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0" documentId="13_ncr:1_{76D0B738-535E-4B81-995E-2B8FD42A6E3A}" xr6:coauthVersionLast="46" xr6:coauthVersionMax="46" xr10:uidLastSave="{00000000-0000-0000-0000-000000000000}"/>
  <bookViews>
    <workbookView xWindow="32295" yWindow="420" windowWidth="22125" windowHeight="13875" xr2:uid="{00000000-000D-0000-FFFF-FFFF00000000}"/>
  </bookViews>
  <sheets>
    <sheet name="labels" sheetId="1" r:id="rId1"/>
    <sheet name="FPL Pop" sheetId="5" r:id="rId2"/>
    <sheet name="County Pop (1,000's)" sheetId="2" r:id="rId3"/>
    <sheet name="pct_by_cnty" sheetId="3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78" i="5" l="1"/>
  <c r="BP77" i="5"/>
  <c r="BP76" i="5"/>
  <c r="BP75" i="5"/>
  <c r="BP74" i="5"/>
  <c r="BP73" i="5"/>
  <c r="BP72" i="5"/>
  <c r="BP71" i="5"/>
  <c r="BP70" i="5"/>
  <c r="BP69" i="5"/>
  <c r="BP68" i="5"/>
  <c r="BP67" i="5"/>
  <c r="BP66" i="5"/>
  <c r="BP65" i="5"/>
  <c r="BP64" i="5"/>
  <c r="BP63" i="5"/>
  <c r="BP62" i="5"/>
  <c r="BP61" i="5"/>
  <c r="BP60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1" i="5"/>
  <c r="BP30" i="5"/>
  <c r="BP29" i="5"/>
  <c r="BP28" i="5"/>
  <c r="BP27" i="5"/>
  <c r="BP26" i="5"/>
  <c r="BP25" i="5"/>
  <c r="BP24" i="5"/>
  <c r="BP23" i="5"/>
  <c r="BP22" i="5"/>
  <c r="BP21" i="5"/>
  <c r="BP20" i="5"/>
  <c r="BP19" i="5"/>
  <c r="BP18" i="5"/>
  <c r="BP17" i="5"/>
  <c r="BP16" i="5"/>
  <c r="BP15" i="5"/>
  <c r="BP14" i="5"/>
  <c r="BP13" i="5"/>
  <c r="BP12" i="5"/>
  <c r="BP11" i="5"/>
  <c r="BP10" i="5"/>
  <c r="BP9" i="5"/>
  <c r="BP8" i="5"/>
  <c r="BP7" i="5"/>
  <c r="BP6" i="5"/>
  <c r="BP5" i="5"/>
  <c r="BP4" i="5"/>
  <c r="BO78" i="5"/>
  <c r="BO77" i="5"/>
  <c r="BO76" i="5"/>
  <c r="BO75" i="5"/>
  <c r="BO74" i="5"/>
  <c r="BO73" i="5"/>
  <c r="BO72" i="5"/>
  <c r="BO71" i="5"/>
  <c r="BO70" i="5"/>
  <c r="BO69" i="5"/>
  <c r="BO68" i="5"/>
  <c r="BO67" i="5"/>
  <c r="BO66" i="5"/>
  <c r="BO65" i="5"/>
  <c r="BO64" i="5"/>
  <c r="BO63" i="5"/>
  <c r="BO62" i="5"/>
  <c r="BO61" i="5"/>
  <c r="BO60" i="5"/>
  <c r="BO59" i="5"/>
  <c r="BO58" i="5"/>
  <c r="BO57" i="5"/>
  <c r="BO56" i="5"/>
  <c r="BO55" i="5"/>
  <c r="BO54" i="5"/>
  <c r="BO53" i="5"/>
  <c r="BO52" i="5"/>
  <c r="BO51" i="5"/>
  <c r="BO50" i="5"/>
  <c r="BO49" i="5"/>
  <c r="BO48" i="5"/>
  <c r="BO47" i="5"/>
  <c r="BO46" i="5"/>
  <c r="BO45" i="5"/>
  <c r="BO44" i="5"/>
  <c r="BO43" i="5"/>
  <c r="BO42" i="5"/>
  <c r="BO41" i="5"/>
  <c r="BO40" i="5"/>
  <c r="BO39" i="5"/>
  <c r="BO38" i="5"/>
  <c r="BO37" i="5"/>
  <c r="BO36" i="5"/>
  <c r="BO35" i="5"/>
  <c r="BO34" i="5"/>
  <c r="BO33" i="5"/>
  <c r="BO32" i="5"/>
  <c r="BO31" i="5"/>
  <c r="BO30" i="5"/>
  <c r="BO29" i="5"/>
  <c r="BO28" i="5"/>
  <c r="BO27" i="5"/>
  <c r="BO26" i="5"/>
  <c r="BO25" i="5"/>
  <c r="BO24" i="5"/>
  <c r="BO23" i="5"/>
  <c r="BO22" i="5"/>
  <c r="BO21" i="5"/>
  <c r="BO20" i="5"/>
  <c r="BO19" i="5"/>
  <c r="BO18" i="5"/>
  <c r="BO17" i="5"/>
  <c r="BO16" i="5"/>
  <c r="BO15" i="5"/>
  <c r="BO14" i="5"/>
  <c r="BO13" i="5"/>
  <c r="BO12" i="5"/>
  <c r="BO11" i="5"/>
  <c r="BO10" i="5"/>
  <c r="BO9" i="5"/>
  <c r="BO8" i="5"/>
  <c r="BO7" i="5"/>
  <c r="BO6" i="5"/>
  <c r="BO5" i="5"/>
  <c r="BO4" i="5"/>
  <c r="AU78" i="5"/>
  <c r="AU77" i="5"/>
  <c r="AU76" i="5"/>
  <c r="AU75" i="5"/>
  <c r="AU74" i="5"/>
  <c r="AU73" i="5"/>
  <c r="AU72" i="5"/>
  <c r="AU71" i="5"/>
  <c r="AU70" i="5"/>
  <c r="AU69" i="5"/>
  <c r="AU68" i="5"/>
  <c r="AU67" i="5"/>
  <c r="AU66" i="5"/>
  <c r="AU65" i="5"/>
  <c r="AU64" i="5"/>
  <c r="AU63" i="5"/>
  <c r="AU62" i="5"/>
  <c r="AU61" i="5"/>
  <c r="AU60" i="5"/>
  <c r="AU59" i="5"/>
  <c r="AU58" i="5"/>
  <c r="AU57" i="5"/>
  <c r="AU56" i="5"/>
  <c r="AU55" i="5"/>
  <c r="AU54" i="5"/>
  <c r="AU53" i="5"/>
  <c r="AU52" i="5"/>
  <c r="AU51" i="5"/>
  <c r="AU50" i="5"/>
  <c r="AU49" i="5"/>
  <c r="AU48" i="5"/>
  <c r="AU47" i="5"/>
  <c r="AU46" i="5"/>
  <c r="AU45" i="5"/>
  <c r="AU44" i="5"/>
  <c r="AU43" i="5"/>
  <c r="AU42" i="5"/>
  <c r="AU41" i="5"/>
  <c r="AU40" i="5"/>
  <c r="AU39" i="5"/>
  <c r="AU38" i="5"/>
  <c r="AU37" i="5"/>
  <c r="AU36" i="5"/>
  <c r="AU35" i="5"/>
  <c r="AU34" i="5"/>
  <c r="AU33" i="5"/>
  <c r="AU32" i="5"/>
  <c r="AU31" i="5"/>
  <c r="AU30" i="5"/>
  <c r="AU29" i="5"/>
  <c r="AU28" i="5"/>
  <c r="AU27" i="5"/>
  <c r="AU26" i="5"/>
  <c r="AU25" i="5"/>
  <c r="AU24" i="5"/>
  <c r="AU23" i="5"/>
  <c r="AU22" i="5"/>
  <c r="AU21" i="5"/>
  <c r="AU20" i="5"/>
  <c r="AU19" i="5"/>
  <c r="AU18" i="5"/>
  <c r="AU17" i="5"/>
  <c r="AU16" i="5"/>
  <c r="AU15" i="5"/>
  <c r="AU14" i="5"/>
  <c r="AU13" i="5"/>
  <c r="AU12" i="5"/>
  <c r="AU11" i="5"/>
  <c r="AU10" i="5"/>
  <c r="AU9" i="5"/>
  <c r="AU8" i="5"/>
  <c r="AU7" i="5"/>
  <c r="AU6" i="5"/>
  <c r="AU5" i="5"/>
  <c r="AU4" i="5"/>
  <c r="BF78" i="5"/>
  <c r="BF77" i="5"/>
  <c r="BF76" i="5"/>
  <c r="BF75" i="5"/>
  <c r="BF74" i="5"/>
  <c r="BF73" i="5"/>
  <c r="BF72" i="5"/>
  <c r="BF71" i="5"/>
  <c r="BF70" i="5"/>
  <c r="BF69" i="5"/>
  <c r="BF68" i="5"/>
  <c r="BF67" i="5"/>
  <c r="BF66" i="5"/>
  <c r="BF65" i="5"/>
  <c r="BF64" i="5"/>
  <c r="BF63" i="5"/>
  <c r="BF62" i="5"/>
  <c r="BF61" i="5"/>
  <c r="BF60" i="5"/>
  <c r="BF59" i="5"/>
  <c r="BF58" i="5"/>
  <c r="BF57" i="5"/>
  <c r="BF56" i="5"/>
  <c r="BF55" i="5"/>
  <c r="BF54" i="5"/>
  <c r="BF53" i="5"/>
  <c r="BF52" i="5"/>
  <c r="BF51" i="5"/>
  <c r="BF50" i="5"/>
  <c r="BF49" i="5"/>
  <c r="BF48" i="5"/>
  <c r="BF47" i="5"/>
  <c r="BF46" i="5"/>
  <c r="BF45" i="5"/>
  <c r="BF44" i="5"/>
  <c r="BF43" i="5"/>
  <c r="BF42" i="5"/>
  <c r="BF41" i="5"/>
  <c r="BF40" i="5"/>
  <c r="BF39" i="5"/>
  <c r="BF38" i="5"/>
  <c r="BF37" i="5"/>
  <c r="BF36" i="5"/>
  <c r="BF35" i="5"/>
  <c r="BF34" i="5"/>
  <c r="BF33" i="5"/>
  <c r="BF32" i="5"/>
  <c r="BF31" i="5"/>
  <c r="BF30" i="5"/>
  <c r="BF29" i="5"/>
  <c r="BF28" i="5"/>
  <c r="BF27" i="5"/>
  <c r="BF26" i="5"/>
  <c r="BF25" i="5"/>
  <c r="BF24" i="5"/>
  <c r="BF23" i="5"/>
  <c r="BF22" i="5"/>
  <c r="BF21" i="5"/>
  <c r="BF20" i="5"/>
  <c r="BF19" i="5"/>
  <c r="BF18" i="5"/>
  <c r="BF17" i="5"/>
  <c r="BF16" i="5"/>
  <c r="BF15" i="5"/>
  <c r="BF14" i="5"/>
  <c r="BF13" i="5"/>
  <c r="BF12" i="5"/>
  <c r="BF11" i="5"/>
  <c r="BF10" i="5"/>
  <c r="BF9" i="5"/>
  <c r="BF8" i="5"/>
  <c r="BF7" i="5"/>
  <c r="BF6" i="5"/>
  <c r="BF5" i="5"/>
  <c r="BF4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4" i="5"/>
  <c r="BN78" i="5"/>
  <c r="BM78" i="5"/>
  <c r="BL78" i="5"/>
  <c r="BK78" i="5"/>
  <c r="BJ78" i="5"/>
  <c r="BI78" i="5"/>
  <c r="BH78" i="5"/>
  <c r="BG78" i="5"/>
  <c r="BE78" i="5"/>
  <c r="BD78" i="5"/>
  <c r="BC78" i="5"/>
  <c r="BB78" i="5"/>
  <c r="BA78" i="5"/>
  <c r="AZ78" i="5"/>
  <c r="AY78" i="5"/>
  <c r="AX78" i="5"/>
  <c r="AW78" i="5"/>
  <c r="AV78" i="5"/>
  <c r="AT78" i="5"/>
  <c r="AS78" i="5"/>
  <c r="AR78" i="5"/>
  <c r="CC78" i="5" s="1"/>
  <c r="AQ78" i="5"/>
  <c r="AP78" i="5"/>
  <c r="AO78" i="5"/>
  <c r="AN78" i="5"/>
  <c r="AM78" i="5"/>
  <c r="AL78" i="5"/>
  <c r="AK78" i="5"/>
  <c r="AJ78" i="5"/>
  <c r="AI78" i="5"/>
  <c r="AH78" i="5"/>
  <c r="AG78" i="5"/>
  <c r="AE78" i="5"/>
  <c r="AC78" i="5"/>
  <c r="AB78" i="5"/>
  <c r="AA78" i="5"/>
  <c r="Z78" i="5"/>
  <c r="Y78" i="5"/>
  <c r="X78" i="5"/>
  <c r="W78" i="5"/>
  <c r="V78" i="5"/>
  <c r="U78" i="5"/>
  <c r="T78" i="5"/>
  <c r="S78" i="5"/>
  <c r="R78" i="5"/>
  <c r="P78" i="5"/>
  <c r="O78" i="5"/>
  <c r="N78" i="5"/>
  <c r="M78" i="5"/>
  <c r="L78" i="5"/>
  <c r="K78" i="5"/>
  <c r="J78" i="5"/>
  <c r="I78" i="5"/>
  <c r="H78" i="5"/>
  <c r="G78" i="5"/>
  <c r="CD78" i="5" s="1"/>
  <c r="F78" i="5"/>
  <c r="E78" i="5"/>
  <c r="C78" i="5"/>
  <c r="B78" i="5"/>
  <c r="BN77" i="5"/>
  <c r="BM77" i="5"/>
  <c r="BL77" i="5"/>
  <c r="BK77" i="5"/>
  <c r="BJ77" i="5"/>
  <c r="BI77" i="5"/>
  <c r="BH77" i="5"/>
  <c r="BG77" i="5"/>
  <c r="BE77" i="5"/>
  <c r="BD77" i="5"/>
  <c r="BC77" i="5"/>
  <c r="BB77" i="5"/>
  <c r="BA77" i="5"/>
  <c r="AZ77" i="5"/>
  <c r="AY77" i="5"/>
  <c r="AX77" i="5"/>
  <c r="AW77" i="5"/>
  <c r="AV77" i="5"/>
  <c r="AT77" i="5"/>
  <c r="AS77" i="5"/>
  <c r="AR77" i="5"/>
  <c r="CC77" i="5" s="1"/>
  <c r="AQ77" i="5"/>
  <c r="AP77" i="5"/>
  <c r="AO77" i="5"/>
  <c r="AN77" i="5"/>
  <c r="AM77" i="5"/>
  <c r="AL77" i="5"/>
  <c r="AK77" i="5"/>
  <c r="AJ77" i="5"/>
  <c r="AI77" i="5"/>
  <c r="AH77" i="5"/>
  <c r="AG77" i="5"/>
  <c r="AE77" i="5"/>
  <c r="AC77" i="5"/>
  <c r="AB77" i="5"/>
  <c r="AA77" i="5"/>
  <c r="Z77" i="5"/>
  <c r="Y77" i="5"/>
  <c r="X77" i="5"/>
  <c r="W77" i="5"/>
  <c r="V77" i="5"/>
  <c r="U77" i="5"/>
  <c r="T77" i="5"/>
  <c r="S77" i="5"/>
  <c r="R77" i="5"/>
  <c r="P77" i="5"/>
  <c r="O77" i="5"/>
  <c r="N77" i="5"/>
  <c r="M77" i="5"/>
  <c r="L77" i="5"/>
  <c r="K77" i="5"/>
  <c r="J77" i="5"/>
  <c r="I77" i="5"/>
  <c r="H77" i="5"/>
  <c r="G77" i="5"/>
  <c r="CD77" i="5" s="1"/>
  <c r="F77" i="5"/>
  <c r="E77" i="5"/>
  <c r="C77" i="5"/>
  <c r="B77" i="5"/>
  <c r="BN76" i="5"/>
  <c r="BM76" i="5"/>
  <c r="BL76" i="5"/>
  <c r="BK76" i="5"/>
  <c r="BJ76" i="5"/>
  <c r="BI76" i="5"/>
  <c r="BH76" i="5"/>
  <c r="BG76" i="5"/>
  <c r="BE76" i="5"/>
  <c r="BD76" i="5"/>
  <c r="BC76" i="5"/>
  <c r="BB76" i="5"/>
  <c r="BA76" i="5"/>
  <c r="AZ76" i="5"/>
  <c r="AY76" i="5"/>
  <c r="AX76" i="5"/>
  <c r="AW76" i="5"/>
  <c r="AV76" i="5"/>
  <c r="AT76" i="5"/>
  <c r="AS76" i="5"/>
  <c r="AR76" i="5"/>
  <c r="CC76" i="5" s="1"/>
  <c r="AQ76" i="5"/>
  <c r="AP76" i="5"/>
  <c r="AO76" i="5"/>
  <c r="AN76" i="5"/>
  <c r="AM76" i="5"/>
  <c r="AL76" i="5"/>
  <c r="AK76" i="5"/>
  <c r="AJ76" i="5"/>
  <c r="AI76" i="5"/>
  <c r="AH76" i="5"/>
  <c r="AG76" i="5"/>
  <c r="AE76" i="5"/>
  <c r="AC76" i="5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CD76" i="5" s="1"/>
  <c r="F76" i="5"/>
  <c r="E76" i="5"/>
  <c r="C76" i="5"/>
  <c r="B76" i="5"/>
  <c r="BN75" i="5"/>
  <c r="BM75" i="5"/>
  <c r="BL75" i="5"/>
  <c r="BK75" i="5"/>
  <c r="BJ75" i="5"/>
  <c r="BI75" i="5"/>
  <c r="BH75" i="5"/>
  <c r="BG75" i="5"/>
  <c r="BE75" i="5"/>
  <c r="BD75" i="5"/>
  <c r="BC75" i="5"/>
  <c r="BB75" i="5"/>
  <c r="BA75" i="5"/>
  <c r="AZ75" i="5"/>
  <c r="AY75" i="5"/>
  <c r="AX75" i="5"/>
  <c r="AW75" i="5"/>
  <c r="AV75" i="5"/>
  <c r="AT75" i="5"/>
  <c r="AS75" i="5"/>
  <c r="AR75" i="5"/>
  <c r="CC75" i="5" s="1"/>
  <c r="AQ75" i="5"/>
  <c r="AP75" i="5"/>
  <c r="AO75" i="5"/>
  <c r="AN75" i="5"/>
  <c r="AM75" i="5"/>
  <c r="AL75" i="5"/>
  <c r="AK75" i="5"/>
  <c r="AJ75" i="5"/>
  <c r="AI75" i="5"/>
  <c r="AH75" i="5"/>
  <c r="AG75" i="5"/>
  <c r="AE75" i="5"/>
  <c r="AC75" i="5"/>
  <c r="AB75" i="5"/>
  <c r="AA75" i="5"/>
  <c r="Z75" i="5"/>
  <c r="Y75" i="5"/>
  <c r="X75" i="5"/>
  <c r="W75" i="5"/>
  <c r="V75" i="5"/>
  <c r="U75" i="5"/>
  <c r="T75" i="5"/>
  <c r="S75" i="5"/>
  <c r="R75" i="5"/>
  <c r="P75" i="5"/>
  <c r="O75" i="5"/>
  <c r="N75" i="5"/>
  <c r="M75" i="5"/>
  <c r="L75" i="5"/>
  <c r="K75" i="5"/>
  <c r="J75" i="5"/>
  <c r="I75" i="5"/>
  <c r="H75" i="5"/>
  <c r="G75" i="5"/>
  <c r="CD75" i="5" s="1"/>
  <c r="F75" i="5"/>
  <c r="E75" i="5"/>
  <c r="C75" i="5"/>
  <c r="B75" i="5"/>
  <c r="BN74" i="5"/>
  <c r="BM74" i="5"/>
  <c r="BL74" i="5"/>
  <c r="BK74" i="5"/>
  <c r="BJ74" i="5"/>
  <c r="BI74" i="5"/>
  <c r="BH74" i="5"/>
  <c r="BG74" i="5"/>
  <c r="BE74" i="5"/>
  <c r="BD74" i="5"/>
  <c r="BC74" i="5"/>
  <c r="BB74" i="5"/>
  <c r="BA74" i="5"/>
  <c r="AZ74" i="5"/>
  <c r="AY74" i="5"/>
  <c r="AX74" i="5"/>
  <c r="AW74" i="5"/>
  <c r="AV74" i="5"/>
  <c r="AT74" i="5"/>
  <c r="AS74" i="5"/>
  <c r="AR74" i="5"/>
  <c r="CC74" i="5" s="1"/>
  <c r="AQ74" i="5"/>
  <c r="AP74" i="5"/>
  <c r="AO74" i="5"/>
  <c r="AN74" i="5"/>
  <c r="AM74" i="5"/>
  <c r="AL74" i="5"/>
  <c r="AK74" i="5"/>
  <c r="AJ74" i="5"/>
  <c r="AI74" i="5"/>
  <c r="AH74" i="5"/>
  <c r="AG74" i="5"/>
  <c r="AE74" i="5"/>
  <c r="AC74" i="5"/>
  <c r="AB74" i="5"/>
  <c r="AA74" i="5"/>
  <c r="Z74" i="5"/>
  <c r="Y74" i="5"/>
  <c r="X74" i="5"/>
  <c r="W74" i="5"/>
  <c r="V74" i="5"/>
  <c r="U74" i="5"/>
  <c r="T74" i="5"/>
  <c r="S74" i="5"/>
  <c r="R74" i="5"/>
  <c r="P74" i="5"/>
  <c r="O74" i="5"/>
  <c r="N74" i="5"/>
  <c r="M74" i="5"/>
  <c r="L74" i="5"/>
  <c r="K74" i="5"/>
  <c r="J74" i="5"/>
  <c r="I74" i="5"/>
  <c r="H74" i="5"/>
  <c r="G74" i="5"/>
  <c r="CD74" i="5" s="1"/>
  <c r="F74" i="5"/>
  <c r="E74" i="5"/>
  <c r="C74" i="5"/>
  <c r="B74" i="5"/>
  <c r="BN73" i="5"/>
  <c r="BM73" i="5"/>
  <c r="BL73" i="5"/>
  <c r="BK73" i="5"/>
  <c r="BJ73" i="5"/>
  <c r="BI73" i="5"/>
  <c r="BH73" i="5"/>
  <c r="BG73" i="5"/>
  <c r="BE73" i="5"/>
  <c r="BD73" i="5"/>
  <c r="BC73" i="5"/>
  <c r="BB73" i="5"/>
  <c r="BA73" i="5"/>
  <c r="AZ73" i="5"/>
  <c r="AY73" i="5"/>
  <c r="AX73" i="5"/>
  <c r="AW73" i="5"/>
  <c r="AV73" i="5"/>
  <c r="AT73" i="5"/>
  <c r="AS73" i="5"/>
  <c r="AR73" i="5"/>
  <c r="CC73" i="5" s="1"/>
  <c r="AQ73" i="5"/>
  <c r="AP73" i="5"/>
  <c r="AO73" i="5"/>
  <c r="AN73" i="5"/>
  <c r="AM73" i="5"/>
  <c r="AL73" i="5"/>
  <c r="AK73" i="5"/>
  <c r="AJ73" i="5"/>
  <c r="AI73" i="5"/>
  <c r="AH73" i="5"/>
  <c r="AG73" i="5"/>
  <c r="AE73" i="5"/>
  <c r="AC73" i="5"/>
  <c r="AB73" i="5"/>
  <c r="AA73" i="5"/>
  <c r="Z73" i="5"/>
  <c r="Y73" i="5"/>
  <c r="X73" i="5"/>
  <c r="W73" i="5"/>
  <c r="V73" i="5"/>
  <c r="U73" i="5"/>
  <c r="T73" i="5"/>
  <c r="S73" i="5"/>
  <c r="R73" i="5"/>
  <c r="P73" i="5"/>
  <c r="O73" i="5"/>
  <c r="N73" i="5"/>
  <c r="M73" i="5"/>
  <c r="L73" i="5"/>
  <c r="K73" i="5"/>
  <c r="J73" i="5"/>
  <c r="I73" i="5"/>
  <c r="H73" i="5"/>
  <c r="G73" i="5"/>
  <c r="CD73" i="5" s="1"/>
  <c r="F73" i="5"/>
  <c r="E73" i="5"/>
  <c r="C73" i="5"/>
  <c r="B73" i="5"/>
  <c r="BN72" i="5"/>
  <c r="BM72" i="5"/>
  <c r="BL72" i="5"/>
  <c r="BK72" i="5"/>
  <c r="BJ72" i="5"/>
  <c r="BI72" i="5"/>
  <c r="BH72" i="5"/>
  <c r="BG72" i="5"/>
  <c r="BE72" i="5"/>
  <c r="BD72" i="5"/>
  <c r="BC72" i="5"/>
  <c r="BB72" i="5"/>
  <c r="BA72" i="5"/>
  <c r="AZ72" i="5"/>
  <c r="AY72" i="5"/>
  <c r="AX72" i="5"/>
  <c r="AW72" i="5"/>
  <c r="AV72" i="5"/>
  <c r="AT72" i="5"/>
  <c r="AS72" i="5"/>
  <c r="AR72" i="5"/>
  <c r="CC72" i="5" s="1"/>
  <c r="AQ72" i="5"/>
  <c r="AP72" i="5"/>
  <c r="AO72" i="5"/>
  <c r="AN72" i="5"/>
  <c r="AM72" i="5"/>
  <c r="AL72" i="5"/>
  <c r="AK72" i="5"/>
  <c r="AJ72" i="5"/>
  <c r="AI72" i="5"/>
  <c r="AH72" i="5"/>
  <c r="AG72" i="5"/>
  <c r="AE72" i="5"/>
  <c r="AC72" i="5"/>
  <c r="AB72" i="5"/>
  <c r="AA72" i="5"/>
  <c r="Z72" i="5"/>
  <c r="Y72" i="5"/>
  <c r="X72" i="5"/>
  <c r="W72" i="5"/>
  <c r="V72" i="5"/>
  <c r="U72" i="5"/>
  <c r="T72" i="5"/>
  <c r="S72" i="5"/>
  <c r="R72" i="5"/>
  <c r="P72" i="5"/>
  <c r="O72" i="5"/>
  <c r="N72" i="5"/>
  <c r="M72" i="5"/>
  <c r="L72" i="5"/>
  <c r="K72" i="5"/>
  <c r="J72" i="5"/>
  <c r="I72" i="5"/>
  <c r="H72" i="5"/>
  <c r="G72" i="5"/>
  <c r="CD72" i="5" s="1"/>
  <c r="F72" i="5"/>
  <c r="E72" i="5"/>
  <c r="C72" i="5"/>
  <c r="B72" i="5"/>
  <c r="BN71" i="5"/>
  <c r="BM71" i="5"/>
  <c r="BL71" i="5"/>
  <c r="BK71" i="5"/>
  <c r="BJ71" i="5"/>
  <c r="BI71" i="5"/>
  <c r="BH71" i="5"/>
  <c r="BG71" i="5"/>
  <c r="BE71" i="5"/>
  <c r="BD71" i="5"/>
  <c r="BC71" i="5"/>
  <c r="BB71" i="5"/>
  <c r="BA71" i="5"/>
  <c r="AZ71" i="5"/>
  <c r="AY71" i="5"/>
  <c r="AX71" i="5"/>
  <c r="AW71" i="5"/>
  <c r="AV71" i="5"/>
  <c r="AT71" i="5"/>
  <c r="AS71" i="5"/>
  <c r="AR71" i="5"/>
  <c r="CC71" i="5" s="1"/>
  <c r="AQ71" i="5"/>
  <c r="AP71" i="5"/>
  <c r="AO71" i="5"/>
  <c r="AN71" i="5"/>
  <c r="AM71" i="5"/>
  <c r="AL71" i="5"/>
  <c r="AK71" i="5"/>
  <c r="AJ71" i="5"/>
  <c r="AI71" i="5"/>
  <c r="AH71" i="5"/>
  <c r="AG71" i="5"/>
  <c r="AE71" i="5"/>
  <c r="AC71" i="5"/>
  <c r="AB71" i="5"/>
  <c r="AA71" i="5"/>
  <c r="Z71" i="5"/>
  <c r="Y71" i="5"/>
  <c r="X71" i="5"/>
  <c r="W71" i="5"/>
  <c r="V71" i="5"/>
  <c r="U71" i="5"/>
  <c r="T71" i="5"/>
  <c r="S71" i="5"/>
  <c r="R71" i="5"/>
  <c r="P71" i="5"/>
  <c r="O71" i="5"/>
  <c r="N71" i="5"/>
  <c r="M71" i="5"/>
  <c r="L71" i="5"/>
  <c r="K71" i="5"/>
  <c r="J71" i="5"/>
  <c r="I71" i="5"/>
  <c r="H71" i="5"/>
  <c r="G71" i="5"/>
  <c r="CD71" i="5" s="1"/>
  <c r="F71" i="5"/>
  <c r="E71" i="5"/>
  <c r="C71" i="5"/>
  <c r="B71" i="5"/>
  <c r="BN70" i="5"/>
  <c r="BM70" i="5"/>
  <c r="BL70" i="5"/>
  <c r="BK70" i="5"/>
  <c r="BJ70" i="5"/>
  <c r="BI70" i="5"/>
  <c r="BH70" i="5"/>
  <c r="BG70" i="5"/>
  <c r="BE70" i="5"/>
  <c r="BD70" i="5"/>
  <c r="BC70" i="5"/>
  <c r="BB70" i="5"/>
  <c r="BA70" i="5"/>
  <c r="AZ70" i="5"/>
  <c r="AY70" i="5"/>
  <c r="AX70" i="5"/>
  <c r="AW70" i="5"/>
  <c r="AV70" i="5"/>
  <c r="AT70" i="5"/>
  <c r="AS70" i="5"/>
  <c r="AR70" i="5"/>
  <c r="CC70" i="5" s="1"/>
  <c r="AQ70" i="5"/>
  <c r="AP70" i="5"/>
  <c r="AO70" i="5"/>
  <c r="AN70" i="5"/>
  <c r="AM70" i="5"/>
  <c r="AL70" i="5"/>
  <c r="AK70" i="5"/>
  <c r="AJ70" i="5"/>
  <c r="AI70" i="5"/>
  <c r="AH70" i="5"/>
  <c r="AG70" i="5"/>
  <c r="AE70" i="5"/>
  <c r="AC70" i="5"/>
  <c r="AB70" i="5"/>
  <c r="AA70" i="5"/>
  <c r="Z70" i="5"/>
  <c r="Y70" i="5"/>
  <c r="X70" i="5"/>
  <c r="W70" i="5"/>
  <c r="V70" i="5"/>
  <c r="U70" i="5"/>
  <c r="T70" i="5"/>
  <c r="S70" i="5"/>
  <c r="R70" i="5"/>
  <c r="P70" i="5"/>
  <c r="O70" i="5"/>
  <c r="N70" i="5"/>
  <c r="M70" i="5"/>
  <c r="L70" i="5"/>
  <c r="K70" i="5"/>
  <c r="J70" i="5"/>
  <c r="I70" i="5"/>
  <c r="H70" i="5"/>
  <c r="G70" i="5"/>
  <c r="CD70" i="5" s="1"/>
  <c r="F70" i="5"/>
  <c r="E70" i="5"/>
  <c r="C70" i="5"/>
  <c r="B70" i="5"/>
  <c r="BN69" i="5"/>
  <c r="BM69" i="5"/>
  <c r="BL69" i="5"/>
  <c r="BK69" i="5"/>
  <c r="BJ69" i="5"/>
  <c r="BI69" i="5"/>
  <c r="BH69" i="5"/>
  <c r="BG69" i="5"/>
  <c r="BE69" i="5"/>
  <c r="BD69" i="5"/>
  <c r="BC69" i="5"/>
  <c r="BB69" i="5"/>
  <c r="BA69" i="5"/>
  <c r="AZ69" i="5"/>
  <c r="AY69" i="5"/>
  <c r="AX69" i="5"/>
  <c r="AW69" i="5"/>
  <c r="AV69" i="5"/>
  <c r="AT69" i="5"/>
  <c r="AS69" i="5"/>
  <c r="AR69" i="5"/>
  <c r="CC69" i="5" s="1"/>
  <c r="AQ69" i="5"/>
  <c r="AP69" i="5"/>
  <c r="AO69" i="5"/>
  <c r="AN69" i="5"/>
  <c r="AM69" i="5"/>
  <c r="AL69" i="5"/>
  <c r="AK69" i="5"/>
  <c r="AJ69" i="5"/>
  <c r="AI69" i="5"/>
  <c r="AH69" i="5"/>
  <c r="AG69" i="5"/>
  <c r="AE69" i="5"/>
  <c r="AC69" i="5"/>
  <c r="AB69" i="5"/>
  <c r="AA69" i="5"/>
  <c r="Z69" i="5"/>
  <c r="Y69" i="5"/>
  <c r="X69" i="5"/>
  <c r="W69" i="5"/>
  <c r="V69" i="5"/>
  <c r="U69" i="5"/>
  <c r="T69" i="5"/>
  <c r="S69" i="5"/>
  <c r="R69" i="5"/>
  <c r="P69" i="5"/>
  <c r="O69" i="5"/>
  <c r="N69" i="5"/>
  <c r="M69" i="5"/>
  <c r="L69" i="5"/>
  <c r="K69" i="5"/>
  <c r="J69" i="5"/>
  <c r="I69" i="5"/>
  <c r="H69" i="5"/>
  <c r="G69" i="5"/>
  <c r="CD69" i="5" s="1"/>
  <c r="F69" i="5"/>
  <c r="E69" i="5"/>
  <c r="C69" i="5"/>
  <c r="B69" i="5"/>
  <c r="BN68" i="5"/>
  <c r="BM68" i="5"/>
  <c r="BL68" i="5"/>
  <c r="BK68" i="5"/>
  <c r="BJ68" i="5"/>
  <c r="BI68" i="5"/>
  <c r="BH68" i="5"/>
  <c r="BG68" i="5"/>
  <c r="BE68" i="5"/>
  <c r="BD68" i="5"/>
  <c r="BC68" i="5"/>
  <c r="BB68" i="5"/>
  <c r="BA68" i="5"/>
  <c r="AZ68" i="5"/>
  <c r="AY68" i="5"/>
  <c r="AX68" i="5"/>
  <c r="AW68" i="5"/>
  <c r="AV68" i="5"/>
  <c r="AT68" i="5"/>
  <c r="AS68" i="5"/>
  <c r="AR68" i="5"/>
  <c r="CC68" i="5" s="1"/>
  <c r="AQ68" i="5"/>
  <c r="AP68" i="5"/>
  <c r="AO68" i="5"/>
  <c r="AN68" i="5"/>
  <c r="AM68" i="5"/>
  <c r="AL68" i="5"/>
  <c r="AK68" i="5"/>
  <c r="AJ68" i="5"/>
  <c r="AI68" i="5"/>
  <c r="AH68" i="5"/>
  <c r="AG68" i="5"/>
  <c r="AE68" i="5"/>
  <c r="AC68" i="5"/>
  <c r="AB68" i="5"/>
  <c r="AA68" i="5"/>
  <c r="Z68" i="5"/>
  <c r="Y68" i="5"/>
  <c r="X68" i="5"/>
  <c r="W68" i="5"/>
  <c r="V68" i="5"/>
  <c r="U68" i="5"/>
  <c r="T68" i="5"/>
  <c r="S68" i="5"/>
  <c r="R68" i="5"/>
  <c r="P68" i="5"/>
  <c r="O68" i="5"/>
  <c r="N68" i="5"/>
  <c r="M68" i="5"/>
  <c r="L68" i="5"/>
  <c r="K68" i="5"/>
  <c r="J68" i="5"/>
  <c r="I68" i="5"/>
  <c r="H68" i="5"/>
  <c r="G68" i="5"/>
  <c r="CD68" i="5" s="1"/>
  <c r="F68" i="5"/>
  <c r="E68" i="5"/>
  <c r="C68" i="5"/>
  <c r="B68" i="5"/>
  <c r="BN67" i="5"/>
  <c r="BM67" i="5"/>
  <c r="BL67" i="5"/>
  <c r="BK67" i="5"/>
  <c r="BJ67" i="5"/>
  <c r="BI67" i="5"/>
  <c r="BH67" i="5"/>
  <c r="BG67" i="5"/>
  <c r="BE67" i="5"/>
  <c r="BD67" i="5"/>
  <c r="BC67" i="5"/>
  <c r="BB67" i="5"/>
  <c r="BA67" i="5"/>
  <c r="AZ67" i="5"/>
  <c r="AY67" i="5"/>
  <c r="AX67" i="5"/>
  <c r="AW67" i="5"/>
  <c r="AV67" i="5"/>
  <c r="AT67" i="5"/>
  <c r="AS67" i="5"/>
  <c r="AR67" i="5"/>
  <c r="CC67" i="5" s="1"/>
  <c r="AQ67" i="5"/>
  <c r="AP67" i="5"/>
  <c r="AO67" i="5"/>
  <c r="AN67" i="5"/>
  <c r="AM67" i="5"/>
  <c r="AL67" i="5"/>
  <c r="AK67" i="5"/>
  <c r="AJ67" i="5"/>
  <c r="AI67" i="5"/>
  <c r="AH67" i="5"/>
  <c r="AG67" i="5"/>
  <c r="AE67" i="5"/>
  <c r="AC67" i="5"/>
  <c r="AB67" i="5"/>
  <c r="AA67" i="5"/>
  <c r="Z67" i="5"/>
  <c r="Y67" i="5"/>
  <c r="X67" i="5"/>
  <c r="W67" i="5"/>
  <c r="V67" i="5"/>
  <c r="U67" i="5"/>
  <c r="T67" i="5"/>
  <c r="S67" i="5"/>
  <c r="R67" i="5"/>
  <c r="P67" i="5"/>
  <c r="O67" i="5"/>
  <c r="N67" i="5"/>
  <c r="M67" i="5"/>
  <c r="L67" i="5"/>
  <c r="K67" i="5"/>
  <c r="J67" i="5"/>
  <c r="I67" i="5"/>
  <c r="H67" i="5"/>
  <c r="G67" i="5"/>
  <c r="CD67" i="5" s="1"/>
  <c r="F67" i="5"/>
  <c r="E67" i="5"/>
  <c r="C67" i="5"/>
  <c r="B67" i="5"/>
  <c r="BN66" i="5"/>
  <c r="BM66" i="5"/>
  <c r="BL66" i="5"/>
  <c r="BK66" i="5"/>
  <c r="BJ66" i="5"/>
  <c r="BI66" i="5"/>
  <c r="BH66" i="5"/>
  <c r="BG66" i="5"/>
  <c r="BE66" i="5"/>
  <c r="BD66" i="5"/>
  <c r="BC66" i="5"/>
  <c r="BB66" i="5"/>
  <c r="BA66" i="5"/>
  <c r="AZ66" i="5"/>
  <c r="AY66" i="5"/>
  <c r="AX66" i="5"/>
  <c r="AW66" i="5"/>
  <c r="AV66" i="5"/>
  <c r="AT66" i="5"/>
  <c r="AS66" i="5"/>
  <c r="AR66" i="5"/>
  <c r="CC66" i="5" s="1"/>
  <c r="AQ66" i="5"/>
  <c r="AP66" i="5"/>
  <c r="AO66" i="5"/>
  <c r="AN66" i="5"/>
  <c r="AM66" i="5"/>
  <c r="AL66" i="5"/>
  <c r="AK66" i="5"/>
  <c r="AJ66" i="5"/>
  <c r="AI66" i="5"/>
  <c r="AH66" i="5"/>
  <c r="AG66" i="5"/>
  <c r="AE66" i="5"/>
  <c r="AC66" i="5"/>
  <c r="AB66" i="5"/>
  <c r="AA66" i="5"/>
  <c r="Z66" i="5"/>
  <c r="Y66" i="5"/>
  <c r="X66" i="5"/>
  <c r="W66" i="5"/>
  <c r="V66" i="5"/>
  <c r="U66" i="5"/>
  <c r="T66" i="5"/>
  <c r="S66" i="5"/>
  <c r="R66" i="5"/>
  <c r="P66" i="5"/>
  <c r="O66" i="5"/>
  <c r="N66" i="5"/>
  <c r="M66" i="5"/>
  <c r="L66" i="5"/>
  <c r="K66" i="5"/>
  <c r="J66" i="5"/>
  <c r="I66" i="5"/>
  <c r="H66" i="5"/>
  <c r="G66" i="5"/>
  <c r="CD66" i="5" s="1"/>
  <c r="F66" i="5"/>
  <c r="E66" i="5"/>
  <c r="C66" i="5"/>
  <c r="B66" i="5"/>
  <c r="BN65" i="5"/>
  <c r="BM65" i="5"/>
  <c r="BL65" i="5"/>
  <c r="BK65" i="5"/>
  <c r="BJ65" i="5"/>
  <c r="BI65" i="5"/>
  <c r="BH65" i="5"/>
  <c r="BG65" i="5"/>
  <c r="BE65" i="5"/>
  <c r="BD65" i="5"/>
  <c r="BC65" i="5"/>
  <c r="BB65" i="5"/>
  <c r="BA65" i="5"/>
  <c r="AZ65" i="5"/>
  <c r="AY65" i="5"/>
  <c r="AX65" i="5"/>
  <c r="AW65" i="5"/>
  <c r="AV65" i="5"/>
  <c r="AT65" i="5"/>
  <c r="AS65" i="5"/>
  <c r="AR65" i="5"/>
  <c r="CC65" i="5" s="1"/>
  <c r="AQ65" i="5"/>
  <c r="AP65" i="5"/>
  <c r="AO65" i="5"/>
  <c r="AN65" i="5"/>
  <c r="AM65" i="5"/>
  <c r="AL65" i="5"/>
  <c r="AK65" i="5"/>
  <c r="AJ65" i="5"/>
  <c r="AI65" i="5"/>
  <c r="AH65" i="5"/>
  <c r="AG65" i="5"/>
  <c r="AE65" i="5"/>
  <c r="AC65" i="5"/>
  <c r="AB65" i="5"/>
  <c r="AA65" i="5"/>
  <c r="Z65" i="5"/>
  <c r="Y65" i="5"/>
  <c r="X65" i="5"/>
  <c r="W65" i="5"/>
  <c r="V65" i="5"/>
  <c r="U65" i="5"/>
  <c r="T65" i="5"/>
  <c r="S65" i="5"/>
  <c r="R65" i="5"/>
  <c r="P65" i="5"/>
  <c r="O65" i="5"/>
  <c r="N65" i="5"/>
  <c r="M65" i="5"/>
  <c r="L65" i="5"/>
  <c r="K65" i="5"/>
  <c r="J65" i="5"/>
  <c r="I65" i="5"/>
  <c r="H65" i="5"/>
  <c r="G65" i="5"/>
  <c r="CD65" i="5" s="1"/>
  <c r="F65" i="5"/>
  <c r="E65" i="5"/>
  <c r="C65" i="5"/>
  <c r="B65" i="5"/>
  <c r="BN64" i="5"/>
  <c r="BM64" i="5"/>
  <c r="BL64" i="5"/>
  <c r="BK64" i="5"/>
  <c r="BJ64" i="5"/>
  <c r="BI64" i="5"/>
  <c r="BH64" i="5"/>
  <c r="BG64" i="5"/>
  <c r="BE64" i="5"/>
  <c r="BD64" i="5"/>
  <c r="BC64" i="5"/>
  <c r="BB64" i="5"/>
  <c r="BA64" i="5"/>
  <c r="AZ64" i="5"/>
  <c r="AY64" i="5"/>
  <c r="AX64" i="5"/>
  <c r="AW64" i="5"/>
  <c r="AV64" i="5"/>
  <c r="AT64" i="5"/>
  <c r="AS64" i="5"/>
  <c r="AR64" i="5"/>
  <c r="CC64" i="5" s="1"/>
  <c r="AQ64" i="5"/>
  <c r="AP64" i="5"/>
  <c r="AO64" i="5"/>
  <c r="AN64" i="5"/>
  <c r="AM64" i="5"/>
  <c r="AL64" i="5"/>
  <c r="AK64" i="5"/>
  <c r="AJ64" i="5"/>
  <c r="AI64" i="5"/>
  <c r="AH64" i="5"/>
  <c r="AG64" i="5"/>
  <c r="AE64" i="5"/>
  <c r="AC64" i="5"/>
  <c r="AB64" i="5"/>
  <c r="AA64" i="5"/>
  <c r="Z64" i="5"/>
  <c r="Y64" i="5"/>
  <c r="X64" i="5"/>
  <c r="W64" i="5"/>
  <c r="V64" i="5"/>
  <c r="U64" i="5"/>
  <c r="T64" i="5"/>
  <c r="S64" i="5"/>
  <c r="R64" i="5"/>
  <c r="P64" i="5"/>
  <c r="O64" i="5"/>
  <c r="N64" i="5"/>
  <c r="M64" i="5"/>
  <c r="L64" i="5"/>
  <c r="K64" i="5"/>
  <c r="J64" i="5"/>
  <c r="I64" i="5"/>
  <c r="H64" i="5"/>
  <c r="G64" i="5"/>
  <c r="CD64" i="5" s="1"/>
  <c r="F64" i="5"/>
  <c r="E64" i="5"/>
  <c r="C64" i="5"/>
  <c r="B64" i="5"/>
  <c r="BN63" i="5"/>
  <c r="BM63" i="5"/>
  <c r="BL63" i="5"/>
  <c r="BK63" i="5"/>
  <c r="BJ63" i="5"/>
  <c r="BI63" i="5"/>
  <c r="BH63" i="5"/>
  <c r="BG63" i="5"/>
  <c r="BE63" i="5"/>
  <c r="BD63" i="5"/>
  <c r="BC63" i="5"/>
  <c r="BB63" i="5"/>
  <c r="BA63" i="5"/>
  <c r="AZ63" i="5"/>
  <c r="AY63" i="5"/>
  <c r="AX63" i="5"/>
  <c r="AW63" i="5"/>
  <c r="AV63" i="5"/>
  <c r="AT63" i="5"/>
  <c r="AS63" i="5"/>
  <c r="AR63" i="5"/>
  <c r="CC63" i="5" s="1"/>
  <c r="AQ63" i="5"/>
  <c r="AP63" i="5"/>
  <c r="AO63" i="5"/>
  <c r="AN63" i="5"/>
  <c r="AM63" i="5"/>
  <c r="AL63" i="5"/>
  <c r="AK63" i="5"/>
  <c r="AJ63" i="5"/>
  <c r="AI63" i="5"/>
  <c r="AH63" i="5"/>
  <c r="AG63" i="5"/>
  <c r="AE63" i="5"/>
  <c r="AC63" i="5"/>
  <c r="AB63" i="5"/>
  <c r="AA63" i="5"/>
  <c r="Z63" i="5"/>
  <c r="Y63" i="5"/>
  <c r="X63" i="5"/>
  <c r="W63" i="5"/>
  <c r="V63" i="5"/>
  <c r="U63" i="5"/>
  <c r="T63" i="5"/>
  <c r="S63" i="5"/>
  <c r="R63" i="5"/>
  <c r="P63" i="5"/>
  <c r="O63" i="5"/>
  <c r="N63" i="5"/>
  <c r="M63" i="5"/>
  <c r="L63" i="5"/>
  <c r="K63" i="5"/>
  <c r="J63" i="5"/>
  <c r="I63" i="5"/>
  <c r="H63" i="5"/>
  <c r="G63" i="5"/>
  <c r="CD63" i="5" s="1"/>
  <c r="F63" i="5"/>
  <c r="E63" i="5"/>
  <c r="C63" i="5"/>
  <c r="B63" i="5"/>
  <c r="BN62" i="5"/>
  <c r="BM62" i="5"/>
  <c r="BL62" i="5"/>
  <c r="BK62" i="5"/>
  <c r="BJ62" i="5"/>
  <c r="BI62" i="5"/>
  <c r="BH62" i="5"/>
  <c r="BG62" i="5"/>
  <c r="BE62" i="5"/>
  <c r="BD62" i="5"/>
  <c r="BC62" i="5"/>
  <c r="BB62" i="5"/>
  <c r="BA62" i="5"/>
  <c r="AZ62" i="5"/>
  <c r="AY62" i="5"/>
  <c r="AX62" i="5"/>
  <c r="AW62" i="5"/>
  <c r="AV62" i="5"/>
  <c r="AT62" i="5"/>
  <c r="AS62" i="5"/>
  <c r="AR62" i="5"/>
  <c r="CC62" i="5" s="1"/>
  <c r="AQ62" i="5"/>
  <c r="AP62" i="5"/>
  <c r="AO62" i="5"/>
  <c r="AN62" i="5"/>
  <c r="AM62" i="5"/>
  <c r="AL62" i="5"/>
  <c r="AK62" i="5"/>
  <c r="AJ62" i="5"/>
  <c r="AI62" i="5"/>
  <c r="AH62" i="5"/>
  <c r="AG62" i="5"/>
  <c r="AE62" i="5"/>
  <c r="AC62" i="5"/>
  <c r="AB62" i="5"/>
  <c r="AA62" i="5"/>
  <c r="Z62" i="5"/>
  <c r="Y62" i="5"/>
  <c r="X62" i="5"/>
  <c r="W62" i="5"/>
  <c r="V62" i="5"/>
  <c r="U62" i="5"/>
  <c r="T62" i="5"/>
  <c r="S62" i="5"/>
  <c r="R62" i="5"/>
  <c r="P62" i="5"/>
  <c r="O62" i="5"/>
  <c r="N62" i="5"/>
  <c r="M62" i="5"/>
  <c r="L62" i="5"/>
  <c r="K62" i="5"/>
  <c r="J62" i="5"/>
  <c r="I62" i="5"/>
  <c r="H62" i="5"/>
  <c r="G62" i="5"/>
  <c r="CD62" i="5" s="1"/>
  <c r="F62" i="5"/>
  <c r="E62" i="5"/>
  <c r="C62" i="5"/>
  <c r="B62" i="5"/>
  <c r="BN61" i="5"/>
  <c r="BM61" i="5"/>
  <c r="BL61" i="5"/>
  <c r="BK61" i="5"/>
  <c r="BJ61" i="5"/>
  <c r="BI61" i="5"/>
  <c r="BH61" i="5"/>
  <c r="BG61" i="5"/>
  <c r="BE61" i="5"/>
  <c r="BD61" i="5"/>
  <c r="BC61" i="5"/>
  <c r="BB61" i="5"/>
  <c r="BA61" i="5"/>
  <c r="AZ61" i="5"/>
  <c r="AY61" i="5"/>
  <c r="AX61" i="5"/>
  <c r="AW61" i="5"/>
  <c r="AV61" i="5"/>
  <c r="AT61" i="5"/>
  <c r="AS61" i="5"/>
  <c r="AR61" i="5"/>
  <c r="CC61" i="5" s="1"/>
  <c r="AQ61" i="5"/>
  <c r="AP61" i="5"/>
  <c r="AO61" i="5"/>
  <c r="AN61" i="5"/>
  <c r="AM61" i="5"/>
  <c r="AL61" i="5"/>
  <c r="AK61" i="5"/>
  <c r="AJ61" i="5"/>
  <c r="AI61" i="5"/>
  <c r="AH61" i="5"/>
  <c r="AG61" i="5"/>
  <c r="AE61" i="5"/>
  <c r="AC61" i="5"/>
  <c r="AB61" i="5"/>
  <c r="AA61" i="5"/>
  <c r="Z61" i="5"/>
  <c r="Y61" i="5"/>
  <c r="X61" i="5"/>
  <c r="W61" i="5"/>
  <c r="V61" i="5"/>
  <c r="U61" i="5"/>
  <c r="T61" i="5"/>
  <c r="S61" i="5"/>
  <c r="R61" i="5"/>
  <c r="P61" i="5"/>
  <c r="O61" i="5"/>
  <c r="N61" i="5"/>
  <c r="M61" i="5"/>
  <c r="L61" i="5"/>
  <c r="K61" i="5"/>
  <c r="J61" i="5"/>
  <c r="I61" i="5"/>
  <c r="H61" i="5"/>
  <c r="G61" i="5"/>
  <c r="CD61" i="5" s="1"/>
  <c r="F61" i="5"/>
  <c r="E61" i="5"/>
  <c r="C61" i="5"/>
  <c r="B61" i="5"/>
  <c r="BN60" i="5"/>
  <c r="BM60" i="5"/>
  <c r="BL60" i="5"/>
  <c r="BK60" i="5"/>
  <c r="BJ60" i="5"/>
  <c r="BI60" i="5"/>
  <c r="BH60" i="5"/>
  <c r="BG60" i="5"/>
  <c r="BE60" i="5"/>
  <c r="BD60" i="5"/>
  <c r="BC60" i="5"/>
  <c r="BB60" i="5"/>
  <c r="BA60" i="5"/>
  <c r="AZ60" i="5"/>
  <c r="AY60" i="5"/>
  <c r="AX60" i="5"/>
  <c r="AW60" i="5"/>
  <c r="AV60" i="5"/>
  <c r="AT60" i="5"/>
  <c r="AS60" i="5"/>
  <c r="AR60" i="5"/>
  <c r="CC60" i="5" s="1"/>
  <c r="AQ60" i="5"/>
  <c r="AP60" i="5"/>
  <c r="AO60" i="5"/>
  <c r="AN60" i="5"/>
  <c r="AM60" i="5"/>
  <c r="AL60" i="5"/>
  <c r="AK60" i="5"/>
  <c r="AJ60" i="5"/>
  <c r="AI60" i="5"/>
  <c r="AH60" i="5"/>
  <c r="AG60" i="5"/>
  <c r="AE60" i="5"/>
  <c r="AC60" i="5"/>
  <c r="AB60" i="5"/>
  <c r="AA60" i="5"/>
  <c r="Z60" i="5"/>
  <c r="Y60" i="5"/>
  <c r="X60" i="5"/>
  <c r="W60" i="5"/>
  <c r="V60" i="5"/>
  <c r="U60" i="5"/>
  <c r="T60" i="5"/>
  <c r="S60" i="5"/>
  <c r="R60" i="5"/>
  <c r="P60" i="5"/>
  <c r="O60" i="5"/>
  <c r="N60" i="5"/>
  <c r="M60" i="5"/>
  <c r="L60" i="5"/>
  <c r="K60" i="5"/>
  <c r="J60" i="5"/>
  <c r="I60" i="5"/>
  <c r="H60" i="5"/>
  <c r="G60" i="5"/>
  <c r="CD60" i="5" s="1"/>
  <c r="F60" i="5"/>
  <c r="E60" i="5"/>
  <c r="C60" i="5"/>
  <c r="B60" i="5"/>
  <c r="BN59" i="5"/>
  <c r="BM59" i="5"/>
  <c r="BL59" i="5"/>
  <c r="BK59" i="5"/>
  <c r="BJ59" i="5"/>
  <c r="BI59" i="5"/>
  <c r="BH59" i="5"/>
  <c r="BG59" i="5"/>
  <c r="BE59" i="5"/>
  <c r="BD59" i="5"/>
  <c r="BC59" i="5"/>
  <c r="BB59" i="5"/>
  <c r="BA59" i="5"/>
  <c r="AZ59" i="5"/>
  <c r="AY59" i="5"/>
  <c r="AX59" i="5"/>
  <c r="AW59" i="5"/>
  <c r="AV59" i="5"/>
  <c r="AT59" i="5"/>
  <c r="AS59" i="5"/>
  <c r="AR59" i="5"/>
  <c r="CC59" i="5" s="1"/>
  <c r="AQ59" i="5"/>
  <c r="AP59" i="5"/>
  <c r="AO59" i="5"/>
  <c r="AN59" i="5"/>
  <c r="AM59" i="5"/>
  <c r="AL59" i="5"/>
  <c r="AK59" i="5"/>
  <c r="AJ59" i="5"/>
  <c r="AI59" i="5"/>
  <c r="AH59" i="5"/>
  <c r="AG59" i="5"/>
  <c r="AE59" i="5"/>
  <c r="AC59" i="5"/>
  <c r="AB59" i="5"/>
  <c r="AA59" i="5"/>
  <c r="Z59" i="5"/>
  <c r="Y59" i="5"/>
  <c r="X59" i="5"/>
  <c r="W59" i="5"/>
  <c r="V59" i="5"/>
  <c r="U59" i="5"/>
  <c r="T59" i="5"/>
  <c r="S59" i="5"/>
  <c r="R59" i="5"/>
  <c r="P59" i="5"/>
  <c r="O59" i="5"/>
  <c r="N59" i="5"/>
  <c r="M59" i="5"/>
  <c r="L59" i="5"/>
  <c r="K59" i="5"/>
  <c r="J59" i="5"/>
  <c r="I59" i="5"/>
  <c r="H59" i="5"/>
  <c r="G59" i="5"/>
  <c r="CD59" i="5" s="1"/>
  <c r="F59" i="5"/>
  <c r="E59" i="5"/>
  <c r="C59" i="5"/>
  <c r="B59" i="5"/>
  <c r="BN58" i="5"/>
  <c r="BM58" i="5"/>
  <c r="BL58" i="5"/>
  <c r="BK58" i="5"/>
  <c r="BJ58" i="5"/>
  <c r="BI58" i="5"/>
  <c r="BH58" i="5"/>
  <c r="BG58" i="5"/>
  <c r="BE58" i="5"/>
  <c r="BD58" i="5"/>
  <c r="BC58" i="5"/>
  <c r="BB58" i="5"/>
  <c r="BA58" i="5"/>
  <c r="AZ58" i="5"/>
  <c r="AY58" i="5"/>
  <c r="AX58" i="5"/>
  <c r="AW58" i="5"/>
  <c r="AV58" i="5"/>
  <c r="AT58" i="5"/>
  <c r="AS58" i="5"/>
  <c r="AR58" i="5"/>
  <c r="CC58" i="5" s="1"/>
  <c r="AQ58" i="5"/>
  <c r="AP58" i="5"/>
  <c r="AO58" i="5"/>
  <c r="AN58" i="5"/>
  <c r="AM58" i="5"/>
  <c r="AL58" i="5"/>
  <c r="AK58" i="5"/>
  <c r="AJ58" i="5"/>
  <c r="AI58" i="5"/>
  <c r="AH58" i="5"/>
  <c r="AG58" i="5"/>
  <c r="AE58" i="5"/>
  <c r="AC58" i="5"/>
  <c r="AB58" i="5"/>
  <c r="AA58" i="5"/>
  <c r="Z58" i="5"/>
  <c r="Y58" i="5"/>
  <c r="X58" i="5"/>
  <c r="W58" i="5"/>
  <c r="V58" i="5"/>
  <c r="U58" i="5"/>
  <c r="T58" i="5"/>
  <c r="S58" i="5"/>
  <c r="R58" i="5"/>
  <c r="P58" i="5"/>
  <c r="O58" i="5"/>
  <c r="N58" i="5"/>
  <c r="M58" i="5"/>
  <c r="L58" i="5"/>
  <c r="K58" i="5"/>
  <c r="J58" i="5"/>
  <c r="I58" i="5"/>
  <c r="H58" i="5"/>
  <c r="G58" i="5"/>
  <c r="CD58" i="5" s="1"/>
  <c r="F58" i="5"/>
  <c r="E58" i="5"/>
  <c r="C58" i="5"/>
  <c r="B58" i="5"/>
  <c r="BN57" i="5"/>
  <c r="BM57" i="5"/>
  <c r="BL57" i="5"/>
  <c r="BK57" i="5"/>
  <c r="BJ57" i="5"/>
  <c r="BI57" i="5"/>
  <c r="BH57" i="5"/>
  <c r="BG57" i="5"/>
  <c r="BE57" i="5"/>
  <c r="BD57" i="5"/>
  <c r="BC57" i="5"/>
  <c r="BB57" i="5"/>
  <c r="BA57" i="5"/>
  <c r="AZ57" i="5"/>
  <c r="AY57" i="5"/>
  <c r="AX57" i="5"/>
  <c r="AW57" i="5"/>
  <c r="AV57" i="5"/>
  <c r="AT57" i="5"/>
  <c r="AS57" i="5"/>
  <c r="AR57" i="5"/>
  <c r="CC57" i="5" s="1"/>
  <c r="AQ57" i="5"/>
  <c r="AP57" i="5"/>
  <c r="AO57" i="5"/>
  <c r="AN57" i="5"/>
  <c r="AM57" i="5"/>
  <c r="AL57" i="5"/>
  <c r="AK57" i="5"/>
  <c r="AJ57" i="5"/>
  <c r="AI57" i="5"/>
  <c r="AH57" i="5"/>
  <c r="AG57" i="5"/>
  <c r="AE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M57" i="5"/>
  <c r="L57" i="5"/>
  <c r="K57" i="5"/>
  <c r="J57" i="5"/>
  <c r="I57" i="5"/>
  <c r="H57" i="5"/>
  <c r="G57" i="5"/>
  <c r="CD57" i="5" s="1"/>
  <c r="F57" i="5"/>
  <c r="E57" i="5"/>
  <c r="C57" i="5"/>
  <c r="B57" i="5"/>
  <c r="BN56" i="5"/>
  <c r="BM56" i="5"/>
  <c r="BL56" i="5"/>
  <c r="BK56" i="5"/>
  <c r="BJ56" i="5"/>
  <c r="BI56" i="5"/>
  <c r="BH56" i="5"/>
  <c r="BG56" i="5"/>
  <c r="BE56" i="5"/>
  <c r="BD56" i="5"/>
  <c r="BC56" i="5"/>
  <c r="BB56" i="5"/>
  <c r="BA56" i="5"/>
  <c r="AZ56" i="5"/>
  <c r="AY56" i="5"/>
  <c r="AX56" i="5"/>
  <c r="AW56" i="5"/>
  <c r="AV56" i="5"/>
  <c r="AT56" i="5"/>
  <c r="AS56" i="5"/>
  <c r="AR56" i="5"/>
  <c r="CC56" i="5" s="1"/>
  <c r="AQ56" i="5"/>
  <c r="AP56" i="5"/>
  <c r="AO56" i="5"/>
  <c r="AN56" i="5"/>
  <c r="AM56" i="5"/>
  <c r="AL56" i="5"/>
  <c r="AK56" i="5"/>
  <c r="AJ56" i="5"/>
  <c r="AI56" i="5"/>
  <c r="AH56" i="5"/>
  <c r="AG56" i="5"/>
  <c r="AE56" i="5"/>
  <c r="AC56" i="5"/>
  <c r="AB56" i="5"/>
  <c r="AA56" i="5"/>
  <c r="Z56" i="5"/>
  <c r="Y56" i="5"/>
  <c r="X56" i="5"/>
  <c r="W56" i="5"/>
  <c r="V56" i="5"/>
  <c r="U56" i="5"/>
  <c r="T56" i="5"/>
  <c r="S56" i="5"/>
  <c r="R56" i="5"/>
  <c r="P56" i="5"/>
  <c r="O56" i="5"/>
  <c r="N56" i="5"/>
  <c r="M56" i="5"/>
  <c r="L56" i="5"/>
  <c r="K56" i="5"/>
  <c r="J56" i="5"/>
  <c r="I56" i="5"/>
  <c r="H56" i="5"/>
  <c r="G56" i="5"/>
  <c r="CD56" i="5" s="1"/>
  <c r="F56" i="5"/>
  <c r="E56" i="5"/>
  <c r="C56" i="5"/>
  <c r="B56" i="5"/>
  <c r="BN55" i="5"/>
  <c r="BM55" i="5"/>
  <c r="BL55" i="5"/>
  <c r="BK55" i="5"/>
  <c r="BJ55" i="5"/>
  <c r="BI55" i="5"/>
  <c r="BH55" i="5"/>
  <c r="BG55" i="5"/>
  <c r="BE55" i="5"/>
  <c r="BD55" i="5"/>
  <c r="BC55" i="5"/>
  <c r="BB55" i="5"/>
  <c r="BA55" i="5"/>
  <c r="AZ55" i="5"/>
  <c r="AY55" i="5"/>
  <c r="AX55" i="5"/>
  <c r="AW55" i="5"/>
  <c r="AV55" i="5"/>
  <c r="AT55" i="5"/>
  <c r="AS55" i="5"/>
  <c r="AR55" i="5"/>
  <c r="CC55" i="5" s="1"/>
  <c r="AQ55" i="5"/>
  <c r="AP55" i="5"/>
  <c r="AO55" i="5"/>
  <c r="AN55" i="5"/>
  <c r="AM55" i="5"/>
  <c r="AL55" i="5"/>
  <c r="AK55" i="5"/>
  <c r="AJ55" i="5"/>
  <c r="AI55" i="5"/>
  <c r="AH55" i="5"/>
  <c r="AG55" i="5"/>
  <c r="AE55" i="5"/>
  <c r="AC55" i="5"/>
  <c r="AB55" i="5"/>
  <c r="AA55" i="5"/>
  <c r="Z55" i="5"/>
  <c r="Y55" i="5"/>
  <c r="X55" i="5"/>
  <c r="W55" i="5"/>
  <c r="V55" i="5"/>
  <c r="U55" i="5"/>
  <c r="T55" i="5"/>
  <c r="S55" i="5"/>
  <c r="R55" i="5"/>
  <c r="P55" i="5"/>
  <c r="O55" i="5"/>
  <c r="N55" i="5"/>
  <c r="M55" i="5"/>
  <c r="L55" i="5"/>
  <c r="K55" i="5"/>
  <c r="J55" i="5"/>
  <c r="I55" i="5"/>
  <c r="H55" i="5"/>
  <c r="G55" i="5"/>
  <c r="CD55" i="5" s="1"/>
  <c r="F55" i="5"/>
  <c r="E55" i="5"/>
  <c r="C55" i="5"/>
  <c r="B55" i="5"/>
  <c r="BN54" i="5"/>
  <c r="BM54" i="5"/>
  <c r="BL54" i="5"/>
  <c r="BK54" i="5"/>
  <c r="BJ54" i="5"/>
  <c r="BI54" i="5"/>
  <c r="BH54" i="5"/>
  <c r="BG54" i="5"/>
  <c r="BE54" i="5"/>
  <c r="BD54" i="5"/>
  <c r="BC54" i="5"/>
  <c r="BB54" i="5"/>
  <c r="BA54" i="5"/>
  <c r="AZ54" i="5"/>
  <c r="AY54" i="5"/>
  <c r="AX54" i="5"/>
  <c r="AW54" i="5"/>
  <c r="AV54" i="5"/>
  <c r="AT54" i="5"/>
  <c r="AS54" i="5"/>
  <c r="AR54" i="5"/>
  <c r="CC54" i="5" s="1"/>
  <c r="AQ54" i="5"/>
  <c r="AP54" i="5"/>
  <c r="AO54" i="5"/>
  <c r="AN54" i="5"/>
  <c r="AM54" i="5"/>
  <c r="AL54" i="5"/>
  <c r="AK54" i="5"/>
  <c r="AJ54" i="5"/>
  <c r="AI54" i="5"/>
  <c r="AH54" i="5"/>
  <c r="AG54" i="5"/>
  <c r="AE54" i="5"/>
  <c r="AC54" i="5"/>
  <c r="AB54" i="5"/>
  <c r="AA54" i="5"/>
  <c r="Z54" i="5"/>
  <c r="Y54" i="5"/>
  <c r="X54" i="5"/>
  <c r="W54" i="5"/>
  <c r="V54" i="5"/>
  <c r="U54" i="5"/>
  <c r="T54" i="5"/>
  <c r="S54" i="5"/>
  <c r="R54" i="5"/>
  <c r="P54" i="5"/>
  <c r="O54" i="5"/>
  <c r="N54" i="5"/>
  <c r="M54" i="5"/>
  <c r="L54" i="5"/>
  <c r="K54" i="5"/>
  <c r="J54" i="5"/>
  <c r="I54" i="5"/>
  <c r="H54" i="5"/>
  <c r="G54" i="5"/>
  <c r="CD54" i="5" s="1"/>
  <c r="F54" i="5"/>
  <c r="E54" i="5"/>
  <c r="C54" i="5"/>
  <c r="B54" i="5"/>
  <c r="BN53" i="5"/>
  <c r="BM53" i="5"/>
  <c r="BL53" i="5"/>
  <c r="BK53" i="5"/>
  <c r="BJ53" i="5"/>
  <c r="BI53" i="5"/>
  <c r="BH53" i="5"/>
  <c r="BG53" i="5"/>
  <c r="BE53" i="5"/>
  <c r="BD53" i="5"/>
  <c r="BC53" i="5"/>
  <c r="BB53" i="5"/>
  <c r="BA53" i="5"/>
  <c r="AZ53" i="5"/>
  <c r="AY53" i="5"/>
  <c r="AX53" i="5"/>
  <c r="AW53" i="5"/>
  <c r="AV53" i="5"/>
  <c r="AT53" i="5"/>
  <c r="AS53" i="5"/>
  <c r="AR53" i="5"/>
  <c r="CC53" i="5" s="1"/>
  <c r="AQ53" i="5"/>
  <c r="AP53" i="5"/>
  <c r="AO53" i="5"/>
  <c r="AN53" i="5"/>
  <c r="AM53" i="5"/>
  <c r="AL53" i="5"/>
  <c r="AK53" i="5"/>
  <c r="AJ53" i="5"/>
  <c r="AI53" i="5"/>
  <c r="AH53" i="5"/>
  <c r="AG53" i="5"/>
  <c r="AE53" i="5"/>
  <c r="AC53" i="5"/>
  <c r="AB53" i="5"/>
  <c r="AA53" i="5"/>
  <c r="Z53" i="5"/>
  <c r="Y53" i="5"/>
  <c r="X53" i="5"/>
  <c r="W53" i="5"/>
  <c r="V53" i="5"/>
  <c r="U53" i="5"/>
  <c r="T53" i="5"/>
  <c r="S53" i="5"/>
  <c r="R53" i="5"/>
  <c r="P53" i="5"/>
  <c r="O53" i="5"/>
  <c r="N53" i="5"/>
  <c r="M53" i="5"/>
  <c r="L53" i="5"/>
  <c r="K53" i="5"/>
  <c r="J53" i="5"/>
  <c r="I53" i="5"/>
  <c r="H53" i="5"/>
  <c r="G53" i="5"/>
  <c r="CD53" i="5" s="1"/>
  <c r="F53" i="5"/>
  <c r="E53" i="5"/>
  <c r="C53" i="5"/>
  <c r="B53" i="5"/>
  <c r="BN52" i="5"/>
  <c r="BM52" i="5"/>
  <c r="BL52" i="5"/>
  <c r="BK52" i="5"/>
  <c r="BJ52" i="5"/>
  <c r="BI52" i="5"/>
  <c r="BH52" i="5"/>
  <c r="BG52" i="5"/>
  <c r="BE52" i="5"/>
  <c r="BD52" i="5"/>
  <c r="BC52" i="5"/>
  <c r="BB52" i="5"/>
  <c r="BA52" i="5"/>
  <c r="AZ52" i="5"/>
  <c r="AY52" i="5"/>
  <c r="AX52" i="5"/>
  <c r="AW52" i="5"/>
  <c r="AV52" i="5"/>
  <c r="AT52" i="5"/>
  <c r="AS52" i="5"/>
  <c r="AR52" i="5"/>
  <c r="CC52" i="5" s="1"/>
  <c r="AQ52" i="5"/>
  <c r="AP52" i="5"/>
  <c r="AO52" i="5"/>
  <c r="AN52" i="5"/>
  <c r="AM52" i="5"/>
  <c r="AL52" i="5"/>
  <c r="AK52" i="5"/>
  <c r="AJ52" i="5"/>
  <c r="AI52" i="5"/>
  <c r="AH52" i="5"/>
  <c r="AG52" i="5"/>
  <c r="AE52" i="5"/>
  <c r="AC52" i="5"/>
  <c r="AB52" i="5"/>
  <c r="AA52" i="5"/>
  <c r="Z52" i="5"/>
  <c r="Y52" i="5"/>
  <c r="X52" i="5"/>
  <c r="W52" i="5"/>
  <c r="V52" i="5"/>
  <c r="U52" i="5"/>
  <c r="T52" i="5"/>
  <c r="S52" i="5"/>
  <c r="R52" i="5"/>
  <c r="P52" i="5"/>
  <c r="O52" i="5"/>
  <c r="N52" i="5"/>
  <c r="M52" i="5"/>
  <c r="L52" i="5"/>
  <c r="K52" i="5"/>
  <c r="J52" i="5"/>
  <c r="I52" i="5"/>
  <c r="H52" i="5"/>
  <c r="G52" i="5"/>
  <c r="CD52" i="5" s="1"/>
  <c r="F52" i="5"/>
  <c r="E52" i="5"/>
  <c r="C52" i="5"/>
  <c r="B52" i="5"/>
  <c r="BN51" i="5"/>
  <c r="BM51" i="5"/>
  <c r="BL51" i="5"/>
  <c r="BK51" i="5"/>
  <c r="BJ51" i="5"/>
  <c r="BI51" i="5"/>
  <c r="BH51" i="5"/>
  <c r="BG51" i="5"/>
  <c r="BE51" i="5"/>
  <c r="BD51" i="5"/>
  <c r="BC51" i="5"/>
  <c r="BB51" i="5"/>
  <c r="BA51" i="5"/>
  <c r="AZ51" i="5"/>
  <c r="AY51" i="5"/>
  <c r="AX51" i="5"/>
  <c r="AW51" i="5"/>
  <c r="AV51" i="5"/>
  <c r="AT51" i="5"/>
  <c r="AS51" i="5"/>
  <c r="AR51" i="5"/>
  <c r="CC51" i="5" s="1"/>
  <c r="AQ51" i="5"/>
  <c r="AP51" i="5"/>
  <c r="AO51" i="5"/>
  <c r="AN51" i="5"/>
  <c r="AM51" i="5"/>
  <c r="AL51" i="5"/>
  <c r="AK51" i="5"/>
  <c r="AJ51" i="5"/>
  <c r="AI51" i="5"/>
  <c r="AH51" i="5"/>
  <c r="AG51" i="5"/>
  <c r="AE51" i="5"/>
  <c r="AC51" i="5"/>
  <c r="AB51" i="5"/>
  <c r="AA51" i="5"/>
  <c r="Z51" i="5"/>
  <c r="Y51" i="5"/>
  <c r="X51" i="5"/>
  <c r="W51" i="5"/>
  <c r="V51" i="5"/>
  <c r="U51" i="5"/>
  <c r="T51" i="5"/>
  <c r="S51" i="5"/>
  <c r="R51" i="5"/>
  <c r="P51" i="5"/>
  <c r="O51" i="5"/>
  <c r="N51" i="5"/>
  <c r="M51" i="5"/>
  <c r="L51" i="5"/>
  <c r="K51" i="5"/>
  <c r="J51" i="5"/>
  <c r="I51" i="5"/>
  <c r="H51" i="5"/>
  <c r="G51" i="5"/>
  <c r="CD51" i="5" s="1"/>
  <c r="F51" i="5"/>
  <c r="E51" i="5"/>
  <c r="C51" i="5"/>
  <c r="B51" i="5"/>
  <c r="BN50" i="5"/>
  <c r="BM50" i="5"/>
  <c r="BL50" i="5"/>
  <c r="BK50" i="5"/>
  <c r="BJ50" i="5"/>
  <c r="BI50" i="5"/>
  <c r="BH50" i="5"/>
  <c r="BG50" i="5"/>
  <c r="BE50" i="5"/>
  <c r="BD50" i="5"/>
  <c r="BC50" i="5"/>
  <c r="BB50" i="5"/>
  <c r="BA50" i="5"/>
  <c r="AZ50" i="5"/>
  <c r="AY50" i="5"/>
  <c r="AX50" i="5"/>
  <c r="AW50" i="5"/>
  <c r="AV50" i="5"/>
  <c r="AT50" i="5"/>
  <c r="AS50" i="5"/>
  <c r="AR50" i="5"/>
  <c r="CC50" i="5" s="1"/>
  <c r="AQ50" i="5"/>
  <c r="AP50" i="5"/>
  <c r="AO50" i="5"/>
  <c r="AN50" i="5"/>
  <c r="AM50" i="5"/>
  <c r="AL50" i="5"/>
  <c r="AK50" i="5"/>
  <c r="AJ50" i="5"/>
  <c r="AI50" i="5"/>
  <c r="AH50" i="5"/>
  <c r="AG50" i="5"/>
  <c r="AE50" i="5"/>
  <c r="AC50" i="5"/>
  <c r="AB50" i="5"/>
  <c r="AA50" i="5"/>
  <c r="Z50" i="5"/>
  <c r="Y50" i="5"/>
  <c r="X50" i="5"/>
  <c r="W50" i="5"/>
  <c r="V50" i="5"/>
  <c r="U50" i="5"/>
  <c r="T50" i="5"/>
  <c r="S50" i="5"/>
  <c r="R50" i="5"/>
  <c r="P50" i="5"/>
  <c r="O50" i="5"/>
  <c r="N50" i="5"/>
  <c r="M50" i="5"/>
  <c r="L50" i="5"/>
  <c r="K50" i="5"/>
  <c r="J50" i="5"/>
  <c r="I50" i="5"/>
  <c r="H50" i="5"/>
  <c r="G50" i="5"/>
  <c r="CD50" i="5" s="1"/>
  <c r="F50" i="5"/>
  <c r="E50" i="5"/>
  <c r="C50" i="5"/>
  <c r="B50" i="5"/>
  <c r="BN49" i="5"/>
  <c r="BM49" i="5"/>
  <c r="BL49" i="5"/>
  <c r="BK49" i="5"/>
  <c r="BJ49" i="5"/>
  <c r="BI49" i="5"/>
  <c r="BH49" i="5"/>
  <c r="BG49" i="5"/>
  <c r="BE49" i="5"/>
  <c r="BD49" i="5"/>
  <c r="BC49" i="5"/>
  <c r="BB49" i="5"/>
  <c r="BA49" i="5"/>
  <c r="AZ49" i="5"/>
  <c r="AY49" i="5"/>
  <c r="AX49" i="5"/>
  <c r="AW49" i="5"/>
  <c r="AV49" i="5"/>
  <c r="AT49" i="5"/>
  <c r="AS49" i="5"/>
  <c r="AR49" i="5"/>
  <c r="CC49" i="5" s="1"/>
  <c r="AQ49" i="5"/>
  <c r="AP49" i="5"/>
  <c r="AO49" i="5"/>
  <c r="AN49" i="5"/>
  <c r="AM49" i="5"/>
  <c r="AL49" i="5"/>
  <c r="AK49" i="5"/>
  <c r="AJ49" i="5"/>
  <c r="AI49" i="5"/>
  <c r="AH49" i="5"/>
  <c r="AG49" i="5"/>
  <c r="AE49" i="5"/>
  <c r="AC49" i="5"/>
  <c r="AB49" i="5"/>
  <c r="AA49" i="5"/>
  <c r="Z49" i="5"/>
  <c r="Y49" i="5"/>
  <c r="X49" i="5"/>
  <c r="W49" i="5"/>
  <c r="V49" i="5"/>
  <c r="U49" i="5"/>
  <c r="T49" i="5"/>
  <c r="S49" i="5"/>
  <c r="R49" i="5"/>
  <c r="P49" i="5"/>
  <c r="O49" i="5"/>
  <c r="N49" i="5"/>
  <c r="M49" i="5"/>
  <c r="L49" i="5"/>
  <c r="K49" i="5"/>
  <c r="J49" i="5"/>
  <c r="I49" i="5"/>
  <c r="H49" i="5"/>
  <c r="G49" i="5"/>
  <c r="CD49" i="5" s="1"/>
  <c r="F49" i="5"/>
  <c r="E49" i="5"/>
  <c r="C49" i="5"/>
  <c r="B49" i="5"/>
  <c r="BN48" i="5"/>
  <c r="BM48" i="5"/>
  <c r="BL48" i="5"/>
  <c r="BK48" i="5"/>
  <c r="BJ48" i="5"/>
  <c r="BI48" i="5"/>
  <c r="BH48" i="5"/>
  <c r="BG48" i="5"/>
  <c r="BE48" i="5"/>
  <c r="BD48" i="5"/>
  <c r="BC48" i="5"/>
  <c r="BB48" i="5"/>
  <c r="BA48" i="5"/>
  <c r="AZ48" i="5"/>
  <c r="AY48" i="5"/>
  <c r="AX48" i="5"/>
  <c r="AW48" i="5"/>
  <c r="AV48" i="5"/>
  <c r="AT48" i="5"/>
  <c r="AS48" i="5"/>
  <c r="AR48" i="5"/>
  <c r="CC48" i="5" s="1"/>
  <c r="AQ48" i="5"/>
  <c r="AP48" i="5"/>
  <c r="AO48" i="5"/>
  <c r="AN48" i="5"/>
  <c r="AM48" i="5"/>
  <c r="AL48" i="5"/>
  <c r="AK48" i="5"/>
  <c r="AJ48" i="5"/>
  <c r="AI48" i="5"/>
  <c r="AH48" i="5"/>
  <c r="AG48" i="5"/>
  <c r="AE48" i="5"/>
  <c r="AC48" i="5"/>
  <c r="AB48" i="5"/>
  <c r="AA48" i="5"/>
  <c r="Z48" i="5"/>
  <c r="Y48" i="5"/>
  <c r="X48" i="5"/>
  <c r="W48" i="5"/>
  <c r="V48" i="5"/>
  <c r="U48" i="5"/>
  <c r="T48" i="5"/>
  <c r="S48" i="5"/>
  <c r="R48" i="5"/>
  <c r="P48" i="5"/>
  <c r="O48" i="5"/>
  <c r="N48" i="5"/>
  <c r="M48" i="5"/>
  <c r="L48" i="5"/>
  <c r="K48" i="5"/>
  <c r="J48" i="5"/>
  <c r="I48" i="5"/>
  <c r="H48" i="5"/>
  <c r="G48" i="5"/>
  <c r="CD48" i="5" s="1"/>
  <c r="F48" i="5"/>
  <c r="E48" i="5"/>
  <c r="C48" i="5"/>
  <c r="B48" i="5"/>
  <c r="BN47" i="5"/>
  <c r="BM47" i="5"/>
  <c r="BL47" i="5"/>
  <c r="BK47" i="5"/>
  <c r="BJ47" i="5"/>
  <c r="BI47" i="5"/>
  <c r="BH47" i="5"/>
  <c r="BG47" i="5"/>
  <c r="BE47" i="5"/>
  <c r="BD47" i="5"/>
  <c r="BC47" i="5"/>
  <c r="BB47" i="5"/>
  <c r="BA47" i="5"/>
  <c r="AZ47" i="5"/>
  <c r="AY47" i="5"/>
  <c r="AX47" i="5"/>
  <c r="AW47" i="5"/>
  <c r="AV47" i="5"/>
  <c r="AT47" i="5"/>
  <c r="AS47" i="5"/>
  <c r="AR47" i="5"/>
  <c r="CC47" i="5" s="1"/>
  <c r="AQ47" i="5"/>
  <c r="AP47" i="5"/>
  <c r="AO47" i="5"/>
  <c r="AN47" i="5"/>
  <c r="AM47" i="5"/>
  <c r="AL47" i="5"/>
  <c r="AK47" i="5"/>
  <c r="AJ47" i="5"/>
  <c r="AI47" i="5"/>
  <c r="AH47" i="5"/>
  <c r="AG47" i="5"/>
  <c r="AE47" i="5"/>
  <c r="AC47" i="5"/>
  <c r="AB47" i="5"/>
  <c r="AA47" i="5"/>
  <c r="Z47" i="5"/>
  <c r="Y47" i="5"/>
  <c r="X47" i="5"/>
  <c r="W47" i="5"/>
  <c r="V47" i="5"/>
  <c r="U47" i="5"/>
  <c r="T47" i="5"/>
  <c r="S47" i="5"/>
  <c r="R47" i="5"/>
  <c r="P47" i="5"/>
  <c r="O47" i="5"/>
  <c r="N47" i="5"/>
  <c r="M47" i="5"/>
  <c r="L47" i="5"/>
  <c r="K47" i="5"/>
  <c r="J47" i="5"/>
  <c r="I47" i="5"/>
  <c r="H47" i="5"/>
  <c r="G47" i="5"/>
  <c r="CD47" i="5" s="1"/>
  <c r="F47" i="5"/>
  <c r="E47" i="5"/>
  <c r="C47" i="5"/>
  <c r="B47" i="5"/>
  <c r="BN46" i="5"/>
  <c r="BM46" i="5"/>
  <c r="BL46" i="5"/>
  <c r="BK46" i="5"/>
  <c r="BJ46" i="5"/>
  <c r="BI46" i="5"/>
  <c r="BH46" i="5"/>
  <c r="BG46" i="5"/>
  <c r="BE46" i="5"/>
  <c r="BD46" i="5"/>
  <c r="BC46" i="5"/>
  <c r="BB46" i="5"/>
  <c r="BA46" i="5"/>
  <c r="AZ46" i="5"/>
  <c r="AY46" i="5"/>
  <c r="AX46" i="5"/>
  <c r="AW46" i="5"/>
  <c r="AV46" i="5"/>
  <c r="AT46" i="5"/>
  <c r="AS46" i="5"/>
  <c r="AR46" i="5"/>
  <c r="CC46" i="5" s="1"/>
  <c r="AQ46" i="5"/>
  <c r="AP46" i="5"/>
  <c r="AO46" i="5"/>
  <c r="AN46" i="5"/>
  <c r="AM46" i="5"/>
  <c r="AL46" i="5"/>
  <c r="AK46" i="5"/>
  <c r="AJ46" i="5"/>
  <c r="AI46" i="5"/>
  <c r="AH46" i="5"/>
  <c r="AG46" i="5"/>
  <c r="AC46" i="5"/>
  <c r="AB46" i="5"/>
  <c r="AA46" i="5"/>
  <c r="Z46" i="5"/>
  <c r="Y46" i="5"/>
  <c r="X46" i="5"/>
  <c r="W46" i="5"/>
  <c r="V46" i="5"/>
  <c r="U46" i="5"/>
  <c r="T46" i="5"/>
  <c r="S46" i="5"/>
  <c r="R46" i="5"/>
  <c r="P46" i="5"/>
  <c r="O46" i="5"/>
  <c r="N46" i="5"/>
  <c r="M46" i="5"/>
  <c r="L46" i="5"/>
  <c r="K46" i="5"/>
  <c r="J46" i="5"/>
  <c r="I46" i="5"/>
  <c r="H46" i="5"/>
  <c r="G46" i="5"/>
  <c r="CD46" i="5" s="1"/>
  <c r="F46" i="5"/>
  <c r="E46" i="5"/>
  <c r="C46" i="5"/>
  <c r="B46" i="5"/>
  <c r="BN45" i="5"/>
  <c r="BM45" i="5"/>
  <c r="BL45" i="5"/>
  <c r="BK45" i="5"/>
  <c r="BJ45" i="5"/>
  <c r="BI45" i="5"/>
  <c r="BH45" i="5"/>
  <c r="BG45" i="5"/>
  <c r="BE45" i="5"/>
  <c r="BD45" i="5"/>
  <c r="BC45" i="5"/>
  <c r="BB45" i="5"/>
  <c r="BA45" i="5"/>
  <c r="AZ45" i="5"/>
  <c r="AY45" i="5"/>
  <c r="AX45" i="5"/>
  <c r="AW45" i="5"/>
  <c r="AV45" i="5"/>
  <c r="AT45" i="5"/>
  <c r="AS45" i="5"/>
  <c r="AR45" i="5"/>
  <c r="CC45" i="5" s="1"/>
  <c r="AQ45" i="5"/>
  <c r="AP45" i="5"/>
  <c r="AO45" i="5"/>
  <c r="AN45" i="5"/>
  <c r="AM45" i="5"/>
  <c r="AL45" i="5"/>
  <c r="AK45" i="5"/>
  <c r="AJ45" i="5"/>
  <c r="AI45" i="5"/>
  <c r="AH45" i="5"/>
  <c r="AG45" i="5"/>
  <c r="AC45" i="5"/>
  <c r="AB45" i="5"/>
  <c r="AA45" i="5"/>
  <c r="Z45" i="5"/>
  <c r="Y45" i="5"/>
  <c r="X45" i="5"/>
  <c r="W45" i="5"/>
  <c r="V45" i="5"/>
  <c r="U45" i="5"/>
  <c r="T45" i="5"/>
  <c r="S45" i="5"/>
  <c r="R45" i="5"/>
  <c r="P45" i="5"/>
  <c r="O45" i="5"/>
  <c r="N45" i="5"/>
  <c r="M45" i="5"/>
  <c r="L45" i="5"/>
  <c r="K45" i="5"/>
  <c r="J45" i="5"/>
  <c r="I45" i="5"/>
  <c r="H45" i="5"/>
  <c r="G45" i="5"/>
  <c r="CD45" i="5" s="1"/>
  <c r="F45" i="5"/>
  <c r="E45" i="5"/>
  <c r="C45" i="5"/>
  <c r="B45" i="5"/>
  <c r="BN44" i="5"/>
  <c r="BM44" i="5"/>
  <c r="BL44" i="5"/>
  <c r="BK44" i="5"/>
  <c r="BJ44" i="5"/>
  <c r="BI44" i="5"/>
  <c r="BH44" i="5"/>
  <c r="BG44" i="5"/>
  <c r="BE44" i="5"/>
  <c r="BD44" i="5"/>
  <c r="BC44" i="5"/>
  <c r="BB44" i="5"/>
  <c r="BA44" i="5"/>
  <c r="AZ44" i="5"/>
  <c r="AY44" i="5"/>
  <c r="AX44" i="5"/>
  <c r="AW44" i="5"/>
  <c r="AV44" i="5"/>
  <c r="AT44" i="5"/>
  <c r="AS44" i="5"/>
  <c r="AR44" i="5"/>
  <c r="CC44" i="5" s="1"/>
  <c r="AQ44" i="5"/>
  <c r="AP44" i="5"/>
  <c r="AO44" i="5"/>
  <c r="AN44" i="5"/>
  <c r="AM44" i="5"/>
  <c r="AL44" i="5"/>
  <c r="AK44" i="5"/>
  <c r="AJ44" i="5"/>
  <c r="AI44" i="5"/>
  <c r="AH44" i="5"/>
  <c r="AG44" i="5"/>
  <c r="AC44" i="5"/>
  <c r="AB44" i="5"/>
  <c r="AA44" i="5"/>
  <c r="Z44" i="5"/>
  <c r="Y44" i="5"/>
  <c r="X44" i="5"/>
  <c r="W44" i="5"/>
  <c r="V44" i="5"/>
  <c r="U44" i="5"/>
  <c r="T44" i="5"/>
  <c r="S44" i="5"/>
  <c r="R44" i="5"/>
  <c r="P44" i="5"/>
  <c r="O44" i="5"/>
  <c r="N44" i="5"/>
  <c r="M44" i="5"/>
  <c r="L44" i="5"/>
  <c r="K44" i="5"/>
  <c r="J44" i="5"/>
  <c r="I44" i="5"/>
  <c r="H44" i="5"/>
  <c r="G44" i="5"/>
  <c r="CD44" i="5" s="1"/>
  <c r="F44" i="5"/>
  <c r="E44" i="5"/>
  <c r="C44" i="5"/>
  <c r="B44" i="5"/>
  <c r="BN43" i="5"/>
  <c r="BM43" i="5"/>
  <c r="BL43" i="5"/>
  <c r="BK43" i="5"/>
  <c r="BJ43" i="5"/>
  <c r="BI43" i="5"/>
  <c r="BH43" i="5"/>
  <c r="BG43" i="5"/>
  <c r="BE43" i="5"/>
  <c r="BD43" i="5"/>
  <c r="BC43" i="5"/>
  <c r="BB43" i="5"/>
  <c r="BA43" i="5"/>
  <c r="AZ43" i="5"/>
  <c r="AY43" i="5"/>
  <c r="AX43" i="5"/>
  <c r="AW43" i="5"/>
  <c r="AV43" i="5"/>
  <c r="AT43" i="5"/>
  <c r="AS43" i="5"/>
  <c r="AR43" i="5"/>
  <c r="CC43" i="5" s="1"/>
  <c r="AQ43" i="5"/>
  <c r="AP43" i="5"/>
  <c r="AO43" i="5"/>
  <c r="AN43" i="5"/>
  <c r="AM43" i="5"/>
  <c r="AL43" i="5"/>
  <c r="AK43" i="5"/>
  <c r="AJ43" i="5"/>
  <c r="AI43" i="5"/>
  <c r="AH43" i="5"/>
  <c r="AG43" i="5"/>
  <c r="AC43" i="5"/>
  <c r="AB43" i="5"/>
  <c r="AA43" i="5"/>
  <c r="Z43" i="5"/>
  <c r="Y43" i="5"/>
  <c r="X43" i="5"/>
  <c r="W43" i="5"/>
  <c r="V43" i="5"/>
  <c r="U43" i="5"/>
  <c r="T43" i="5"/>
  <c r="S43" i="5"/>
  <c r="R43" i="5"/>
  <c r="P43" i="5"/>
  <c r="O43" i="5"/>
  <c r="N43" i="5"/>
  <c r="M43" i="5"/>
  <c r="L43" i="5"/>
  <c r="K43" i="5"/>
  <c r="J43" i="5"/>
  <c r="I43" i="5"/>
  <c r="H43" i="5"/>
  <c r="G43" i="5"/>
  <c r="CD43" i="5" s="1"/>
  <c r="F43" i="5"/>
  <c r="E43" i="5"/>
  <c r="C43" i="5"/>
  <c r="B43" i="5"/>
  <c r="BN42" i="5"/>
  <c r="BM42" i="5"/>
  <c r="BL42" i="5"/>
  <c r="BK42" i="5"/>
  <c r="BJ42" i="5"/>
  <c r="BI42" i="5"/>
  <c r="BH42" i="5"/>
  <c r="BG42" i="5"/>
  <c r="BE42" i="5"/>
  <c r="BD42" i="5"/>
  <c r="BC42" i="5"/>
  <c r="BB42" i="5"/>
  <c r="BA42" i="5"/>
  <c r="AZ42" i="5"/>
  <c r="AY42" i="5"/>
  <c r="AX42" i="5"/>
  <c r="AW42" i="5"/>
  <c r="AV42" i="5"/>
  <c r="AT42" i="5"/>
  <c r="AS42" i="5"/>
  <c r="AR42" i="5"/>
  <c r="CC42" i="5" s="1"/>
  <c r="AQ42" i="5"/>
  <c r="AP42" i="5"/>
  <c r="AO42" i="5"/>
  <c r="AN42" i="5"/>
  <c r="AM42" i="5"/>
  <c r="AL42" i="5"/>
  <c r="AK42" i="5"/>
  <c r="AJ42" i="5"/>
  <c r="AI42" i="5"/>
  <c r="AH42" i="5"/>
  <c r="AG42" i="5"/>
  <c r="AC42" i="5"/>
  <c r="AB42" i="5"/>
  <c r="AA42" i="5"/>
  <c r="Z42" i="5"/>
  <c r="Y42" i="5"/>
  <c r="X42" i="5"/>
  <c r="W42" i="5"/>
  <c r="V42" i="5"/>
  <c r="U42" i="5"/>
  <c r="T42" i="5"/>
  <c r="S42" i="5"/>
  <c r="R42" i="5"/>
  <c r="P42" i="5"/>
  <c r="O42" i="5"/>
  <c r="N42" i="5"/>
  <c r="M42" i="5"/>
  <c r="L42" i="5"/>
  <c r="K42" i="5"/>
  <c r="J42" i="5"/>
  <c r="I42" i="5"/>
  <c r="H42" i="5"/>
  <c r="G42" i="5"/>
  <c r="CD42" i="5" s="1"/>
  <c r="F42" i="5"/>
  <c r="E42" i="5"/>
  <c r="C42" i="5"/>
  <c r="B42" i="5"/>
  <c r="BN41" i="5"/>
  <c r="BM41" i="5"/>
  <c r="BL41" i="5"/>
  <c r="BK41" i="5"/>
  <c r="BJ41" i="5"/>
  <c r="BI41" i="5"/>
  <c r="BH41" i="5"/>
  <c r="BG41" i="5"/>
  <c r="BE41" i="5"/>
  <c r="BD41" i="5"/>
  <c r="BC41" i="5"/>
  <c r="BB41" i="5"/>
  <c r="BA41" i="5"/>
  <c r="AZ41" i="5"/>
  <c r="AY41" i="5"/>
  <c r="AX41" i="5"/>
  <c r="AW41" i="5"/>
  <c r="AV41" i="5"/>
  <c r="AT41" i="5"/>
  <c r="AS41" i="5"/>
  <c r="AR41" i="5"/>
  <c r="CC41" i="5" s="1"/>
  <c r="AQ41" i="5"/>
  <c r="AP41" i="5"/>
  <c r="AO41" i="5"/>
  <c r="AN41" i="5"/>
  <c r="AM41" i="5"/>
  <c r="AL41" i="5"/>
  <c r="AK41" i="5"/>
  <c r="AJ41" i="5"/>
  <c r="AI41" i="5"/>
  <c r="AH41" i="5"/>
  <c r="AG41" i="5"/>
  <c r="AC41" i="5"/>
  <c r="AB41" i="5"/>
  <c r="AA41" i="5"/>
  <c r="Z41" i="5"/>
  <c r="Y41" i="5"/>
  <c r="X41" i="5"/>
  <c r="W41" i="5"/>
  <c r="V41" i="5"/>
  <c r="U41" i="5"/>
  <c r="T41" i="5"/>
  <c r="S41" i="5"/>
  <c r="R41" i="5"/>
  <c r="P41" i="5"/>
  <c r="O41" i="5"/>
  <c r="N41" i="5"/>
  <c r="M41" i="5"/>
  <c r="L41" i="5"/>
  <c r="K41" i="5"/>
  <c r="J41" i="5"/>
  <c r="I41" i="5"/>
  <c r="H41" i="5"/>
  <c r="G41" i="5"/>
  <c r="CD41" i="5" s="1"/>
  <c r="F41" i="5"/>
  <c r="E41" i="5"/>
  <c r="C41" i="5"/>
  <c r="B41" i="5"/>
  <c r="BN40" i="5"/>
  <c r="BM40" i="5"/>
  <c r="BL40" i="5"/>
  <c r="BK40" i="5"/>
  <c r="BJ40" i="5"/>
  <c r="BI40" i="5"/>
  <c r="BH40" i="5"/>
  <c r="BG40" i="5"/>
  <c r="BE40" i="5"/>
  <c r="BD40" i="5"/>
  <c r="BC40" i="5"/>
  <c r="BB40" i="5"/>
  <c r="BA40" i="5"/>
  <c r="AZ40" i="5"/>
  <c r="AY40" i="5"/>
  <c r="AX40" i="5"/>
  <c r="AW40" i="5"/>
  <c r="AV40" i="5"/>
  <c r="AT40" i="5"/>
  <c r="AS40" i="5"/>
  <c r="AR40" i="5"/>
  <c r="CC40" i="5" s="1"/>
  <c r="AQ40" i="5"/>
  <c r="AP40" i="5"/>
  <c r="AO40" i="5"/>
  <c r="AN40" i="5"/>
  <c r="AM40" i="5"/>
  <c r="AL40" i="5"/>
  <c r="AK40" i="5"/>
  <c r="AJ40" i="5"/>
  <c r="AI40" i="5"/>
  <c r="AH40" i="5"/>
  <c r="AG40" i="5"/>
  <c r="AC40" i="5"/>
  <c r="AB40" i="5"/>
  <c r="AA40" i="5"/>
  <c r="Z40" i="5"/>
  <c r="Y40" i="5"/>
  <c r="X40" i="5"/>
  <c r="W40" i="5"/>
  <c r="V40" i="5"/>
  <c r="U40" i="5"/>
  <c r="T40" i="5"/>
  <c r="S40" i="5"/>
  <c r="R40" i="5"/>
  <c r="P40" i="5"/>
  <c r="O40" i="5"/>
  <c r="N40" i="5"/>
  <c r="M40" i="5"/>
  <c r="L40" i="5"/>
  <c r="K40" i="5"/>
  <c r="J40" i="5"/>
  <c r="I40" i="5"/>
  <c r="H40" i="5"/>
  <c r="G40" i="5"/>
  <c r="CD40" i="5" s="1"/>
  <c r="F40" i="5"/>
  <c r="E40" i="5"/>
  <c r="C40" i="5"/>
  <c r="B40" i="5"/>
  <c r="BN39" i="5"/>
  <c r="BM39" i="5"/>
  <c r="BL39" i="5"/>
  <c r="BK39" i="5"/>
  <c r="BJ39" i="5"/>
  <c r="BI39" i="5"/>
  <c r="BH39" i="5"/>
  <c r="BG39" i="5"/>
  <c r="BE39" i="5"/>
  <c r="BD39" i="5"/>
  <c r="BC39" i="5"/>
  <c r="BB39" i="5"/>
  <c r="BA39" i="5"/>
  <c r="AZ39" i="5"/>
  <c r="AY39" i="5"/>
  <c r="AX39" i="5"/>
  <c r="AW39" i="5"/>
  <c r="AV39" i="5"/>
  <c r="AT39" i="5"/>
  <c r="AS39" i="5"/>
  <c r="AR39" i="5"/>
  <c r="CC39" i="5" s="1"/>
  <c r="AQ39" i="5"/>
  <c r="AP39" i="5"/>
  <c r="AO39" i="5"/>
  <c r="AN39" i="5"/>
  <c r="AM39" i="5"/>
  <c r="AL39" i="5"/>
  <c r="AK39" i="5"/>
  <c r="AJ39" i="5"/>
  <c r="AI39" i="5"/>
  <c r="AH39" i="5"/>
  <c r="AG39" i="5"/>
  <c r="AC39" i="5"/>
  <c r="AB39" i="5"/>
  <c r="AA39" i="5"/>
  <c r="Z39" i="5"/>
  <c r="Y39" i="5"/>
  <c r="X39" i="5"/>
  <c r="W39" i="5"/>
  <c r="V39" i="5"/>
  <c r="U39" i="5"/>
  <c r="T39" i="5"/>
  <c r="S39" i="5"/>
  <c r="R39" i="5"/>
  <c r="P39" i="5"/>
  <c r="O39" i="5"/>
  <c r="N39" i="5"/>
  <c r="M39" i="5"/>
  <c r="L39" i="5"/>
  <c r="K39" i="5"/>
  <c r="J39" i="5"/>
  <c r="I39" i="5"/>
  <c r="H39" i="5"/>
  <c r="G39" i="5"/>
  <c r="CD39" i="5" s="1"/>
  <c r="F39" i="5"/>
  <c r="E39" i="5"/>
  <c r="C39" i="5"/>
  <c r="B39" i="5"/>
  <c r="BN38" i="5"/>
  <c r="BM38" i="5"/>
  <c r="BL38" i="5"/>
  <c r="BK38" i="5"/>
  <c r="BJ38" i="5"/>
  <c r="BI38" i="5"/>
  <c r="BH38" i="5"/>
  <c r="BG38" i="5"/>
  <c r="BE38" i="5"/>
  <c r="BD38" i="5"/>
  <c r="BC38" i="5"/>
  <c r="BB38" i="5"/>
  <c r="BA38" i="5"/>
  <c r="AZ38" i="5"/>
  <c r="AY38" i="5"/>
  <c r="AX38" i="5"/>
  <c r="AW38" i="5"/>
  <c r="AV38" i="5"/>
  <c r="AT38" i="5"/>
  <c r="AS38" i="5"/>
  <c r="AR38" i="5"/>
  <c r="CC38" i="5" s="1"/>
  <c r="AQ38" i="5"/>
  <c r="AP38" i="5"/>
  <c r="AO38" i="5"/>
  <c r="AN38" i="5"/>
  <c r="AM38" i="5"/>
  <c r="AL38" i="5"/>
  <c r="AK38" i="5"/>
  <c r="AJ38" i="5"/>
  <c r="AI38" i="5"/>
  <c r="AH38" i="5"/>
  <c r="AG38" i="5"/>
  <c r="AC38" i="5"/>
  <c r="AB38" i="5"/>
  <c r="AA38" i="5"/>
  <c r="Z38" i="5"/>
  <c r="Y38" i="5"/>
  <c r="X38" i="5"/>
  <c r="W38" i="5"/>
  <c r="V38" i="5"/>
  <c r="U38" i="5"/>
  <c r="T38" i="5"/>
  <c r="S38" i="5"/>
  <c r="R38" i="5"/>
  <c r="P38" i="5"/>
  <c r="O38" i="5"/>
  <c r="N38" i="5"/>
  <c r="M38" i="5"/>
  <c r="L38" i="5"/>
  <c r="K38" i="5"/>
  <c r="J38" i="5"/>
  <c r="I38" i="5"/>
  <c r="H38" i="5"/>
  <c r="G38" i="5"/>
  <c r="CD38" i="5" s="1"/>
  <c r="F38" i="5"/>
  <c r="E38" i="5"/>
  <c r="C38" i="5"/>
  <c r="B38" i="5"/>
  <c r="BN37" i="5"/>
  <c r="BM37" i="5"/>
  <c r="BL37" i="5"/>
  <c r="BK37" i="5"/>
  <c r="BJ37" i="5"/>
  <c r="BI37" i="5"/>
  <c r="BH37" i="5"/>
  <c r="BG37" i="5"/>
  <c r="BE37" i="5"/>
  <c r="BD37" i="5"/>
  <c r="BC37" i="5"/>
  <c r="BB37" i="5"/>
  <c r="BA37" i="5"/>
  <c r="AZ37" i="5"/>
  <c r="AY37" i="5"/>
  <c r="AX37" i="5"/>
  <c r="AW37" i="5"/>
  <c r="AV37" i="5"/>
  <c r="AT37" i="5"/>
  <c r="AS37" i="5"/>
  <c r="AR37" i="5"/>
  <c r="CC37" i="5" s="1"/>
  <c r="AQ37" i="5"/>
  <c r="AP37" i="5"/>
  <c r="AO37" i="5"/>
  <c r="AN37" i="5"/>
  <c r="AM37" i="5"/>
  <c r="AL37" i="5"/>
  <c r="AK37" i="5"/>
  <c r="AJ37" i="5"/>
  <c r="AI37" i="5"/>
  <c r="AH37" i="5"/>
  <c r="AG37" i="5"/>
  <c r="AC37" i="5"/>
  <c r="AB37" i="5"/>
  <c r="AA37" i="5"/>
  <c r="Z37" i="5"/>
  <c r="Y37" i="5"/>
  <c r="X37" i="5"/>
  <c r="W37" i="5"/>
  <c r="V37" i="5"/>
  <c r="U37" i="5"/>
  <c r="T37" i="5"/>
  <c r="S37" i="5"/>
  <c r="R37" i="5"/>
  <c r="P37" i="5"/>
  <c r="O37" i="5"/>
  <c r="N37" i="5"/>
  <c r="M37" i="5"/>
  <c r="L37" i="5"/>
  <c r="K37" i="5"/>
  <c r="J37" i="5"/>
  <c r="I37" i="5"/>
  <c r="H37" i="5"/>
  <c r="G37" i="5"/>
  <c r="CD37" i="5" s="1"/>
  <c r="F37" i="5"/>
  <c r="E37" i="5"/>
  <c r="C37" i="5"/>
  <c r="B37" i="5"/>
  <c r="BN36" i="5"/>
  <c r="BM36" i="5"/>
  <c r="BL36" i="5"/>
  <c r="BK36" i="5"/>
  <c r="BJ36" i="5"/>
  <c r="BI36" i="5"/>
  <c r="BH36" i="5"/>
  <c r="BG36" i="5"/>
  <c r="BE36" i="5"/>
  <c r="BD36" i="5"/>
  <c r="BC36" i="5"/>
  <c r="BB36" i="5"/>
  <c r="BA36" i="5"/>
  <c r="AZ36" i="5"/>
  <c r="AY36" i="5"/>
  <c r="AX36" i="5"/>
  <c r="AW36" i="5"/>
  <c r="AV36" i="5"/>
  <c r="AT36" i="5"/>
  <c r="AS36" i="5"/>
  <c r="AR36" i="5"/>
  <c r="CC36" i="5" s="1"/>
  <c r="AQ36" i="5"/>
  <c r="AP36" i="5"/>
  <c r="AO36" i="5"/>
  <c r="AN36" i="5"/>
  <c r="AM36" i="5"/>
  <c r="AL36" i="5"/>
  <c r="AK36" i="5"/>
  <c r="AJ36" i="5"/>
  <c r="AI36" i="5"/>
  <c r="AH36" i="5"/>
  <c r="AG36" i="5"/>
  <c r="AC36" i="5"/>
  <c r="AB36" i="5"/>
  <c r="AA36" i="5"/>
  <c r="Z36" i="5"/>
  <c r="Y36" i="5"/>
  <c r="X36" i="5"/>
  <c r="W36" i="5"/>
  <c r="V36" i="5"/>
  <c r="U36" i="5"/>
  <c r="T36" i="5"/>
  <c r="S36" i="5"/>
  <c r="R36" i="5"/>
  <c r="P36" i="5"/>
  <c r="O36" i="5"/>
  <c r="N36" i="5"/>
  <c r="M36" i="5"/>
  <c r="L36" i="5"/>
  <c r="K36" i="5"/>
  <c r="J36" i="5"/>
  <c r="I36" i="5"/>
  <c r="H36" i="5"/>
  <c r="G36" i="5"/>
  <c r="CD36" i="5" s="1"/>
  <c r="F36" i="5"/>
  <c r="E36" i="5"/>
  <c r="C36" i="5"/>
  <c r="B36" i="5"/>
  <c r="BN35" i="5"/>
  <c r="BM35" i="5"/>
  <c r="BL35" i="5"/>
  <c r="BK35" i="5"/>
  <c r="BJ35" i="5"/>
  <c r="BI35" i="5"/>
  <c r="BH35" i="5"/>
  <c r="BG35" i="5"/>
  <c r="BE35" i="5"/>
  <c r="BD35" i="5"/>
  <c r="BC35" i="5"/>
  <c r="BB35" i="5"/>
  <c r="BA35" i="5"/>
  <c r="AZ35" i="5"/>
  <c r="AY35" i="5"/>
  <c r="AX35" i="5"/>
  <c r="AW35" i="5"/>
  <c r="AV35" i="5"/>
  <c r="AT35" i="5"/>
  <c r="AS35" i="5"/>
  <c r="AR35" i="5"/>
  <c r="CC35" i="5" s="1"/>
  <c r="AQ35" i="5"/>
  <c r="AP35" i="5"/>
  <c r="AO35" i="5"/>
  <c r="AN35" i="5"/>
  <c r="AM35" i="5"/>
  <c r="AL35" i="5"/>
  <c r="AK35" i="5"/>
  <c r="AJ35" i="5"/>
  <c r="AI35" i="5"/>
  <c r="AH35" i="5"/>
  <c r="AG35" i="5"/>
  <c r="AC35" i="5"/>
  <c r="AB35" i="5"/>
  <c r="AA35" i="5"/>
  <c r="Z35" i="5"/>
  <c r="Y35" i="5"/>
  <c r="X35" i="5"/>
  <c r="W35" i="5"/>
  <c r="V35" i="5"/>
  <c r="U35" i="5"/>
  <c r="T35" i="5"/>
  <c r="S35" i="5"/>
  <c r="R35" i="5"/>
  <c r="P35" i="5"/>
  <c r="O35" i="5"/>
  <c r="N35" i="5"/>
  <c r="M35" i="5"/>
  <c r="L35" i="5"/>
  <c r="K35" i="5"/>
  <c r="J35" i="5"/>
  <c r="I35" i="5"/>
  <c r="H35" i="5"/>
  <c r="G35" i="5"/>
  <c r="CD35" i="5" s="1"/>
  <c r="F35" i="5"/>
  <c r="E35" i="5"/>
  <c r="C35" i="5"/>
  <c r="B35" i="5"/>
  <c r="BN34" i="5"/>
  <c r="BM34" i="5"/>
  <c r="BL34" i="5"/>
  <c r="BK34" i="5"/>
  <c r="BJ34" i="5"/>
  <c r="BI34" i="5"/>
  <c r="BH34" i="5"/>
  <c r="BG34" i="5"/>
  <c r="BE34" i="5"/>
  <c r="BD34" i="5"/>
  <c r="BC34" i="5"/>
  <c r="BB34" i="5"/>
  <c r="BA34" i="5"/>
  <c r="AZ34" i="5"/>
  <c r="AY34" i="5"/>
  <c r="AX34" i="5"/>
  <c r="AW34" i="5"/>
  <c r="AV34" i="5"/>
  <c r="AT34" i="5"/>
  <c r="AS34" i="5"/>
  <c r="AR34" i="5"/>
  <c r="CC34" i="5" s="1"/>
  <c r="AQ34" i="5"/>
  <c r="AP34" i="5"/>
  <c r="AO34" i="5"/>
  <c r="AN34" i="5"/>
  <c r="AM34" i="5"/>
  <c r="AL34" i="5"/>
  <c r="AK34" i="5"/>
  <c r="AJ34" i="5"/>
  <c r="AI34" i="5"/>
  <c r="AH34" i="5"/>
  <c r="AG34" i="5"/>
  <c r="AC34" i="5"/>
  <c r="AB34" i="5"/>
  <c r="AA34" i="5"/>
  <c r="Z34" i="5"/>
  <c r="Y34" i="5"/>
  <c r="X34" i="5"/>
  <c r="W34" i="5"/>
  <c r="V34" i="5"/>
  <c r="U34" i="5"/>
  <c r="T34" i="5"/>
  <c r="S34" i="5"/>
  <c r="R34" i="5"/>
  <c r="P34" i="5"/>
  <c r="O34" i="5"/>
  <c r="N34" i="5"/>
  <c r="M34" i="5"/>
  <c r="L34" i="5"/>
  <c r="K34" i="5"/>
  <c r="J34" i="5"/>
  <c r="I34" i="5"/>
  <c r="H34" i="5"/>
  <c r="G34" i="5"/>
  <c r="CD34" i="5" s="1"/>
  <c r="F34" i="5"/>
  <c r="E34" i="5"/>
  <c r="C34" i="5"/>
  <c r="B34" i="5"/>
  <c r="BN33" i="5"/>
  <c r="BM33" i="5"/>
  <c r="BL33" i="5"/>
  <c r="BK33" i="5"/>
  <c r="BJ33" i="5"/>
  <c r="BI33" i="5"/>
  <c r="BH33" i="5"/>
  <c r="BG33" i="5"/>
  <c r="BE33" i="5"/>
  <c r="BD33" i="5"/>
  <c r="BC33" i="5"/>
  <c r="BB33" i="5"/>
  <c r="BA33" i="5"/>
  <c r="AZ33" i="5"/>
  <c r="AY33" i="5"/>
  <c r="AX33" i="5"/>
  <c r="AW33" i="5"/>
  <c r="AV33" i="5"/>
  <c r="AT33" i="5"/>
  <c r="AS33" i="5"/>
  <c r="AR33" i="5"/>
  <c r="CC33" i="5" s="1"/>
  <c r="AQ33" i="5"/>
  <c r="AP33" i="5"/>
  <c r="AO33" i="5"/>
  <c r="AN33" i="5"/>
  <c r="AM33" i="5"/>
  <c r="AL33" i="5"/>
  <c r="AK33" i="5"/>
  <c r="AJ33" i="5"/>
  <c r="AI33" i="5"/>
  <c r="AH33" i="5"/>
  <c r="AG33" i="5"/>
  <c r="AC33" i="5"/>
  <c r="AB33" i="5"/>
  <c r="AA33" i="5"/>
  <c r="Z33" i="5"/>
  <c r="Y33" i="5"/>
  <c r="X33" i="5"/>
  <c r="W33" i="5"/>
  <c r="V33" i="5"/>
  <c r="U33" i="5"/>
  <c r="T33" i="5"/>
  <c r="S33" i="5"/>
  <c r="R33" i="5"/>
  <c r="P33" i="5"/>
  <c r="O33" i="5"/>
  <c r="N33" i="5"/>
  <c r="M33" i="5"/>
  <c r="L33" i="5"/>
  <c r="K33" i="5"/>
  <c r="J33" i="5"/>
  <c r="I33" i="5"/>
  <c r="H33" i="5"/>
  <c r="G33" i="5"/>
  <c r="CD33" i="5" s="1"/>
  <c r="F33" i="5"/>
  <c r="E33" i="5"/>
  <c r="C33" i="5"/>
  <c r="B33" i="5"/>
  <c r="BN32" i="5"/>
  <c r="BM32" i="5"/>
  <c r="BL32" i="5"/>
  <c r="BK32" i="5"/>
  <c r="BJ32" i="5"/>
  <c r="BI32" i="5"/>
  <c r="BH32" i="5"/>
  <c r="BG32" i="5"/>
  <c r="BE32" i="5"/>
  <c r="BD32" i="5"/>
  <c r="BC32" i="5"/>
  <c r="BB32" i="5"/>
  <c r="BA32" i="5"/>
  <c r="AZ32" i="5"/>
  <c r="AY32" i="5"/>
  <c r="AX32" i="5"/>
  <c r="AW32" i="5"/>
  <c r="AV32" i="5"/>
  <c r="AT32" i="5"/>
  <c r="AS32" i="5"/>
  <c r="AR32" i="5"/>
  <c r="CC32" i="5" s="1"/>
  <c r="AQ32" i="5"/>
  <c r="AP32" i="5"/>
  <c r="AO32" i="5"/>
  <c r="AN32" i="5"/>
  <c r="AM32" i="5"/>
  <c r="AL32" i="5"/>
  <c r="AK32" i="5"/>
  <c r="AJ32" i="5"/>
  <c r="AI32" i="5"/>
  <c r="AH32" i="5"/>
  <c r="AG32" i="5"/>
  <c r="AC32" i="5"/>
  <c r="AB32" i="5"/>
  <c r="AA32" i="5"/>
  <c r="Z32" i="5"/>
  <c r="Y32" i="5"/>
  <c r="X32" i="5"/>
  <c r="W32" i="5"/>
  <c r="V32" i="5"/>
  <c r="U32" i="5"/>
  <c r="T32" i="5"/>
  <c r="S32" i="5"/>
  <c r="R32" i="5"/>
  <c r="P32" i="5"/>
  <c r="O32" i="5"/>
  <c r="N32" i="5"/>
  <c r="M32" i="5"/>
  <c r="L32" i="5"/>
  <c r="K32" i="5"/>
  <c r="J32" i="5"/>
  <c r="I32" i="5"/>
  <c r="H32" i="5"/>
  <c r="G32" i="5"/>
  <c r="CD32" i="5" s="1"/>
  <c r="F32" i="5"/>
  <c r="E32" i="5"/>
  <c r="C32" i="5"/>
  <c r="B32" i="5"/>
  <c r="BN31" i="5"/>
  <c r="BM31" i="5"/>
  <c r="BL31" i="5"/>
  <c r="BK31" i="5"/>
  <c r="BJ31" i="5"/>
  <c r="BI31" i="5"/>
  <c r="BH31" i="5"/>
  <c r="BG31" i="5"/>
  <c r="BE31" i="5"/>
  <c r="BD31" i="5"/>
  <c r="BC31" i="5"/>
  <c r="BB31" i="5"/>
  <c r="BA31" i="5"/>
  <c r="AZ31" i="5"/>
  <c r="AY31" i="5"/>
  <c r="AX31" i="5"/>
  <c r="AW31" i="5"/>
  <c r="AV31" i="5"/>
  <c r="AT31" i="5"/>
  <c r="AS31" i="5"/>
  <c r="AR31" i="5"/>
  <c r="CC31" i="5" s="1"/>
  <c r="AQ31" i="5"/>
  <c r="AP31" i="5"/>
  <c r="AO31" i="5"/>
  <c r="AN31" i="5"/>
  <c r="AM31" i="5"/>
  <c r="AL31" i="5"/>
  <c r="AK31" i="5"/>
  <c r="AJ31" i="5"/>
  <c r="AI31" i="5"/>
  <c r="AH31" i="5"/>
  <c r="AG31" i="5"/>
  <c r="AC31" i="5"/>
  <c r="AB31" i="5"/>
  <c r="AA31" i="5"/>
  <c r="Z31" i="5"/>
  <c r="Y31" i="5"/>
  <c r="X31" i="5"/>
  <c r="W31" i="5"/>
  <c r="V31" i="5"/>
  <c r="U31" i="5"/>
  <c r="T31" i="5"/>
  <c r="S31" i="5"/>
  <c r="R31" i="5"/>
  <c r="P31" i="5"/>
  <c r="O31" i="5"/>
  <c r="N31" i="5"/>
  <c r="M31" i="5"/>
  <c r="L31" i="5"/>
  <c r="K31" i="5"/>
  <c r="J31" i="5"/>
  <c r="I31" i="5"/>
  <c r="H31" i="5"/>
  <c r="G31" i="5"/>
  <c r="CD31" i="5" s="1"/>
  <c r="F31" i="5"/>
  <c r="E31" i="5"/>
  <c r="C31" i="5"/>
  <c r="B31" i="5"/>
  <c r="BN30" i="5"/>
  <c r="BM30" i="5"/>
  <c r="BL30" i="5"/>
  <c r="BK30" i="5"/>
  <c r="BJ30" i="5"/>
  <c r="BI30" i="5"/>
  <c r="BH30" i="5"/>
  <c r="BG30" i="5"/>
  <c r="BE30" i="5"/>
  <c r="BD30" i="5"/>
  <c r="BC30" i="5"/>
  <c r="BB30" i="5"/>
  <c r="BA30" i="5"/>
  <c r="AZ30" i="5"/>
  <c r="AY30" i="5"/>
  <c r="AX30" i="5"/>
  <c r="AW30" i="5"/>
  <c r="AV30" i="5"/>
  <c r="AT30" i="5"/>
  <c r="AS30" i="5"/>
  <c r="AR30" i="5"/>
  <c r="CC30" i="5" s="1"/>
  <c r="AQ30" i="5"/>
  <c r="AP30" i="5"/>
  <c r="AO30" i="5"/>
  <c r="AN30" i="5"/>
  <c r="AM30" i="5"/>
  <c r="AL30" i="5"/>
  <c r="AK30" i="5"/>
  <c r="AJ30" i="5"/>
  <c r="AI30" i="5"/>
  <c r="AH30" i="5"/>
  <c r="AG30" i="5"/>
  <c r="AC30" i="5"/>
  <c r="AB30" i="5"/>
  <c r="AA30" i="5"/>
  <c r="Z30" i="5"/>
  <c r="Y30" i="5"/>
  <c r="X30" i="5"/>
  <c r="W30" i="5"/>
  <c r="V30" i="5"/>
  <c r="U30" i="5"/>
  <c r="T30" i="5"/>
  <c r="S30" i="5"/>
  <c r="R30" i="5"/>
  <c r="P30" i="5"/>
  <c r="O30" i="5"/>
  <c r="N30" i="5"/>
  <c r="M30" i="5"/>
  <c r="L30" i="5"/>
  <c r="K30" i="5"/>
  <c r="J30" i="5"/>
  <c r="I30" i="5"/>
  <c r="H30" i="5"/>
  <c r="G30" i="5"/>
  <c r="CD30" i="5" s="1"/>
  <c r="F30" i="5"/>
  <c r="E30" i="5"/>
  <c r="C30" i="5"/>
  <c r="B30" i="5"/>
  <c r="BN29" i="5"/>
  <c r="BM29" i="5"/>
  <c r="BL29" i="5"/>
  <c r="BK29" i="5"/>
  <c r="BJ29" i="5"/>
  <c r="BI29" i="5"/>
  <c r="BH29" i="5"/>
  <c r="BG29" i="5"/>
  <c r="BE29" i="5"/>
  <c r="BD29" i="5"/>
  <c r="BC29" i="5"/>
  <c r="BB29" i="5"/>
  <c r="BA29" i="5"/>
  <c r="AZ29" i="5"/>
  <c r="AY29" i="5"/>
  <c r="AX29" i="5"/>
  <c r="AW29" i="5"/>
  <c r="AV29" i="5"/>
  <c r="AT29" i="5"/>
  <c r="AS29" i="5"/>
  <c r="AR29" i="5"/>
  <c r="CC29" i="5" s="1"/>
  <c r="AQ29" i="5"/>
  <c r="AP29" i="5"/>
  <c r="AO29" i="5"/>
  <c r="AN29" i="5"/>
  <c r="AM29" i="5"/>
  <c r="AL29" i="5"/>
  <c r="AK29" i="5"/>
  <c r="AJ29" i="5"/>
  <c r="AI29" i="5"/>
  <c r="AH29" i="5"/>
  <c r="AG29" i="5"/>
  <c r="AC29" i="5"/>
  <c r="AB29" i="5"/>
  <c r="AA29" i="5"/>
  <c r="Z29" i="5"/>
  <c r="Y29" i="5"/>
  <c r="X29" i="5"/>
  <c r="W29" i="5"/>
  <c r="V29" i="5"/>
  <c r="U29" i="5"/>
  <c r="T29" i="5"/>
  <c r="S29" i="5"/>
  <c r="R29" i="5"/>
  <c r="P29" i="5"/>
  <c r="O29" i="5"/>
  <c r="N29" i="5"/>
  <c r="M29" i="5"/>
  <c r="L29" i="5"/>
  <c r="K29" i="5"/>
  <c r="J29" i="5"/>
  <c r="I29" i="5"/>
  <c r="H29" i="5"/>
  <c r="G29" i="5"/>
  <c r="CD29" i="5" s="1"/>
  <c r="F29" i="5"/>
  <c r="E29" i="5"/>
  <c r="C29" i="5"/>
  <c r="B29" i="5"/>
  <c r="BN28" i="5"/>
  <c r="BM28" i="5"/>
  <c r="BL28" i="5"/>
  <c r="BK28" i="5"/>
  <c r="BJ28" i="5"/>
  <c r="BI28" i="5"/>
  <c r="BH28" i="5"/>
  <c r="BG28" i="5"/>
  <c r="BE28" i="5"/>
  <c r="BD28" i="5"/>
  <c r="BC28" i="5"/>
  <c r="BB28" i="5"/>
  <c r="BA28" i="5"/>
  <c r="AZ28" i="5"/>
  <c r="AY28" i="5"/>
  <c r="AX28" i="5"/>
  <c r="AW28" i="5"/>
  <c r="AV28" i="5"/>
  <c r="AT28" i="5"/>
  <c r="AS28" i="5"/>
  <c r="AR28" i="5"/>
  <c r="CC28" i="5" s="1"/>
  <c r="AQ28" i="5"/>
  <c r="AP28" i="5"/>
  <c r="AO28" i="5"/>
  <c r="AN28" i="5"/>
  <c r="AM28" i="5"/>
  <c r="AL28" i="5"/>
  <c r="AK28" i="5"/>
  <c r="AJ28" i="5"/>
  <c r="AI28" i="5"/>
  <c r="AH28" i="5"/>
  <c r="AG28" i="5"/>
  <c r="AC28" i="5"/>
  <c r="AB28" i="5"/>
  <c r="AA28" i="5"/>
  <c r="Z28" i="5"/>
  <c r="Y28" i="5"/>
  <c r="X28" i="5"/>
  <c r="W28" i="5"/>
  <c r="V28" i="5"/>
  <c r="U28" i="5"/>
  <c r="T28" i="5"/>
  <c r="S28" i="5"/>
  <c r="R28" i="5"/>
  <c r="P28" i="5"/>
  <c r="O28" i="5"/>
  <c r="N28" i="5"/>
  <c r="M28" i="5"/>
  <c r="L28" i="5"/>
  <c r="K28" i="5"/>
  <c r="J28" i="5"/>
  <c r="I28" i="5"/>
  <c r="H28" i="5"/>
  <c r="G28" i="5"/>
  <c r="CD28" i="5" s="1"/>
  <c r="F28" i="5"/>
  <c r="E28" i="5"/>
  <c r="C28" i="5"/>
  <c r="B28" i="5"/>
  <c r="BN27" i="5"/>
  <c r="BM27" i="5"/>
  <c r="BL27" i="5"/>
  <c r="BK27" i="5"/>
  <c r="BJ27" i="5"/>
  <c r="BI27" i="5"/>
  <c r="BH27" i="5"/>
  <c r="BG27" i="5"/>
  <c r="BE27" i="5"/>
  <c r="BD27" i="5"/>
  <c r="BC27" i="5"/>
  <c r="BB27" i="5"/>
  <c r="BA27" i="5"/>
  <c r="AZ27" i="5"/>
  <c r="AY27" i="5"/>
  <c r="AX27" i="5"/>
  <c r="AW27" i="5"/>
  <c r="AV27" i="5"/>
  <c r="AT27" i="5"/>
  <c r="AS27" i="5"/>
  <c r="AR27" i="5"/>
  <c r="CC27" i="5" s="1"/>
  <c r="AQ27" i="5"/>
  <c r="AP27" i="5"/>
  <c r="AO27" i="5"/>
  <c r="AN27" i="5"/>
  <c r="AM27" i="5"/>
  <c r="AL27" i="5"/>
  <c r="AK27" i="5"/>
  <c r="AJ27" i="5"/>
  <c r="AI27" i="5"/>
  <c r="AH27" i="5"/>
  <c r="AG27" i="5"/>
  <c r="AC27" i="5"/>
  <c r="AB27" i="5"/>
  <c r="AA27" i="5"/>
  <c r="Z27" i="5"/>
  <c r="Y27" i="5"/>
  <c r="X27" i="5"/>
  <c r="W27" i="5"/>
  <c r="V27" i="5"/>
  <c r="U27" i="5"/>
  <c r="T27" i="5"/>
  <c r="S27" i="5"/>
  <c r="R27" i="5"/>
  <c r="P27" i="5"/>
  <c r="O27" i="5"/>
  <c r="N27" i="5"/>
  <c r="M27" i="5"/>
  <c r="L27" i="5"/>
  <c r="K27" i="5"/>
  <c r="J27" i="5"/>
  <c r="I27" i="5"/>
  <c r="H27" i="5"/>
  <c r="G27" i="5"/>
  <c r="CD27" i="5" s="1"/>
  <c r="F27" i="5"/>
  <c r="E27" i="5"/>
  <c r="C27" i="5"/>
  <c r="B27" i="5"/>
  <c r="BN26" i="5"/>
  <c r="BM26" i="5"/>
  <c r="BL26" i="5"/>
  <c r="BK26" i="5"/>
  <c r="BJ26" i="5"/>
  <c r="BI26" i="5"/>
  <c r="BH26" i="5"/>
  <c r="BG26" i="5"/>
  <c r="BE26" i="5"/>
  <c r="BD26" i="5"/>
  <c r="BC26" i="5"/>
  <c r="BB26" i="5"/>
  <c r="BA26" i="5"/>
  <c r="AZ26" i="5"/>
  <c r="AY26" i="5"/>
  <c r="AX26" i="5"/>
  <c r="AW26" i="5"/>
  <c r="AV26" i="5"/>
  <c r="AT26" i="5"/>
  <c r="AS26" i="5"/>
  <c r="AR26" i="5"/>
  <c r="CC26" i="5" s="1"/>
  <c r="AQ26" i="5"/>
  <c r="AP26" i="5"/>
  <c r="AO26" i="5"/>
  <c r="AN26" i="5"/>
  <c r="AM26" i="5"/>
  <c r="AL26" i="5"/>
  <c r="AK26" i="5"/>
  <c r="AJ26" i="5"/>
  <c r="AI26" i="5"/>
  <c r="AH26" i="5"/>
  <c r="AG26" i="5"/>
  <c r="AC26" i="5"/>
  <c r="AB26" i="5"/>
  <c r="AA26" i="5"/>
  <c r="Z26" i="5"/>
  <c r="Y26" i="5"/>
  <c r="X26" i="5"/>
  <c r="W26" i="5"/>
  <c r="V26" i="5"/>
  <c r="U26" i="5"/>
  <c r="T26" i="5"/>
  <c r="S26" i="5"/>
  <c r="R26" i="5"/>
  <c r="P26" i="5"/>
  <c r="O26" i="5"/>
  <c r="N26" i="5"/>
  <c r="M26" i="5"/>
  <c r="L26" i="5"/>
  <c r="K26" i="5"/>
  <c r="J26" i="5"/>
  <c r="I26" i="5"/>
  <c r="H26" i="5"/>
  <c r="G26" i="5"/>
  <c r="CD26" i="5" s="1"/>
  <c r="F26" i="5"/>
  <c r="E26" i="5"/>
  <c r="C26" i="5"/>
  <c r="B26" i="5"/>
  <c r="BN25" i="5"/>
  <c r="BM25" i="5"/>
  <c r="BL25" i="5"/>
  <c r="BK25" i="5"/>
  <c r="BJ25" i="5"/>
  <c r="BI25" i="5"/>
  <c r="BH25" i="5"/>
  <c r="BG25" i="5"/>
  <c r="BE25" i="5"/>
  <c r="BD25" i="5"/>
  <c r="BC25" i="5"/>
  <c r="BB25" i="5"/>
  <c r="BA25" i="5"/>
  <c r="AZ25" i="5"/>
  <c r="AY25" i="5"/>
  <c r="AX25" i="5"/>
  <c r="AW25" i="5"/>
  <c r="AV25" i="5"/>
  <c r="AT25" i="5"/>
  <c r="AS25" i="5"/>
  <c r="AR25" i="5"/>
  <c r="CC25" i="5" s="1"/>
  <c r="AQ25" i="5"/>
  <c r="AP25" i="5"/>
  <c r="AO25" i="5"/>
  <c r="AN25" i="5"/>
  <c r="AM25" i="5"/>
  <c r="AL25" i="5"/>
  <c r="AK25" i="5"/>
  <c r="AJ25" i="5"/>
  <c r="AI25" i="5"/>
  <c r="AH25" i="5"/>
  <c r="AG25" i="5"/>
  <c r="AC25" i="5"/>
  <c r="AB25" i="5"/>
  <c r="AA25" i="5"/>
  <c r="Z25" i="5"/>
  <c r="Y25" i="5"/>
  <c r="X25" i="5"/>
  <c r="W25" i="5"/>
  <c r="V25" i="5"/>
  <c r="U25" i="5"/>
  <c r="T25" i="5"/>
  <c r="S25" i="5"/>
  <c r="R25" i="5"/>
  <c r="P25" i="5"/>
  <c r="O25" i="5"/>
  <c r="N25" i="5"/>
  <c r="M25" i="5"/>
  <c r="L25" i="5"/>
  <c r="K25" i="5"/>
  <c r="J25" i="5"/>
  <c r="I25" i="5"/>
  <c r="H25" i="5"/>
  <c r="G25" i="5"/>
  <c r="CD25" i="5" s="1"/>
  <c r="F25" i="5"/>
  <c r="E25" i="5"/>
  <c r="C25" i="5"/>
  <c r="B25" i="5"/>
  <c r="BN24" i="5"/>
  <c r="BM24" i="5"/>
  <c r="BL24" i="5"/>
  <c r="BK24" i="5"/>
  <c r="BJ24" i="5"/>
  <c r="BI24" i="5"/>
  <c r="BH24" i="5"/>
  <c r="BG24" i="5"/>
  <c r="BE24" i="5"/>
  <c r="BD24" i="5"/>
  <c r="BC24" i="5"/>
  <c r="BB24" i="5"/>
  <c r="BA24" i="5"/>
  <c r="AZ24" i="5"/>
  <c r="AY24" i="5"/>
  <c r="AX24" i="5"/>
  <c r="AW24" i="5"/>
  <c r="AV24" i="5"/>
  <c r="AT24" i="5"/>
  <c r="AS24" i="5"/>
  <c r="AR24" i="5"/>
  <c r="CC24" i="5" s="1"/>
  <c r="AQ24" i="5"/>
  <c r="AP24" i="5"/>
  <c r="AO24" i="5"/>
  <c r="AN24" i="5"/>
  <c r="AM24" i="5"/>
  <c r="AL24" i="5"/>
  <c r="AK24" i="5"/>
  <c r="AJ24" i="5"/>
  <c r="AI24" i="5"/>
  <c r="AH24" i="5"/>
  <c r="AG24" i="5"/>
  <c r="AC24" i="5"/>
  <c r="AB24" i="5"/>
  <c r="AA24" i="5"/>
  <c r="Z24" i="5"/>
  <c r="Y24" i="5"/>
  <c r="X24" i="5"/>
  <c r="W24" i="5"/>
  <c r="V24" i="5"/>
  <c r="U24" i="5"/>
  <c r="T24" i="5"/>
  <c r="S24" i="5"/>
  <c r="R24" i="5"/>
  <c r="P24" i="5"/>
  <c r="O24" i="5"/>
  <c r="N24" i="5"/>
  <c r="M24" i="5"/>
  <c r="L24" i="5"/>
  <c r="K24" i="5"/>
  <c r="J24" i="5"/>
  <c r="I24" i="5"/>
  <c r="H24" i="5"/>
  <c r="G24" i="5"/>
  <c r="CD24" i="5" s="1"/>
  <c r="F24" i="5"/>
  <c r="E24" i="5"/>
  <c r="C24" i="5"/>
  <c r="B24" i="5"/>
  <c r="BN23" i="5"/>
  <c r="BM23" i="5"/>
  <c r="BL23" i="5"/>
  <c r="BK23" i="5"/>
  <c r="BJ23" i="5"/>
  <c r="BI23" i="5"/>
  <c r="BH23" i="5"/>
  <c r="BG23" i="5"/>
  <c r="BE23" i="5"/>
  <c r="BD23" i="5"/>
  <c r="BC23" i="5"/>
  <c r="BB23" i="5"/>
  <c r="BA23" i="5"/>
  <c r="AZ23" i="5"/>
  <c r="AY23" i="5"/>
  <c r="AX23" i="5"/>
  <c r="AW23" i="5"/>
  <c r="AV23" i="5"/>
  <c r="AT23" i="5"/>
  <c r="AS23" i="5"/>
  <c r="AR23" i="5"/>
  <c r="CC23" i="5" s="1"/>
  <c r="AQ23" i="5"/>
  <c r="AP23" i="5"/>
  <c r="AO23" i="5"/>
  <c r="AN23" i="5"/>
  <c r="AM23" i="5"/>
  <c r="AL23" i="5"/>
  <c r="AK23" i="5"/>
  <c r="AJ23" i="5"/>
  <c r="AI23" i="5"/>
  <c r="AH23" i="5"/>
  <c r="AG23" i="5"/>
  <c r="AC23" i="5"/>
  <c r="AB23" i="5"/>
  <c r="AA23" i="5"/>
  <c r="Z23" i="5"/>
  <c r="Y23" i="5"/>
  <c r="X23" i="5"/>
  <c r="W23" i="5"/>
  <c r="V23" i="5"/>
  <c r="U23" i="5"/>
  <c r="T23" i="5"/>
  <c r="S23" i="5"/>
  <c r="R23" i="5"/>
  <c r="P23" i="5"/>
  <c r="O23" i="5"/>
  <c r="N23" i="5"/>
  <c r="M23" i="5"/>
  <c r="L23" i="5"/>
  <c r="K23" i="5"/>
  <c r="J23" i="5"/>
  <c r="I23" i="5"/>
  <c r="H23" i="5"/>
  <c r="G23" i="5"/>
  <c r="CD23" i="5" s="1"/>
  <c r="F23" i="5"/>
  <c r="E23" i="5"/>
  <c r="C23" i="5"/>
  <c r="B23" i="5"/>
  <c r="BN22" i="5"/>
  <c r="BM22" i="5"/>
  <c r="BL22" i="5"/>
  <c r="BK22" i="5"/>
  <c r="BJ22" i="5"/>
  <c r="BI22" i="5"/>
  <c r="BH22" i="5"/>
  <c r="BG22" i="5"/>
  <c r="BE22" i="5"/>
  <c r="BD22" i="5"/>
  <c r="BC22" i="5"/>
  <c r="BB22" i="5"/>
  <c r="BA22" i="5"/>
  <c r="AZ22" i="5"/>
  <c r="AY22" i="5"/>
  <c r="AX22" i="5"/>
  <c r="AW22" i="5"/>
  <c r="AV22" i="5"/>
  <c r="AT22" i="5"/>
  <c r="AS22" i="5"/>
  <c r="AR22" i="5"/>
  <c r="CC22" i="5" s="1"/>
  <c r="AQ22" i="5"/>
  <c r="AP22" i="5"/>
  <c r="AO22" i="5"/>
  <c r="AN22" i="5"/>
  <c r="AM22" i="5"/>
  <c r="AL22" i="5"/>
  <c r="AK22" i="5"/>
  <c r="AJ22" i="5"/>
  <c r="AI22" i="5"/>
  <c r="AH22" i="5"/>
  <c r="AG22" i="5"/>
  <c r="AC22" i="5"/>
  <c r="AB22" i="5"/>
  <c r="AA22" i="5"/>
  <c r="Z22" i="5"/>
  <c r="Y22" i="5"/>
  <c r="X22" i="5"/>
  <c r="W22" i="5"/>
  <c r="V22" i="5"/>
  <c r="U22" i="5"/>
  <c r="T22" i="5"/>
  <c r="S22" i="5"/>
  <c r="R22" i="5"/>
  <c r="P22" i="5"/>
  <c r="O22" i="5"/>
  <c r="N22" i="5"/>
  <c r="M22" i="5"/>
  <c r="L22" i="5"/>
  <c r="K22" i="5"/>
  <c r="J22" i="5"/>
  <c r="I22" i="5"/>
  <c r="H22" i="5"/>
  <c r="G22" i="5"/>
  <c r="CD22" i="5" s="1"/>
  <c r="F22" i="5"/>
  <c r="E22" i="5"/>
  <c r="C22" i="5"/>
  <c r="B22" i="5"/>
  <c r="BN21" i="5"/>
  <c r="BM21" i="5"/>
  <c r="BL21" i="5"/>
  <c r="BK21" i="5"/>
  <c r="BJ21" i="5"/>
  <c r="BI21" i="5"/>
  <c r="BH21" i="5"/>
  <c r="BG21" i="5"/>
  <c r="BE21" i="5"/>
  <c r="BD21" i="5"/>
  <c r="BC21" i="5"/>
  <c r="BB21" i="5"/>
  <c r="BA21" i="5"/>
  <c r="AZ21" i="5"/>
  <c r="AY21" i="5"/>
  <c r="AX21" i="5"/>
  <c r="AW21" i="5"/>
  <c r="AV21" i="5"/>
  <c r="AT21" i="5"/>
  <c r="AS21" i="5"/>
  <c r="AR21" i="5"/>
  <c r="CC21" i="5" s="1"/>
  <c r="AQ21" i="5"/>
  <c r="AP21" i="5"/>
  <c r="AO21" i="5"/>
  <c r="AN21" i="5"/>
  <c r="AM21" i="5"/>
  <c r="AL21" i="5"/>
  <c r="AK21" i="5"/>
  <c r="AJ21" i="5"/>
  <c r="AI21" i="5"/>
  <c r="AH21" i="5"/>
  <c r="AG21" i="5"/>
  <c r="AC21" i="5"/>
  <c r="AB21" i="5"/>
  <c r="AA21" i="5"/>
  <c r="Z21" i="5"/>
  <c r="Y21" i="5"/>
  <c r="X21" i="5"/>
  <c r="W21" i="5"/>
  <c r="V21" i="5"/>
  <c r="U21" i="5"/>
  <c r="T21" i="5"/>
  <c r="S21" i="5"/>
  <c r="R21" i="5"/>
  <c r="P21" i="5"/>
  <c r="O21" i="5"/>
  <c r="N21" i="5"/>
  <c r="M21" i="5"/>
  <c r="L21" i="5"/>
  <c r="K21" i="5"/>
  <c r="J21" i="5"/>
  <c r="I21" i="5"/>
  <c r="H21" i="5"/>
  <c r="G21" i="5"/>
  <c r="CD21" i="5" s="1"/>
  <c r="F21" i="5"/>
  <c r="E21" i="5"/>
  <c r="C21" i="5"/>
  <c r="B21" i="5"/>
  <c r="BN20" i="5"/>
  <c r="BM20" i="5"/>
  <c r="BL20" i="5"/>
  <c r="BK20" i="5"/>
  <c r="BJ20" i="5"/>
  <c r="BI20" i="5"/>
  <c r="BH20" i="5"/>
  <c r="BG20" i="5"/>
  <c r="BE20" i="5"/>
  <c r="BD20" i="5"/>
  <c r="BC20" i="5"/>
  <c r="BB20" i="5"/>
  <c r="BA20" i="5"/>
  <c r="AZ20" i="5"/>
  <c r="AY20" i="5"/>
  <c r="AX20" i="5"/>
  <c r="AW20" i="5"/>
  <c r="AV20" i="5"/>
  <c r="AT20" i="5"/>
  <c r="AS20" i="5"/>
  <c r="AR20" i="5"/>
  <c r="CC20" i="5" s="1"/>
  <c r="AQ20" i="5"/>
  <c r="AP20" i="5"/>
  <c r="AO20" i="5"/>
  <c r="AN20" i="5"/>
  <c r="AM20" i="5"/>
  <c r="AL20" i="5"/>
  <c r="AK20" i="5"/>
  <c r="AJ20" i="5"/>
  <c r="AI20" i="5"/>
  <c r="AH20" i="5"/>
  <c r="AG20" i="5"/>
  <c r="AC20" i="5"/>
  <c r="AB20" i="5"/>
  <c r="AA20" i="5"/>
  <c r="Z20" i="5"/>
  <c r="Y20" i="5"/>
  <c r="X20" i="5"/>
  <c r="W20" i="5"/>
  <c r="V20" i="5"/>
  <c r="U20" i="5"/>
  <c r="T20" i="5"/>
  <c r="S20" i="5"/>
  <c r="R20" i="5"/>
  <c r="P20" i="5"/>
  <c r="O20" i="5"/>
  <c r="N20" i="5"/>
  <c r="M20" i="5"/>
  <c r="L20" i="5"/>
  <c r="K20" i="5"/>
  <c r="J20" i="5"/>
  <c r="I20" i="5"/>
  <c r="H20" i="5"/>
  <c r="G20" i="5"/>
  <c r="CD20" i="5" s="1"/>
  <c r="F20" i="5"/>
  <c r="E20" i="5"/>
  <c r="C20" i="5"/>
  <c r="B20" i="5"/>
  <c r="BN19" i="5"/>
  <c r="BM19" i="5"/>
  <c r="BL19" i="5"/>
  <c r="BK19" i="5"/>
  <c r="BJ19" i="5"/>
  <c r="BI19" i="5"/>
  <c r="BH19" i="5"/>
  <c r="BG19" i="5"/>
  <c r="BE19" i="5"/>
  <c r="BD19" i="5"/>
  <c r="BC19" i="5"/>
  <c r="BB19" i="5"/>
  <c r="BA19" i="5"/>
  <c r="AZ19" i="5"/>
  <c r="AY19" i="5"/>
  <c r="AX19" i="5"/>
  <c r="AW19" i="5"/>
  <c r="AV19" i="5"/>
  <c r="AT19" i="5"/>
  <c r="AS19" i="5"/>
  <c r="AR19" i="5"/>
  <c r="CC19" i="5" s="1"/>
  <c r="AQ19" i="5"/>
  <c r="AP19" i="5"/>
  <c r="AO19" i="5"/>
  <c r="AN19" i="5"/>
  <c r="AM19" i="5"/>
  <c r="AL19" i="5"/>
  <c r="AK19" i="5"/>
  <c r="AJ19" i="5"/>
  <c r="AI19" i="5"/>
  <c r="AH19" i="5"/>
  <c r="AG19" i="5"/>
  <c r="AC19" i="5"/>
  <c r="AB19" i="5"/>
  <c r="AA19" i="5"/>
  <c r="Z19" i="5"/>
  <c r="Y19" i="5"/>
  <c r="X19" i="5"/>
  <c r="W19" i="5"/>
  <c r="V19" i="5"/>
  <c r="U19" i="5"/>
  <c r="T19" i="5"/>
  <c r="S19" i="5"/>
  <c r="R19" i="5"/>
  <c r="P19" i="5"/>
  <c r="O19" i="5"/>
  <c r="N19" i="5"/>
  <c r="M19" i="5"/>
  <c r="L19" i="5"/>
  <c r="K19" i="5"/>
  <c r="J19" i="5"/>
  <c r="I19" i="5"/>
  <c r="H19" i="5"/>
  <c r="G19" i="5"/>
  <c r="CD19" i="5" s="1"/>
  <c r="F19" i="5"/>
  <c r="E19" i="5"/>
  <c r="C19" i="5"/>
  <c r="B19" i="5"/>
  <c r="BN18" i="5"/>
  <c r="BM18" i="5"/>
  <c r="BL18" i="5"/>
  <c r="BK18" i="5"/>
  <c r="BJ18" i="5"/>
  <c r="BI18" i="5"/>
  <c r="BH18" i="5"/>
  <c r="BG18" i="5"/>
  <c r="BE18" i="5"/>
  <c r="BD18" i="5"/>
  <c r="BC18" i="5"/>
  <c r="BB18" i="5"/>
  <c r="BA18" i="5"/>
  <c r="AZ18" i="5"/>
  <c r="AY18" i="5"/>
  <c r="AX18" i="5"/>
  <c r="AW18" i="5"/>
  <c r="AV18" i="5"/>
  <c r="AT18" i="5"/>
  <c r="AS18" i="5"/>
  <c r="AR18" i="5"/>
  <c r="CC18" i="5" s="1"/>
  <c r="AQ18" i="5"/>
  <c r="AP18" i="5"/>
  <c r="AO18" i="5"/>
  <c r="AN18" i="5"/>
  <c r="AM18" i="5"/>
  <c r="AL18" i="5"/>
  <c r="AK18" i="5"/>
  <c r="AJ18" i="5"/>
  <c r="AI18" i="5"/>
  <c r="AH18" i="5"/>
  <c r="AG18" i="5"/>
  <c r="AC18" i="5"/>
  <c r="AB18" i="5"/>
  <c r="AA18" i="5"/>
  <c r="Z18" i="5"/>
  <c r="Y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I18" i="5"/>
  <c r="H18" i="5"/>
  <c r="G18" i="5"/>
  <c r="CD18" i="5" s="1"/>
  <c r="F18" i="5"/>
  <c r="E18" i="5"/>
  <c r="C18" i="5"/>
  <c r="B18" i="5"/>
  <c r="BN17" i="5"/>
  <c r="BM17" i="5"/>
  <c r="BL17" i="5"/>
  <c r="BK17" i="5"/>
  <c r="BJ17" i="5"/>
  <c r="BI17" i="5"/>
  <c r="BH17" i="5"/>
  <c r="BG17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CC17" i="5" s="1"/>
  <c r="AQ17" i="5"/>
  <c r="AP17" i="5"/>
  <c r="AO17" i="5"/>
  <c r="AN17" i="5"/>
  <c r="AM17" i="5"/>
  <c r="AL17" i="5"/>
  <c r="AK17" i="5"/>
  <c r="AJ17" i="5"/>
  <c r="AI17" i="5"/>
  <c r="AH17" i="5"/>
  <c r="AG17" i="5"/>
  <c r="AC17" i="5"/>
  <c r="AB17" i="5"/>
  <c r="AA17" i="5"/>
  <c r="Z17" i="5"/>
  <c r="Y17" i="5"/>
  <c r="X17" i="5"/>
  <c r="W17" i="5"/>
  <c r="V17" i="5"/>
  <c r="U17" i="5"/>
  <c r="T17" i="5"/>
  <c r="S17" i="5"/>
  <c r="R17" i="5"/>
  <c r="P17" i="5"/>
  <c r="O17" i="5"/>
  <c r="N17" i="5"/>
  <c r="M17" i="5"/>
  <c r="L17" i="5"/>
  <c r="K17" i="5"/>
  <c r="J17" i="5"/>
  <c r="I17" i="5"/>
  <c r="H17" i="5"/>
  <c r="G17" i="5"/>
  <c r="CD17" i="5" s="1"/>
  <c r="F17" i="5"/>
  <c r="E17" i="5"/>
  <c r="C17" i="5"/>
  <c r="B17" i="5"/>
  <c r="BN16" i="5"/>
  <c r="BM16" i="5"/>
  <c r="BL16" i="5"/>
  <c r="BK16" i="5"/>
  <c r="BJ16" i="5"/>
  <c r="BI16" i="5"/>
  <c r="BH16" i="5"/>
  <c r="BG16" i="5"/>
  <c r="BE16" i="5"/>
  <c r="BD16" i="5"/>
  <c r="BC16" i="5"/>
  <c r="BB16" i="5"/>
  <c r="BA16" i="5"/>
  <c r="AZ16" i="5"/>
  <c r="AY16" i="5"/>
  <c r="AX16" i="5"/>
  <c r="AW16" i="5"/>
  <c r="AV16" i="5"/>
  <c r="AT16" i="5"/>
  <c r="AS16" i="5"/>
  <c r="AR16" i="5"/>
  <c r="CC16" i="5" s="1"/>
  <c r="AQ16" i="5"/>
  <c r="AP16" i="5"/>
  <c r="AO16" i="5"/>
  <c r="AN16" i="5"/>
  <c r="AM16" i="5"/>
  <c r="AL16" i="5"/>
  <c r="AK16" i="5"/>
  <c r="AJ16" i="5"/>
  <c r="AI16" i="5"/>
  <c r="AH16" i="5"/>
  <c r="AG16" i="5"/>
  <c r="AC16" i="5"/>
  <c r="AB16" i="5"/>
  <c r="AA16" i="5"/>
  <c r="Z16" i="5"/>
  <c r="Y16" i="5"/>
  <c r="X16" i="5"/>
  <c r="W16" i="5"/>
  <c r="V16" i="5"/>
  <c r="U16" i="5"/>
  <c r="T16" i="5"/>
  <c r="S16" i="5"/>
  <c r="R16" i="5"/>
  <c r="P16" i="5"/>
  <c r="O16" i="5"/>
  <c r="N16" i="5"/>
  <c r="M16" i="5"/>
  <c r="L16" i="5"/>
  <c r="K16" i="5"/>
  <c r="J16" i="5"/>
  <c r="I16" i="5"/>
  <c r="H16" i="5"/>
  <c r="G16" i="5"/>
  <c r="CD16" i="5" s="1"/>
  <c r="F16" i="5"/>
  <c r="E16" i="5"/>
  <c r="C16" i="5"/>
  <c r="B16" i="5"/>
  <c r="BN15" i="5"/>
  <c r="BM15" i="5"/>
  <c r="BL15" i="5"/>
  <c r="BK15" i="5"/>
  <c r="BJ15" i="5"/>
  <c r="BI15" i="5"/>
  <c r="BH15" i="5"/>
  <c r="BG15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CC15" i="5" s="1"/>
  <c r="AQ15" i="5"/>
  <c r="AP15" i="5"/>
  <c r="AO15" i="5"/>
  <c r="AN15" i="5"/>
  <c r="AM15" i="5"/>
  <c r="AL15" i="5"/>
  <c r="AK15" i="5"/>
  <c r="AJ15" i="5"/>
  <c r="AI15" i="5"/>
  <c r="AH15" i="5"/>
  <c r="AG15" i="5"/>
  <c r="AC15" i="5"/>
  <c r="AB15" i="5"/>
  <c r="AA15" i="5"/>
  <c r="Z15" i="5"/>
  <c r="Y15" i="5"/>
  <c r="X15" i="5"/>
  <c r="W15" i="5"/>
  <c r="V15" i="5"/>
  <c r="U15" i="5"/>
  <c r="T15" i="5"/>
  <c r="S15" i="5"/>
  <c r="R15" i="5"/>
  <c r="P15" i="5"/>
  <c r="O15" i="5"/>
  <c r="N15" i="5"/>
  <c r="M15" i="5"/>
  <c r="L15" i="5"/>
  <c r="K15" i="5"/>
  <c r="J15" i="5"/>
  <c r="I15" i="5"/>
  <c r="H15" i="5"/>
  <c r="G15" i="5"/>
  <c r="CD15" i="5" s="1"/>
  <c r="F15" i="5"/>
  <c r="E15" i="5"/>
  <c r="C15" i="5"/>
  <c r="B15" i="5"/>
  <c r="BN14" i="5"/>
  <c r="BM14" i="5"/>
  <c r="BL14" i="5"/>
  <c r="BK14" i="5"/>
  <c r="BJ14" i="5"/>
  <c r="BI14" i="5"/>
  <c r="BH14" i="5"/>
  <c r="BG14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CC14" i="5" s="1"/>
  <c r="AQ14" i="5"/>
  <c r="AP14" i="5"/>
  <c r="AO14" i="5"/>
  <c r="AN14" i="5"/>
  <c r="AM14" i="5"/>
  <c r="AL14" i="5"/>
  <c r="AK14" i="5"/>
  <c r="AJ14" i="5"/>
  <c r="AI14" i="5"/>
  <c r="AH14" i="5"/>
  <c r="AG14" i="5"/>
  <c r="AC14" i="5"/>
  <c r="AB14" i="5"/>
  <c r="AA14" i="5"/>
  <c r="Z14" i="5"/>
  <c r="Y14" i="5"/>
  <c r="X14" i="5"/>
  <c r="W14" i="5"/>
  <c r="V14" i="5"/>
  <c r="U14" i="5"/>
  <c r="T14" i="5"/>
  <c r="S14" i="5"/>
  <c r="R14" i="5"/>
  <c r="P14" i="5"/>
  <c r="O14" i="5"/>
  <c r="N14" i="5"/>
  <c r="M14" i="5"/>
  <c r="L14" i="5"/>
  <c r="K14" i="5"/>
  <c r="J14" i="5"/>
  <c r="I14" i="5"/>
  <c r="H14" i="5"/>
  <c r="G14" i="5"/>
  <c r="CD14" i="5" s="1"/>
  <c r="F14" i="5"/>
  <c r="E14" i="5"/>
  <c r="C14" i="5"/>
  <c r="B14" i="5"/>
  <c r="BN13" i="5"/>
  <c r="BM13" i="5"/>
  <c r="BL13" i="5"/>
  <c r="BK13" i="5"/>
  <c r="BJ13" i="5"/>
  <c r="BI13" i="5"/>
  <c r="BH13" i="5"/>
  <c r="BG13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CC13" i="5" s="1"/>
  <c r="AQ13" i="5"/>
  <c r="AP13" i="5"/>
  <c r="AO13" i="5"/>
  <c r="AN13" i="5"/>
  <c r="AM13" i="5"/>
  <c r="AL13" i="5"/>
  <c r="AK13" i="5"/>
  <c r="AJ13" i="5"/>
  <c r="AI13" i="5"/>
  <c r="AH13" i="5"/>
  <c r="AG13" i="5"/>
  <c r="AC13" i="5"/>
  <c r="AB13" i="5"/>
  <c r="AA13" i="5"/>
  <c r="Z13" i="5"/>
  <c r="Y13" i="5"/>
  <c r="X13" i="5"/>
  <c r="W13" i="5"/>
  <c r="V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CD13" i="5" s="1"/>
  <c r="F13" i="5"/>
  <c r="E13" i="5"/>
  <c r="C13" i="5"/>
  <c r="B13" i="5"/>
  <c r="BN12" i="5"/>
  <c r="BM12" i="5"/>
  <c r="BL12" i="5"/>
  <c r="BK12" i="5"/>
  <c r="BJ12" i="5"/>
  <c r="BI12" i="5"/>
  <c r="BH12" i="5"/>
  <c r="BG12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CC12" i="5" s="1"/>
  <c r="AQ12" i="5"/>
  <c r="AP12" i="5"/>
  <c r="AO12" i="5"/>
  <c r="AN12" i="5"/>
  <c r="AM12" i="5"/>
  <c r="AL12" i="5"/>
  <c r="AK12" i="5"/>
  <c r="AJ12" i="5"/>
  <c r="AI12" i="5"/>
  <c r="AH12" i="5"/>
  <c r="AG12" i="5"/>
  <c r="AC12" i="5"/>
  <c r="AB12" i="5"/>
  <c r="AA12" i="5"/>
  <c r="Z12" i="5"/>
  <c r="Y12" i="5"/>
  <c r="X12" i="5"/>
  <c r="W12" i="5"/>
  <c r="V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CD12" i="5" s="1"/>
  <c r="F12" i="5"/>
  <c r="E12" i="5"/>
  <c r="C12" i="5"/>
  <c r="B12" i="5"/>
  <c r="BN11" i="5"/>
  <c r="BM11" i="5"/>
  <c r="BL11" i="5"/>
  <c r="BK11" i="5"/>
  <c r="BJ11" i="5"/>
  <c r="BI11" i="5"/>
  <c r="BH11" i="5"/>
  <c r="BG11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CC11" i="5" s="1"/>
  <c r="AQ11" i="5"/>
  <c r="AP11" i="5"/>
  <c r="AO11" i="5"/>
  <c r="AN11" i="5"/>
  <c r="AM11" i="5"/>
  <c r="AL11" i="5"/>
  <c r="AK11" i="5"/>
  <c r="AJ11" i="5"/>
  <c r="AI11" i="5"/>
  <c r="AH11" i="5"/>
  <c r="AG11" i="5"/>
  <c r="AC11" i="5"/>
  <c r="AB11" i="5"/>
  <c r="AA11" i="5"/>
  <c r="Z11" i="5"/>
  <c r="Y11" i="5"/>
  <c r="X11" i="5"/>
  <c r="W11" i="5"/>
  <c r="V11" i="5"/>
  <c r="U11" i="5"/>
  <c r="T11" i="5"/>
  <c r="S11" i="5"/>
  <c r="R11" i="5"/>
  <c r="P11" i="5"/>
  <c r="O11" i="5"/>
  <c r="N11" i="5"/>
  <c r="M11" i="5"/>
  <c r="L11" i="5"/>
  <c r="K11" i="5"/>
  <c r="J11" i="5"/>
  <c r="I11" i="5"/>
  <c r="H11" i="5"/>
  <c r="G11" i="5"/>
  <c r="CD11" i="5" s="1"/>
  <c r="F11" i="5"/>
  <c r="E11" i="5"/>
  <c r="C11" i="5"/>
  <c r="B11" i="5"/>
  <c r="BN10" i="5"/>
  <c r="BM10" i="5"/>
  <c r="BL10" i="5"/>
  <c r="BK10" i="5"/>
  <c r="BJ10" i="5"/>
  <c r="BI10" i="5"/>
  <c r="BH10" i="5"/>
  <c r="BG10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CC10" i="5" s="1"/>
  <c r="AQ10" i="5"/>
  <c r="AP10" i="5"/>
  <c r="AO10" i="5"/>
  <c r="AN10" i="5"/>
  <c r="AM10" i="5"/>
  <c r="AL10" i="5"/>
  <c r="AK10" i="5"/>
  <c r="AJ10" i="5"/>
  <c r="AI10" i="5"/>
  <c r="AH10" i="5"/>
  <c r="AG10" i="5"/>
  <c r="AC10" i="5"/>
  <c r="AB10" i="5"/>
  <c r="AA10" i="5"/>
  <c r="Z10" i="5"/>
  <c r="Y10" i="5"/>
  <c r="X10" i="5"/>
  <c r="W10" i="5"/>
  <c r="V10" i="5"/>
  <c r="U10" i="5"/>
  <c r="T10" i="5"/>
  <c r="S10" i="5"/>
  <c r="R10" i="5"/>
  <c r="P10" i="5"/>
  <c r="O10" i="5"/>
  <c r="N10" i="5"/>
  <c r="M10" i="5"/>
  <c r="L10" i="5"/>
  <c r="K10" i="5"/>
  <c r="J10" i="5"/>
  <c r="I10" i="5"/>
  <c r="H10" i="5"/>
  <c r="G10" i="5"/>
  <c r="CD10" i="5" s="1"/>
  <c r="F10" i="5"/>
  <c r="E10" i="5"/>
  <c r="C10" i="5"/>
  <c r="B10" i="5"/>
  <c r="BN9" i="5"/>
  <c r="BM9" i="5"/>
  <c r="BL9" i="5"/>
  <c r="BK9" i="5"/>
  <c r="BJ9" i="5"/>
  <c r="BI9" i="5"/>
  <c r="BH9" i="5"/>
  <c r="BG9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CC9" i="5" s="1"/>
  <c r="AQ9" i="5"/>
  <c r="AP9" i="5"/>
  <c r="AO9" i="5"/>
  <c r="AN9" i="5"/>
  <c r="AM9" i="5"/>
  <c r="AL9" i="5"/>
  <c r="AK9" i="5"/>
  <c r="AJ9" i="5"/>
  <c r="AI9" i="5"/>
  <c r="AH9" i="5"/>
  <c r="AG9" i="5"/>
  <c r="AC9" i="5"/>
  <c r="AB9" i="5"/>
  <c r="AA9" i="5"/>
  <c r="Z9" i="5"/>
  <c r="Y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I9" i="5"/>
  <c r="H9" i="5"/>
  <c r="G9" i="5"/>
  <c r="CD9" i="5" s="1"/>
  <c r="F9" i="5"/>
  <c r="E9" i="5"/>
  <c r="C9" i="5"/>
  <c r="B9" i="5"/>
  <c r="BN8" i="5"/>
  <c r="BM8" i="5"/>
  <c r="BL8" i="5"/>
  <c r="BK8" i="5"/>
  <c r="BJ8" i="5"/>
  <c r="BI8" i="5"/>
  <c r="BH8" i="5"/>
  <c r="BG8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CC8" i="5" s="1"/>
  <c r="AQ8" i="5"/>
  <c r="AP8" i="5"/>
  <c r="AO8" i="5"/>
  <c r="AN8" i="5"/>
  <c r="AM8" i="5"/>
  <c r="AL8" i="5"/>
  <c r="AK8" i="5"/>
  <c r="AJ8" i="5"/>
  <c r="AI8" i="5"/>
  <c r="AH8" i="5"/>
  <c r="AG8" i="5"/>
  <c r="AC8" i="5"/>
  <c r="AB8" i="5"/>
  <c r="AA8" i="5"/>
  <c r="Z8" i="5"/>
  <c r="Y8" i="5"/>
  <c r="X8" i="5"/>
  <c r="W8" i="5"/>
  <c r="V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CD8" i="5" s="1"/>
  <c r="F8" i="5"/>
  <c r="E8" i="5"/>
  <c r="C8" i="5"/>
  <c r="B8" i="5"/>
  <c r="BN7" i="5"/>
  <c r="BM7" i="5"/>
  <c r="BL7" i="5"/>
  <c r="BK7" i="5"/>
  <c r="BJ7" i="5"/>
  <c r="BI7" i="5"/>
  <c r="BH7" i="5"/>
  <c r="BG7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CC7" i="5" s="1"/>
  <c r="AQ7" i="5"/>
  <c r="AP7" i="5"/>
  <c r="AO7" i="5"/>
  <c r="AN7" i="5"/>
  <c r="AM7" i="5"/>
  <c r="AL7" i="5"/>
  <c r="AK7" i="5"/>
  <c r="AJ7" i="5"/>
  <c r="AI7" i="5"/>
  <c r="AH7" i="5"/>
  <c r="AG7" i="5"/>
  <c r="AC7" i="5"/>
  <c r="AB7" i="5"/>
  <c r="AA7" i="5"/>
  <c r="Z7" i="5"/>
  <c r="Y7" i="5"/>
  <c r="X7" i="5"/>
  <c r="W7" i="5"/>
  <c r="V7" i="5"/>
  <c r="U7" i="5"/>
  <c r="T7" i="5"/>
  <c r="S7" i="5"/>
  <c r="R7" i="5"/>
  <c r="P7" i="5"/>
  <c r="O7" i="5"/>
  <c r="N7" i="5"/>
  <c r="M7" i="5"/>
  <c r="L7" i="5"/>
  <c r="K7" i="5"/>
  <c r="J7" i="5"/>
  <c r="I7" i="5"/>
  <c r="H7" i="5"/>
  <c r="G7" i="5"/>
  <c r="CD7" i="5" s="1"/>
  <c r="F7" i="5"/>
  <c r="E7" i="5"/>
  <c r="C7" i="5"/>
  <c r="B7" i="5"/>
  <c r="BN6" i="5"/>
  <c r="BM6" i="5"/>
  <c r="BL6" i="5"/>
  <c r="BK6" i="5"/>
  <c r="BJ6" i="5"/>
  <c r="BI6" i="5"/>
  <c r="BH6" i="5"/>
  <c r="BG6" i="5"/>
  <c r="BE6" i="5"/>
  <c r="BD6" i="5"/>
  <c r="BC6" i="5"/>
  <c r="BB6" i="5"/>
  <c r="BA6" i="5"/>
  <c r="AZ6" i="5"/>
  <c r="AY6" i="5"/>
  <c r="AX6" i="5"/>
  <c r="AW6" i="5"/>
  <c r="AV6" i="5"/>
  <c r="AT6" i="5"/>
  <c r="AS6" i="5"/>
  <c r="AR6" i="5"/>
  <c r="CC6" i="5" s="1"/>
  <c r="AQ6" i="5"/>
  <c r="AP6" i="5"/>
  <c r="AO6" i="5"/>
  <c r="AN6" i="5"/>
  <c r="AM6" i="5"/>
  <c r="AL6" i="5"/>
  <c r="AK6" i="5"/>
  <c r="AJ6" i="5"/>
  <c r="AI6" i="5"/>
  <c r="AH6" i="5"/>
  <c r="AG6" i="5"/>
  <c r="AC6" i="5"/>
  <c r="AB6" i="5"/>
  <c r="AA6" i="5"/>
  <c r="Z6" i="5"/>
  <c r="Y6" i="5"/>
  <c r="X6" i="5"/>
  <c r="W6" i="5"/>
  <c r="V6" i="5"/>
  <c r="U6" i="5"/>
  <c r="T6" i="5"/>
  <c r="S6" i="5"/>
  <c r="R6" i="5"/>
  <c r="P6" i="5"/>
  <c r="O6" i="5"/>
  <c r="N6" i="5"/>
  <c r="M6" i="5"/>
  <c r="L6" i="5"/>
  <c r="K6" i="5"/>
  <c r="J6" i="5"/>
  <c r="I6" i="5"/>
  <c r="H6" i="5"/>
  <c r="G6" i="5"/>
  <c r="CD6" i="5" s="1"/>
  <c r="F6" i="5"/>
  <c r="E6" i="5"/>
  <c r="C6" i="5"/>
  <c r="B6" i="5"/>
  <c r="BN5" i="5"/>
  <c r="BM5" i="5"/>
  <c r="BL5" i="5"/>
  <c r="BK5" i="5"/>
  <c r="BJ5" i="5"/>
  <c r="BI5" i="5"/>
  <c r="BH5" i="5"/>
  <c r="BG5" i="5"/>
  <c r="BE5" i="5"/>
  <c r="BD5" i="5"/>
  <c r="BC5" i="5"/>
  <c r="BB5" i="5"/>
  <c r="BA5" i="5"/>
  <c r="AZ5" i="5"/>
  <c r="AY5" i="5"/>
  <c r="AX5" i="5"/>
  <c r="AW5" i="5"/>
  <c r="AV5" i="5"/>
  <c r="AT5" i="5"/>
  <c r="AS5" i="5"/>
  <c r="AR5" i="5"/>
  <c r="CC5" i="5" s="1"/>
  <c r="AQ5" i="5"/>
  <c r="AP5" i="5"/>
  <c r="AO5" i="5"/>
  <c r="AN5" i="5"/>
  <c r="AM5" i="5"/>
  <c r="AL5" i="5"/>
  <c r="AK5" i="5"/>
  <c r="AJ5" i="5"/>
  <c r="AI5" i="5"/>
  <c r="AH5" i="5"/>
  <c r="AG5" i="5"/>
  <c r="AC5" i="5"/>
  <c r="AB5" i="5"/>
  <c r="AA5" i="5"/>
  <c r="Z5" i="5"/>
  <c r="Y5" i="5"/>
  <c r="X5" i="5"/>
  <c r="W5" i="5"/>
  <c r="V5" i="5"/>
  <c r="U5" i="5"/>
  <c r="T5" i="5"/>
  <c r="S5" i="5"/>
  <c r="R5" i="5"/>
  <c r="P5" i="5"/>
  <c r="O5" i="5"/>
  <c r="N5" i="5"/>
  <c r="M5" i="5"/>
  <c r="L5" i="5"/>
  <c r="K5" i="5"/>
  <c r="J5" i="5"/>
  <c r="I5" i="5"/>
  <c r="H5" i="5"/>
  <c r="G5" i="5"/>
  <c r="CD5" i="5" s="1"/>
  <c r="F5" i="5"/>
  <c r="E5" i="5"/>
  <c r="C5" i="5"/>
  <c r="B5" i="5"/>
  <c r="BN4" i="5"/>
  <c r="BM4" i="5"/>
  <c r="BL4" i="5"/>
  <c r="BK4" i="5"/>
  <c r="BJ4" i="5"/>
  <c r="BI4" i="5"/>
  <c r="BH4" i="5"/>
  <c r="BG4" i="5"/>
  <c r="BE4" i="5"/>
  <c r="BD4" i="5"/>
  <c r="BC4" i="5"/>
  <c r="BB4" i="5"/>
  <c r="BA4" i="5"/>
  <c r="AZ4" i="5"/>
  <c r="AY4" i="5"/>
  <c r="AX4" i="5"/>
  <c r="AW4" i="5"/>
  <c r="AV4" i="5"/>
  <c r="AT4" i="5"/>
  <c r="AS4" i="5"/>
  <c r="AR4" i="5"/>
  <c r="CC4" i="5" s="1"/>
  <c r="AQ4" i="5"/>
  <c r="AP4" i="5"/>
  <c r="AO4" i="5"/>
  <c r="AN4" i="5"/>
  <c r="AM4" i="5"/>
  <c r="AL4" i="5"/>
  <c r="AK4" i="5"/>
  <c r="AJ4" i="5"/>
  <c r="AI4" i="5"/>
  <c r="AH4" i="5"/>
  <c r="AG4" i="5"/>
  <c r="AC4" i="5"/>
  <c r="AB4" i="5"/>
  <c r="AA4" i="5"/>
  <c r="Z4" i="5"/>
  <c r="Y4" i="5"/>
  <c r="X4" i="5"/>
  <c r="W4" i="5"/>
  <c r="V4" i="5"/>
  <c r="U4" i="5"/>
  <c r="T4" i="5"/>
  <c r="S4" i="5"/>
  <c r="R4" i="5"/>
  <c r="P4" i="5"/>
  <c r="O4" i="5"/>
  <c r="N4" i="5"/>
  <c r="M4" i="5"/>
  <c r="L4" i="5"/>
  <c r="K4" i="5"/>
  <c r="J4" i="5"/>
  <c r="I4" i="5"/>
  <c r="H4" i="5"/>
  <c r="G4" i="5"/>
  <c r="CD4" i="5" s="1"/>
  <c r="F4" i="5"/>
  <c r="E4" i="5"/>
  <c r="C4" i="5"/>
  <c r="B4" i="5"/>
  <c r="CA50" i="5" l="1"/>
  <c r="CA58" i="5"/>
  <c r="CA66" i="5"/>
  <c r="CA74" i="5"/>
  <c r="CA49" i="5"/>
  <c r="CE53" i="5"/>
  <c r="CA57" i="5"/>
  <c r="CE61" i="5"/>
  <c r="CA65" i="5"/>
  <c r="CE69" i="5"/>
  <c r="CA73" i="5"/>
  <c r="CE77" i="5"/>
  <c r="BT4" i="5"/>
  <c r="BT63" i="5"/>
  <c r="BT55" i="5"/>
  <c r="BT47" i="5"/>
  <c r="BT39" i="5"/>
  <c r="BT31" i="5"/>
  <c r="BT23" i="5"/>
  <c r="BT15" i="5"/>
  <c r="BT7" i="5"/>
  <c r="CE4" i="5"/>
  <c r="CA5" i="5"/>
  <c r="CE8" i="5"/>
  <c r="CE12" i="5"/>
  <c r="CA13" i="5"/>
  <c r="CE16" i="5"/>
  <c r="CA17" i="5"/>
  <c r="CE28" i="5"/>
  <c r="CA37" i="5"/>
  <c r="CE44" i="5"/>
  <c r="CA45" i="5"/>
  <c r="CA9" i="5"/>
  <c r="CE20" i="5"/>
  <c r="CA21" i="5"/>
  <c r="CE24" i="5"/>
  <c r="CA25" i="5"/>
  <c r="CA29" i="5"/>
  <c r="CE32" i="5"/>
  <c r="CA33" i="5"/>
  <c r="CE36" i="5"/>
  <c r="CE40" i="5"/>
  <c r="CA41" i="5"/>
  <c r="CA11" i="5"/>
  <c r="CE18" i="5"/>
  <c r="CA23" i="5"/>
  <c r="CA31" i="5"/>
  <c r="CE34" i="5"/>
  <c r="CA35" i="5"/>
  <c r="CA39" i="5"/>
  <c r="CE42" i="5"/>
  <c r="CA43" i="5"/>
  <c r="CA53" i="5"/>
  <c r="CA61" i="5"/>
  <c r="CA69" i="5"/>
  <c r="CE73" i="5"/>
  <c r="CA77" i="5"/>
  <c r="BT75" i="5"/>
  <c r="BT67" i="5"/>
  <c r="BT59" i="5"/>
  <c r="BT51" i="5"/>
  <c r="BT43" i="5"/>
  <c r="BT35" i="5"/>
  <c r="BT27" i="5"/>
  <c r="BT19" i="5"/>
  <c r="BT11" i="5"/>
  <c r="CE14" i="5"/>
  <c r="CA15" i="5"/>
  <c r="CE22" i="5"/>
  <c r="CE26" i="5"/>
  <c r="CA27" i="5"/>
  <c r="CE30" i="5"/>
  <c r="CE38" i="5"/>
  <c r="CE46" i="5"/>
  <c r="CE49" i="5"/>
  <c r="CE57" i="5"/>
  <c r="CE65" i="5"/>
  <c r="CA7" i="5"/>
  <c r="CE6" i="5"/>
  <c r="CE10" i="5"/>
  <c r="CA19" i="5"/>
  <c r="CA54" i="5"/>
  <c r="CA62" i="5"/>
  <c r="CA70" i="5"/>
  <c r="CA78" i="5"/>
  <c r="CB5" i="5"/>
  <c r="BS5" i="5"/>
  <c r="BS9" i="5"/>
  <c r="CB9" i="5"/>
  <c r="CB23" i="5"/>
  <c r="BS23" i="5"/>
  <c r="BU23" i="5" s="1"/>
  <c r="CB27" i="5"/>
  <c r="BS27" i="5"/>
  <c r="BS33" i="5"/>
  <c r="CB33" i="5"/>
  <c r="CB35" i="5"/>
  <c r="BS35" i="5"/>
  <c r="BS41" i="5"/>
  <c r="CB41" i="5"/>
  <c r="BT71" i="5"/>
  <c r="CE48" i="5"/>
  <c r="CA48" i="5"/>
  <c r="CB50" i="5"/>
  <c r="BS50" i="5"/>
  <c r="CE52" i="5"/>
  <c r="CA52" i="5"/>
  <c r="CB54" i="5"/>
  <c r="BS54" i="5"/>
  <c r="CE56" i="5"/>
  <c r="CA56" i="5"/>
  <c r="CB58" i="5"/>
  <c r="BS58" i="5"/>
  <c r="CE60" i="5"/>
  <c r="CA60" i="5"/>
  <c r="CB62" i="5"/>
  <c r="BS62" i="5"/>
  <c r="CE64" i="5"/>
  <c r="CA64" i="5"/>
  <c r="CB66" i="5"/>
  <c r="BS66" i="5"/>
  <c r="CE68" i="5"/>
  <c r="CA68" i="5"/>
  <c r="BS70" i="5"/>
  <c r="CB70" i="5"/>
  <c r="CE72" i="5"/>
  <c r="CA72" i="5"/>
  <c r="CB74" i="5"/>
  <c r="BS74" i="5"/>
  <c r="CE76" i="5"/>
  <c r="CA76" i="5"/>
  <c r="CB78" i="5"/>
  <c r="BS78" i="5"/>
  <c r="BT78" i="5"/>
  <c r="BT74" i="5"/>
  <c r="BT70" i="5"/>
  <c r="BT66" i="5"/>
  <c r="BT62" i="5"/>
  <c r="BT58" i="5"/>
  <c r="BT54" i="5"/>
  <c r="BT50" i="5"/>
  <c r="BT46" i="5"/>
  <c r="BT42" i="5"/>
  <c r="BT38" i="5"/>
  <c r="BT34" i="5"/>
  <c r="BT30" i="5"/>
  <c r="BT26" i="5"/>
  <c r="BT22" i="5"/>
  <c r="BT18" i="5"/>
  <c r="BT14" i="5"/>
  <c r="BT10" i="5"/>
  <c r="BT6" i="5"/>
  <c r="CB13" i="5"/>
  <c r="BS13" i="5"/>
  <c r="CB15" i="5"/>
  <c r="BS15" i="5"/>
  <c r="BU15" i="5" s="1"/>
  <c r="BS17" i="5"/>
  <c r="CB17" i="5"/>
  <c r="CB21" i="5"/>
  <c r="BS21" i="5"/>
  <c r="CB31" i="5"/>
  <c r="BS31" i="5"/>
  <c r="CB37" i="5"/>
  <c r="BS37" i="5"/>
  <c r="CB43" i="5"/>
  <c r="BS43" i="5"/>
  <c r="CB47" i="5"/>
  <c r="BS47" i="5"/>
  <c r="CB55" i="5"/>
  <c r="BS55" i="5"/>
  <c r="CB59" i="5"/>
  <c r="BS59" i="5"/>
  <c r="CB63" i="5"/>
  <c r="BS63" i="5"/>
  <c r="CB4" i="5"/>
  <c r="BS4" i="5"/>
  <c r="BU4" i="5" s="1"/>
  <c r="CA4" i="5"/>
  <c r="CE5" i="5"/>
  <c r="CB6" i="5"/>
  <c r="BS6" i="5"/>
  <c r="CA6" i="5"/>
  <c r="CE7" i="5"/>
  <c r="CB8" i="5"/>
  <c r="BS8" i="5"/>
  <c r="CA8" i="5"/>
  <c r="CE9" i="5"/>
  <c r="CB10" i="5"/>
  <c r="BS10" i="5"/>
  <c r="CA10" i="5"/>
  <c r="CE11" i="5"/>
  <c r="CB12" i="5"/>
  <c r="BS12" i="5"/>
  <c r="CA12" i="5"/>
  <c r="CE13" i="5"/>
  <c r="CB14" i="5"/>
  <c r="BS14" i="5"/>
  <c r="CA14" i="5"/>
  <c r="CE15" i="5"/>
  <c r="CB16" i="5"/>
  <c r="BS16" i="5"/>
  <c r="CA16" i="5"/>
  <c r="CE17" i="5"/>
  <c r="CB18" i="5"/>
  <c r="BS18" i="5"/>
  <c r="CA18" i="5"/>
  <c r="CE19" i="5"/>
  <c r="CB20" i="5"/>
  <c r="BS20" i="5"/>
  <c r="CA20" i="5"/>
  <c r="CE21" i="5"/>
  <c r="CB22" i="5"/>
  <c r="BS22" i="5"/>
  <c r="CA22" i="5"/>
  <c r="CE23" i="5"/>
  <c r="CB24" i="5"/>
  <c r="BS24" i="5"/>
  <c r="CA24" i="5"/>
  <c r="CE25" i="5"/>
  <c r="CB26" i="5"/>
  <c r="BS26" i="5"/>
  <c r="CA26" i="5"/>
  <c r="CE27" i="5"/>
  <c r="CB28" i="5"/>
  <c r="BS28" i="5"/>
  <c r="CA28" i="5"/>
  <c r="CE29" i="5"/>
  <c r="CB30" i="5"/>
  <c r="BS30" i="5"/>
  <c r="CA30" i="5"/>
  <c r="CE31" i="5"/>
  <c r="CB32" i="5"/>
  <c r="BS32" i="5"/>
  <c r="CA32" i="5"/>
  <c r="CE33" i="5"/>
  <c r="CB34" i="5"/>
  <c r="BS34" i="5"/>
  <c r="CA34" i="5"/>
  <c r="CE35" i="5"/>
  <c r="CB36" i="5"/>
  <c r="BS36" i="5"/>
  <c r="CA36" i="5"/>
  <c r="CE37" i="5"/>
  <c r="CB38" i="5"/>
  <c r="BS38" i="5"/>
  <c r="CA38" i="5"/>
  <c r="CE39" i="5"/>
  <c r="CB40" i="5"/>
  <c r="BS40" i="5"/>
  <c r="CA40" i="5"/>
  <c r="CE41" i="5"/>
  <c r="CB42" i="5"/>
  <c r="BS42" i="5"/>
  <c r="CA42" i="5"/>
  <c r="CE43" i="5"/>
  <c r="CB44" i="5"/>
  <c r="BS44" i="5"/>
  <c r="CA44" i="5"/>
  <c r="CE45" i="5"/>
  <c r="CB46" i="5"/>
  <c r="BS46" i="5"/>
  <c r="CA46" i="5"/>
  <c r="CE47" i="5"/>
  <c r="CA47" i="5"/>
  <c r="BS49" i="5"/>
  <c r="CB49" i="5"/>
  <c r="CE51" i="5"/>
  <c r="CA51" i="5"/>
  <c r="CB53" i="5"/>
  <c r="BS53" i="5"/>
  <c r="CE55" i="5"/>
  <c r="CA55" i="5"/>
  <c r="CB57" i="5"/>
  <c r="BS57" i="5"/>
  <c r="CE59" i="5"/>
  <c r="CA59" i="5"/>
  <c r="CB61" i="5"/>
  <c r="BS61" i="5"/>
  <c r="CE63" i="5"/>
  <c r="CA63" i="5"/>
  <c r="BS65" i="5"/>
  <c r="CB65" i="5"/>
  <c r="CE67" i="5"/>
  <c r="CA67" i="5"/>
  <c r="CB69" i="5"/>
  <c r="BS69" i="5"/>
  <c r="CE71" i="5"/>
  <c r="CA71" i="5"/>
  <c r="CB73" i="5"/>
  <c r="BS73" i="5"/>
  <c r="CE75" i="5"/>
  <c r="CA75" i="5"/>
  <c r="CB77" i="5"/>
  <c r="BS77" i="5"/>
  <c r="BT77" i="5"/>
  <c r="BT73" i="5"/>
  <c r="BT69" i="5"/>
  <c r="BT65" i="5"/>
  <c r="BT61" i="5"/>
  <c r="BT57" i="5"/>
  <c r="BT53" i="5"/>
  <c r="BT49" i="5"/>
  <c r="BT45" i="5"/>
  <c r="BT41" i="5"/>
  <c r="BT37" i="5"/>
  <c r="BT33" i="5"/>
  <c r="BT29" i="5"/>
  <c r="BT25" i="5"/>
  <c r="BT21" i="5"/>
  <c r="BU21" i="5" s="1"/>
  <c r="BT17" i="5"/>
  <c r="BT13" i="5"/>
  <c r="BT9" i="5"/>
  <c r="BT5" i="5"/>
  <c r="BU5" i="5" s="1"/>
  <c r="CB7" i="5"/>
  <c r="BS7" i="5"/>
  <c r="BU7" i="5" s="1"/>
  <c r="CB11" i="5"/>
  <c r="BS11" i="5"/>
  <c r="CB19" i="5"/>
  <c r="BS19" i="5"/>
  <c r="BU19" i="5" s="1"/>
  <c r="CB25" i="5"/>
  <c r="BS25" i="5"/>
  <c r="CB29" i="5"/>
  <c r="BS29" i="5"/>
  <c r="CB39" i="5"/>
  <c r="BS39" i="5"/>
  <c r="BU39" i="5" s="1"/>
  <c r="CB45" i="5"/>
  <c r="BS45" i="5"/>
  <c r="CB51" i="5"/>
  <c r="BS51" i="5"/>
  <c r="BU51" i="5" s="1"/>
  <c r="CB67" i="5"/>
  <c r="BS67" i="5"/>
  <c r="BU67" i="5" s="1"/>
  <c r="CB71" i="5"/>
  <c r="BS71" i="5"/>
  <c r="CB75" i="5"/>
  <c r="BS75" i="5"/>
  <c r="BU55" i="5"/>
  <c r="BU43" i="5"/>
  <c r="CB48" i="5"/>
  <c r="BS48" i="5"/>
  <c r="CE50" i="5"/>
  <c r="CB52" i="5"/>
  <c r="BS52" i="5"/>
  <c r="CE54" i="5"/>
  <c r="CB56" i="5"/>
  <c r="BS56" i="5"/>
  <c r="CE58" i="5"/>
  <c r="CB60" i="5"/>
  <c r="BS60" i="5"/>
  <c r="CE62" i="5"/>
  <c r="CB64" i="5"/>
  <c r="BS64" i="5"/>
  <c r="CE66" i="5"/>
  <c r="CB68" i="5"/>
  <c r="BS68" i="5"/>
  <c r="CE70" i="5"/>
  <c r="CB72" i="5"/>
  <c r="BS72" i="5"/>
  <c r="CE74" i="5"/>
  <c r="CB76" i="5"/>
  <c r="BS76" i="5"/>
  <c r="CE78" i="5"/>
  <c r="BT76" i="5"/>
  <c r="BT72" i="5"/>
  <c r="BT68" i="5"/>
  <c r="BT64" i="5"/>
  <c r="BT60" i="5"/>
  <c r="BT56" i="5"/>
  <c r="BT52" i="5"/>
  <c r="BT48" i="5"/>
  <c r="BT44" i="5"/>
  <c r="BT40" i="5"/>
  <c r="BT36" i="5"/>
  <c r="BT32" i="5"/>
  <c r="BT28" i="5"/>
  <c r="BT24" i="5"/>
  <c r="BT20" i="5"/>
  <c r="BT16" i="5"/>
  <c r="BT12" i="5"/>
  <c r="BT8" i="5"/>
  <c r="BR65" i="5"/>
  <c r="BU8" i="5" l="1"/>
  <c r="BU33" i="5"/>
  <c r="BU20" i="5"/>
  <c r="BU63" i="5"/>
  <c r="CF19" i="5"/>
  <c r="BU52" i="5"/>
  <c r="CF29" i="5"/>
  <c r="BU37" i="5"/>
  <c r="BU70" i="5"/>
  <c r="CF65" i="5"/>
  <c r="BU24" i="5"/>
  <c r="CF57" i="5"/>
  <c r="CF43" i="5"/>
  <c r="BU66" i="5"/>
  <c r="CF66" i="5"/>
  <c r="CF5" i="5"/>
  <c r="BU35" i="5"/>
  <c r="BU28" i="5"/>
  <c r="BU60" i="5"/>
  <c r="BU47" i="5"/>
  <c r="CF74" i="5"/>
  <c r="BU32" i="5"/>
  <c r="BU13" i="5"/>
  <c r="CF31" i="5"/>
  <c r="CF27" i="5"/>
  <c r="BU36" i="5"/>
  <c r="CF50" i="5"/>
  <c r="CF45" i="5"/>
  <c r="BU17" i="5"/>
  <c r="CF77" i="5"/>
  <c r="CF10" i="5"/>
  <c r="CF6" i="5"/>
  <c r="BU18" i="5"/>
  <c r="BU50" i="5"/>
  <c r="CF70" i="5"/>
  <c r="BU44" i="5"/>
  <c r="BU76" i="5"/>
  <c r="CF58" i="5"/>
  <c r="BU57" i="5"/>
  <c r="BU59" i="5"/>
  <c r="BU40" i="5"/>
  <c r="BU12" i="5"/>
  <c r="BU16" i="5"/>
  <c r="BU48" i="5"/>
  <c r="CF33" i="5"/>
  <c r="CF15" i="5"/>
  <c r="CF23" i="5"/>
  <c r="BU11" i="5"/>
  <c r="BU31" i="5"/>
  <c r="CF49" i="5"/>
  <c r="CF8" i="5"/>
  <c r="CF4" i="5"/>
  <c r="BU56" i="5"/>
  <c r="BU64" i="5"/>
  <c r="BU68" i="5"/>
  <c r="BU75" i="5"/>
  <c r="CF25" i="5"/>
  <c r="BU34" i="5"/>
  <c r="BU72" i="5"/>
  <c r="BU45" i="5"/>
  <c r="BU77" i="5"/>
  <c r="CF35" i="5"/>
  <c r="CF11" i="5"/>
  <c r="CF7" i="5"/>
  <c r="CF78" i="5"/>
  <c r="BU53" i="5"/>
  <c r="CF69" i="5"/>
  <c r="CF61" i="5"/>
  <c r="CF53" i="5"/>
  <c r="CF17" i="5"/>
  <c r="CF54" i="5"/>
  <c r="BU29" i="5"/>
  <c r="BU61" i="5"/>
  <c r="CF41" i="5"/>
  <c r="CF21" i="5"/>
  <c r="CF13" i="5"/>
  <c r="CF9" i="5"/>
  <c r="CF39" i="5"/>
  <c r="CF37" i="5"/>
  <c r="CF62" i="5"/>
  <c r="BU69" i="5"/>
  <c r="CF73" i="5"/>
  <c r="BU27" i="5"/>
  <c r="BU49" i="5"/>
  <c r="BU65" i="5"/>
  <c r="CF46" i="5"/>
  <c r="CF44" i="5"/>
  <c r="CF42" i="5"/>
  <c r="CF40" i="5"/>
  <c r="CF38" i="5"/>
  <c r="CF36" i="5"/>
  <c r="CF34" i="5"/>
  <c r="CF32" i="5"/>
  <c r="CF30" i="5"/>
  <c r="CF28" i="5"/>
  <c r="CF26" i="5"/>
  <c r="CF24" i="5"/>
  <c r="CF22" i="5"/>
  <c r="CF20" i="5"/>
  <c r="CF18" i="5"/>
  <c r="CF16" i="5"/>
  <c r="CF14" i="5"/>
  <c r="CF12" i="5"/>
  <c r="BU6" i="5"/>
  <c r="BU22" i="5"/>
  <c r="BU38" i="5"/>
  <c r="BU54" i="5"/>
  <c r="BU71" i="5"/>
  <c r="BU10" i="5"/>
  <c r="BU26" i="5"/>
  <c r="BU42" i="5"/>
  <c r="BU58" i="5"/>
  <c r="BU74" i="5"/>
  <c r="CF76" i="5"/>
  <c r="CF72" i="5"/>
  <c r="CF68" i="5"/>
  <c r="CF64" i="5"/>
  <c r="CF60" i="5"/>
  <c r="CF56" i="5"/>
  <c r="CF52" i="5"/>
  <c r="CF48" i="5"/>
  <c r="BU9" i="5"/>
  <c r="BU25" i="5"/>
  <c r="BU41" i="5"/>
  <c r="BU73" i="5"/>
  <c r="CF75" i="5"/>
  <c r="CF71" i="5"/>
  <c r="CF67" i="5"/>
  <c r="CF63" i="5"/>
  <c r="CF59" i="5"/>
  <c r="CF55" i="5"/>
  <c r="CF51" i="5"/>
  <c r="CF47" i="5"/>
  <c r="BU14" i="5"/>
  <c r="BU30" i="5"/>
  <c r="BU46" i="5"/>
  <c r="BU62" i="5"/>
  <c r="BU78" i="5"/>
  <c r="BR17" i="5"/>
  <c r="BR61" i="5"/>
  <c r="BR37" i="5"/>
  <c r="BR33" i="5"/>
  <c r="BR13" i="5"/>
  <c r="BR75" i="5"/>
  <c r="BR30" i="5"/>
  <c r="BR14" i="5"/>
  <c r="BR15" i="5"/>
  <c r="BR70" i="5"/>
  <c r="BR38" i="5"/>
  <c r="BR66" i="5"/>
  <c r="BR22" i="5"/>
  <c r="BR21" i="5"/>
  <c r="BR5" i="5"/>
  <c r="BR10" i="5"/>
  <c r="BR34" i="5"/>
  <c r="BR39" i="5"/>
  <c r="BR45" i="5"/>
  <c r="BR41" i="5"/>
  <c r="BR23" i="5"/>
  <c r="BR71" i="5"/>
  <c r="BR62" i="5"/>
  <c r="BR58" i="5"/>
  <c r="BR9" i="5"/>
  <c r="BR6" i="5"/>
  <c r="BR74" i="5"/>
  <c r="BR73" i="5"/>
  <c r="BR18" i="5"/>
  <c r="BR29" i="5"/>
  <c r="BR57" i="5"/>
  <c r="BR19" i="5"/>
  <c r="BR7" i="5"/>
  <c r="BR11" i="5"/>
  <c r="BR69" i="5"/>
  <c r="BR4" i="5"/>
  <c r="BR25" i="5"/>
  <c r="BR26" i="5"/>
  <c r="BR35" i="5"/>
  <c r="BR49" i="5"/>
  <c r="BR50" i="5"/>
  <c r="BR53" i="5"/>
  <c r="BR54" i="5"/>
  <c r="BR77" i="5"/>
  <c r="BR78" i="5"/>
  <c r="BR42" i="5"/>
  <c r="BR46" i="5"/>
  <c r="BR51" i="5"/>
  <c r="BR47" i="5"/>
  <c r="BR43" i="5"/>
  <c r="BR27" i="5"/>
  <c r="BR12" i="5"/>
  <c r="BR76" i="5"/>
  <c r="BR68" i="5"/>
  <c r="BR64" i="5"/>
  <c r="BR60" i="5"/>
  <c r="BR56" i="5"/>
  <c r="BR52" i="5"/>
  <c r="BR48" i="5"/>
  <c r="BR44" i="5"/>
  <c r="BR16" i="5"/>
  <c r="BR40" i="5"/>
  <c r="BR72" i="5"/>
  <c r="BR36" i="5"/>
  <c r="BR32" i="5"/>
  <c r="BR28" i="5"/>
  <c r="BR8" i="5"/>
  <c r="BR24" i="5"/>
  <c r="BR20" i="5"/>
  <c r="BR31" i="5"/>
  <c r="BR55" i="5"/>
  <c r="BR59" i="5"/>
  <c r="BR63" i="5"/>
  <c r="BR67" i="5"/>
  <c r="F33" i="3"/>
  <c r="G70" i="3" l="1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F4" i="3"/>
  <c r="G4" i="3"/>
  <c r="N4" i="3" a="1"/>
  <c r="N4" i="3" s="1"/>
  <c r="N5" i="3"/>
  <c r="BT78" i="2" l="1" a="1"/>
  <c r="BT78" i="2" s="1"/>
  <c r="BT76" i="2" a="1"/>
  <c r="BT76" i="2" s="1"/>
  <c r="BT74" i="2" a="1"/>
  <c r="BT74" i="2" s="1"/>
  <c r="BT70" i="2" a="1"/>
  <c r="BT70" i="2" s="1"/>
  <c r="BT68" i="2" a="1"/>
  <c r="BT68" i="2" s="1"/>
  <c r="BT62" i="2" a="1"/>
  <c r="BT62" i="2" s="1"/>
  <c r="BT56" i="2" a="1"/>
  <c r="BT56" i="2" s="1"/>
  <c r="BT50" i="2" a="1"/>
  <c r="BT50" i="2" s="1"/>
  <c r="BT44" i="2" a="1"/>
  <c r="BT44" i="2" s="1"/>
  <c r="BT38" i="2" a="1"/>
  <c r="BT38" i="2" s="1"/>
  <c r="BT30" i="2" a="1"/>
  <c r="BT30" i="2" s="1"/>
  <c r="BT24" i="2" a="1"/>
  <c r="BT24" i="2" s="1"/>
  <c r="BT18" i="2" a="1"/>
  <c r="BT18" i="2" s="1"/>
  <c r="BT66" i="2" a="1"/>
  <c r="BT66" i="2" s="1"/>
  <c r="BT58" i="2" a="1"/>
  <c r="BT58" i="2" s="1"/>
  <c r="BT52" i="2" a="1"/>
  <c r="BT52" i="2" s="1"/>
  <c r="BT46" i="2" a="1"/>
  <c r="BT46" i="2" s="1"/>
  <c r="BT40" i="2" a="1"/>
  <c r="BT40" i="2" s="1"/>
  <c r="BT36" i="2" a="1"/>
  <c r="BT36" i="2" s="1"/>
  <c r="BT28" i="2" a="1"/>
  <c r="BT28" i="2" s="1"/>
  <c r="BT22" i="2" a="1"/>
  <c r="BT22" i="2" s="1"/>
  <c r="BT72" i="2" a="1"/>
  <c r="BT72" i="2" s="1"/>
  <c r="BT64" i="2" a="1"/>
  <c r="BT64" i="2" s="1"/>
  <c r="BT60" i="2" a="1"/>
  <c r="BT60" i="2" s="1"/>
  <c r="BT54" i="2" a="1"/>
  <c r="BT54" i="2" s="1"/>
  <c r="BT48" i="2" a="1"/>
  <c r="BT48" i="2" s="1"/>
  <c r="BT42" i="2" a="1"/>
  <c r="BT42" i="2" s="1"/>
  <c r="BT34" i="2" a="1"/>
  <c r="BT34" i="2" s="1"/>
  <c r="BT26" i="2" a="1"/>
  <c r="BT26" i="2" s="1"/>
  <c r="BT20" i="2" a="1"/>
  <c r="BT20" i="2" s="1"/>
  <c r="BT32" i="2" a="1"/>
  <c r="BT32" i="2" s="1"/>
  <c r="BT10" i="2" a="1"/>
  <c r="BT10" i="2" s="1"/>
  <c r="BS35" i="2" a="1"/>
  <c r="BS35" i="2" s="1"/>
  <c r="BT4" i="2" a="1"/>
  <c r="BT4" i="2" s="1"/>
  <c r="BT12" i="2" a="1"/>
  <c r="BT12" i="2" s="1"/>
  <c r="BT14" i="2" a="1"/>
  <c r="BT14" i="2" s="1"/>
  <c r="BT6" i="2" a="1"/>
  <c r="BT6" i="2" s="1"/>
  <c r="BT8" i="2" a="1"/>
  <c r="BT8" i="2" s="1"/>
  <c r="BT16" i="2" a="1"/>
  <c r="BT16" i="2" s="1"/>
  <c r="BS7" i="2" a="1"/>
  <c r="BS7" i="2" s="1"/>
  <c r="BS13" i="2" a="1"/>
  <c r="BS13" i="2" s="1"/>
  <c r="BS17" i="2" a="1"/>
  <c r="BS17" i="2" s="1"/>
  <c r="BS21" i="2" a="1"/>
  <c r="BS21" i="2" s="1"/>
  <c r="BS25" i="2" a="1"/>
  <c r="BS25" i="2" s="1"/>
  <c r="BS29" i="2" a="1"/>
  <c r="BS29" i="2" s="1"/>
  <c r="BS33" i="2" a="1"/>
  <c r="BS33" i="2" s="1"/>
  <c r="BS37" i="2" a="1"/>
  <c r="BS37" i="2" s="1"/>
  <c r="BS39" i="2" a="1"/>
  <c r="BS39" i="2" s="1"/>
  <c r="BS41" i="2" a="1"/>
  <c r="BS41" i="2" s="1"/>
  <c r="BS43" i="2" a="1"/>
  <c r="BS43" i="2" s="1"/>
  <c r="BS45" i="2" a="1"/>
  <c r="BS45" i="2" s="1"/>
  <c r="BS47" i="2" a="1"/>
  <c r="BS47" i="2" s="1"/>
  <c r="BS49" i="2" a="1"/>
  <c r="BS49" i="2" s="1"/>
  <c r="BS51" i="2" a="1"/>
  <c r="BS51" i="2" s="1"/>
  <c r="BS53" i="2" a="1"/>
  <c r="BS53" i="2" s="1"/>
  <c r="BS55" i="2" a="1"/>
  <c r="BS55" i="2" s="1"/>
  <c r="BS57" i="2" a="1"/>
  <c r="BS57" i="2" s="1"/>
  <c r="BS59" i="2" a="1"/>
  <c r="BS59" i="2" s="1"/>
  <c r="BS61" i="2" a="1"/>
  <c r="BS61" i="2" s="1"/>
  <c r="BS63" i="2" a="1"/>
  <c r="BS63" i="2" s="1"/>
  <c r="BS65" i="2" a="1"/>
  <c r="BS65" i="2" s="1"/>
  <c r="BS67" i="2" a="1"/>
  <c r="BS67" i="2" s="1"/>
  <c r="BS69" i="2" a="1"/>
  <c r="BS69" i="2" s="1"/>
  <c r="BS71" i="2" a="1"/>
  <c r="BS71" i="2" s="1"/>
  <c r="BS73" i="2" a="1"/>
  <c r="BS73" i="2" s="1"/>
  <c r="BS75" i="2" a="1"/>
  <c r="BS75" i="2" s="1"/>
  <c r="BS77" i="2" a="1"/>
  <c r="BS77" i="2" s="1"/>
  <c r="BS5" i="2" a="1"/>
  <c r="BS5" i="2" s="1"/>
  <c r="BS9" i="2" a="1"/>
  <c r="BS9" i="2" s="1"/>
  <c r="BS11" i="2" a="1"/>
  <c r="BS11" i="2" s="1"/>
  <c r="BS15" i="2" a="1"/>
  <c r="BS15" i="2" s="1"/>
  <c r="BS19" i="2" a="1"/>
  <c r="BS19" i="2" s="1"/>
  <c r="BS23" i="2" a="1"/>
  <c r="BS23" i="2" s="1"/>
  <c r="BS27" i="2" a="1"/>
  <c r="BS27" i="2" s="1"/>
  <c r="BS31" i="2" a="1"/>
  <c r="BS31" i="2" s="1"/>
  <c r="BT5" i="2" a="1"/>
  <c r="BT5" i="2" s="1"/>
  <c r="BT7" i="2" a="1"/>
  <c r="BT7" i="2" s="1"/>
  <c r="BT9" i="2" a="1"/>
  <c r="BT9" i="2" s="1"/>
  <c r="BT11" i="2" a="1"/>
  <c r="BT11" i="2" s="1"/>
  <c r="BT13" i="2" a="1"/>
  <c r="BT13" i="2" s="1"/>
  <c r="BT15" i="2" a="1"/>
  <c r="BT15" i="2" s="1"/>
  <c r="BT17" i="2" a="1"/>
  <c r="BT17" i="2" s="1"/>
  <c r="BT19" i="2" a="1"/>
  <c r="BT19" i="2" s="1"/>
  <c r="BT21" i="2" a="1"/>
  <c r="BT21" i="2" s="1"/>
  <c r="BT23" i="2" a="1"/>
  <c r="BT23" i="2" s="1"/>
  <c r="BT25" i="2" a="1"/>
  <c r="BT25" i="2" s="1"/>
  <c r="BT27" i="2" a="1"/>
  <c r="BT27" i="2" s="1"/>
  <c r="BT29" i="2" a="1"/>
  <c r="BT29" i="2" s="1"/>
  <c r="BT31" i="2" a="1"/>
  <c r="BT31" i="2" s="1"/>
  <c r="BT33" i="2" a="1"/>
  <c r="BT33" i="2" s="1"/>
  <c r="BT35" i="2" a="1"/>
  <c r="BT35" i="2" s="1"/>
  <c r="BT37" i="2" a="1"/>
  <c r="BT37" i="2" s="1"/>
  <c r="BT39" i="2" a="1"/>
  <c r="BT39" i="2" s="1"/>
  <c r="BT41" i="2" a="1"/>
  <c r="BT41" i="2" s="1"/>
  <c r="BT43" i="2" a="1"/>
  <c r="BT43" i="2" s="1"/>
  <c r="BT45" i="2" a="1"/>
  <c r="BT45" i="2" s="1"/>
  <c r="BT47" i="2" a="1"/>
  <c r="BT47" i="2" s="1"/>
  <c r="BT49" i="2" a="1"/>
  <c r="BT49" i="2" s="1"/>
  <c r="O5" i="3" s="1"/>
  <c r="BT51" i="2" a="1"/>
  <c r="BT51" i="2" s="1"/>
  <c r="BT53" i="2" a="1"/>
  <c r="BT53" i="2" s="1"/>
  <c r="BT55" i="2" a="1"/>
  <c r="BT55" i="2" s="1"/>
  <c r="BT57" i="2" a="1"/>
  <c r="BT57" i="2" s="1"/>
  <c r="BT59" i="2" a="1"/>
  <c r="BT59" i="2" s="1"/>
  <c r="BT61" i="2" a="1"/>
  <c r="BT61" i="2" s="1"/>
  <c r="BT63" i="2" a="1"/>
  <c r="BT63" i="2" s="1"/>
  <c r="BT65" i="2" a="1"/>
  <c r="BT65" i="2" s="1"/>
  <c r="BT67" i="2" a="1"/>
  <c r="BT67" i="2" s="1"/>
  <c r="BT69" i="2" a="1"/>
  <c r="BT69" i="2" s="1"/>
  <c r="BT71" i="2" a="1"/>
  <c r="BT71" i="2" s="1"/>
  <c r="BT73" i="2" a="1"/>
  <c r="BT73" i="2" s="1"/>
  <c r="BT75" i="2" a="1"/>
  <c r="BT75" i="2" s="1"/>
  <c r="BT77" i="2" a="1"/>
  <c r="BT77" i="2" s="1"/>
  <c r="BW72" i="5"/>
  <c r="BW40" i="5"/>
  <c r="BW12" i="5"/>
  <c r="BW55" i="5"/>
  <c r="BW23" i="5"/>
  <c r="BW62" i="5"/>
  <c r="BW30" i="5"/>
  <c r="BW64" i="5"/>
  <c r="BW32" i="5"/>
  <c r="BW75" i="5"/>
  <c r="BW43" i="5"/>
  <c r="BW7" i="5"/>
  <c r="BW58" i="5"/>
  <c r="BW26" i="5"/>
  <c r="BW77" i="5"/>
  <c r="BW61" i="5"/>
  <c r="BW45" i="5"/>
  <c r="BW29" i="5"/>
  <c r="BW13" i="5"/>
  <c r="BW68" i="5"/>
  <c r="BW36" i="5"/>
  <c r="BW4" i="5"/>
  <c r="BW47" i="5"/>
  <c r="BW15" i="5"/>
  <c r="BW54" i="5"/>
  <c r="BW18" i="5"/>
  <c r="BW56" i="5"/>
  <c r="BW24" i="5"/>
  <c r="BW67" i="5"/>
  <c r="BW35" i="5"/>
  <c r="BW74" i="5"/>
  <c r="BW50" i="5"/>
  <c r="BW22" i="5"/>
  <c r="BW73" i="5"/>
  <c r="BW57" i="5"/>
  <c r="BW41" i="5"/>
  <c r="BW25" i="5"/>
  <c r="BW9" i="5"/>
  <c r="BW60" i="5"/>
  <c r="BW28" i="5"/>
  <c r="BW71" i="5"/>
  <c r="BW39" i="5"/>
  <c r="BW11" i="5"/>
  <c r="BW46" i="5"/>
  <c r="BW6" i="5"/>
  <c r="BW52" i="5"/>
  <c r="BW16" i="5"/>
  <c r="BW59" i="5"/>
  <c r="BW27" i="5"/>
  <c r="BW70" i="5"/>
  <c r="BW42" i="5"/>
  <c r="BW14" i="5"/>
  <c r="BW69" i="5"/>
  <c r="BW53" i="5"/>
  <c r="BW37" i="5"/>
  <c r="BW21" i="5"/>
  <c r="BW5" i="5"/>
  <c r="BW48" i="5"/>
  <c r="BW78" i="5"/>
  <c r="BW8" i="5"/>
  <c r="BW34" i="5"/>
  <c r="BW33" i="5"/>
  <c r="BW44" i="5"/>
  <c r="BW20" i="5"/>
  <c r="BW38" i="5"/>
  <c r="BW51" i="5"/>
  <c r="BW10" i="5"/>
  <c r="BW17" i="5"/>
  <c r="BW31" i="5"/>
  <c r="BW63" i="5"/>
  <c r="BW76" i="5"/>
  <c r="BW19" i="5"/>
  <c r="BW65" i="5"/>
  <c r="BW66" i="5"/>
  <c r="BW49" i="5"/>
  <c r="BS4" i="2" a="1"/>
  <c r="BS4" i="2" s="1"/>
  <c r="BS6" i="2" a="1"/>
  <c r="BS6" i="2" s="1"/>
  <c r="BS8" i="2" a="1"/>
  <c r="BS8" i="2" s="1"/>
  <c r="BS10" i="2" a="1"/>
  <c r="BS10" i="2" s="1"/>
  <c r="BS12" i="2" a="1"/>
  <c r="BS12" i="2" s="1"/>
  <c r="BS14" i="2" a="1"/>
  <c r="BS14" i="2" s="1"/>
  <c r="BS16" i="2" a="1"/>
  <c r="BS16" i="2" s="1"/>
  <c r="BS18" i="2" a="1"/>
  <c r="BS18" i="2" s="1"/>
  <c r="BS20" i="2" a="1"/>
  <c r="BS20" i="2" s="1"/>
  <c r="BS22" i="2" a="1"/>
  <c r="BS22" i="2" s="1"/>
  <c r="BS24" i="2" a="1"/>
  <c r="BS24" i="2" s="1"/>
  <c r="BS26" i="2" a="1"/>
  <c r="BS26" i="2" s="1"/>
  <c r="BS28" i="2" a="1"/>
  <c r="BS28" i="2" s="1"/>
  <c r="BS30" i="2" a="1"/>
  <c r="BS30" i="2" s="1"/>
  <c r="BS32" i="2" a="1"/>
  <c r="BS32" i="2" s="1"/>
  <c r="BS34" i="2" a="1"/>
  <c r="BS34" i="2" s="1"/>
  <c r="BS36" i="2" a="1"/>
  <c r="BS36" i="2" s="1"/>
  <c r="BS38" i="2" a="1"/>
  <c r="BS38" i="2" s="1"/>
  <c r="BS40" i="2" a="1"/>
  <c r="BS40" i="2" s="1"/>
  <c r="BS42" i="2" a="1"/>
  <c r="BS42" i="2" s="1"/>
  <c r="BS44" i="2" a="1"/>
  <c r="BS44" i="2" s="1"/>
  <c r="BS46" i="2" a="1"/>
  <c r="BS46" i="2" s="1"/>
  <c r="BS48" i="2" a="1"/>
  <c r="BS48" i="2" s="1"/>
  <c r="BS50" i="2" a="1"/>
  <c r="BS50" i="2" s="1"/>
  <c r="BS52" i="2" a="1"/>
  <c r="BS52" i="2" s="1"/>
  <c r="BS54" i="2" a="1"/>
  <c r="BS54" i="2" s="1"/>
  <c r="BS56" i="2" a="1"/>
  <c r="BS56" i="2" s="1"/>
  <c r="BS58" i="2" a="1"/>
  <c r="BS58" i="2" s="1"/>
  <c r="BS60" i="2" a="1"/>
  <c r="BS60" i="2" s="1"/>
  <c r="BS62" i="2" a="1"/>
  <c r="BS62" i="2" s="1"/>
  <c r="BS64" i="2" a="1"/>
  <c r="BS64" i="2" s="1"/>
  <c r="BS66" i="2" a="1"/>
  <c r="BS66" i="2" s="1"/>
  <c r="BS68" i="2" a="1"/>
  <c r="BS68" i="2" s="1"/>
  <c r="BS70" i="2" a="1"/>
  <c r="BS70" i="2" s="1"/>
  <c r="BS72" i="2" a="1"/>
  <c r="BS72" i="2" s="1"/>
  <c r="BS74" i="2" a="1"/>
  <c r="BS74" i="2" s="1"/>
  <c r="BS76" i="2" a="1"/>
  <c r="BS76" i="2" s="1"/>
  <c r="BS78" i="2" a="1"/>
  <c r="BS78" i="2" s="1"/>
  <c r="N6" i="3"/>
  <c r="D70" i="3"/>
  <c r="H70" i="3" s="1"/>
  <c r="D69" i="3"/>
  <c r="H69" i="3" s="1"/>
  <c r="D68" i="3"/>
  <c r="H68" i="3" s="1"/>
  <c r="D67" i="3"/>
  <c r="H67" i="3" s="1"/>
  <c r="D66" i="3"/>
  <c r="H66" i="3" s="1"/>
  <c r="D65" i="3"/>
  <c r="H65" i="3" s="1"/>
  <c r="D64" i="3"/>
  <c r="H64" i="3" s="1"/>
  <c r="D63" i="3"/>
  <c r="H63" i="3" s="1"/>
  <c r="D62" i="3"/>
  <c r="H62" i="3" s="1"/>
  <c r="D61" i="3"/>
  <c r="H61" i="3" s="1"/>
  <c r="D60" i="3"/>
  <c r="H60" i="3" s="1"/>
  <c r="D59" i="3"/>
  <c r="H59" i="3" s="1"/>
  <c r="D58" i="3"/>
  <c r="H58" i="3" s="1"/>
  <c r="D57" i="3"/>
  <c r="H57" i="3" s="1"/>
  <c r="D56" i="3"/>
  <c r="H56" i="3" s="1"/>
  <c r="D55" i="3"/>
  <c r="H55" i="3" s="1"/>
  <c r="D54" i="3"/>
  <c r="H54" i="3" s="1"/>
  <c r="D53" i="3"/>
  <c r="H53" i="3" s="1"/>
  <c r="D52" i="3"/>
  <c r="H52" i="3" s="1"/>
  <c r="D51" i="3"/>
  <c r="H51" i="3" s="1"/>
  <c r="D50" i="3"/>
  <c r="H50" i="3" s="1"/>
  <c r="D49" i="3"/>
  <c r="H49" i="3" s="1"/>
  <c r="D48" i="3"/>
  <c r="H48" i="3" s="1"/>
  <c r="D47" i="3"/>
  <c r="H47" i="3" s="1"/>
  <c r="D46" i="3"/>
  <c r="H46" i="3" s="1"/>
  <c r="D45" i="3"/>
  <c r="H45" i="3" s="1"/>
  <c r="D44" i="3"/>
  <c r="H44" i="3" s="1"/>
  <c r="D43" i="3"/>
  <c r="H43" i="3" s="1"/>
  <c r="D42" i="3"/>
  <c r="H42" i="3" s="1"/>
  <c r="D41" i="3"/>
  <c r="H41" i="3" s="1"/>
  <c r="D40" i="3"/>
  <c r="H40" i="3" s="1"/>
  <c r="D39" i="3"/>
  <c r="H39" i="3" s="1"/>
  <c r="D38" i="3"/>
  <c r="H38" i="3" s="1"/>
  <c r="D37" i="3"/>
  <c r="H37" i="3" s="1"/>
  <c r="D36" i="3"/>
  <c r="H36" i="3" s="1"/>
  <c r="D35" i="3"/>
  <c r="H35" i="3" s="1"/>
  <c r="D34" i="3"/>
  <c r="H34" i="3" s="1"/>
  <c r="D33" i="3"/>
  <c r="H33" i="3" s="1"/>
  <c r="D32" i="3"/>
  <c r="H32" i="3" s="1"/>
  <c r="D31" i="3"/>
  <c r="H31" i="3" s="1"/>
  <c r="D30" i="3"/>
  <c r="H30" i="3" s="1"/>
  <c r="D29" i="3"/>
  <c r="H29" i="3" s="1"/>
  <c r="D28" i="3"/>
  <c r="H28" i="3" s="1"/>
  <c r="D27" i="3"/>
  <c r="H27" i="3" s="1"/>
  <c r="D26" i="3"/>
  <c r="H26" i="3" s="1"/>
  <c r="D25" i="3"/>
  <c r="H25" i="3" s="1"/>
  <c r="D24" i="3"/>
  <c r="H24" i="3" s="1"/>
  <c r="D23" i="3"/>
  <c r="H23" i="3" s="1"/>
  <c r="D22" i="3"/>
  <c r="H22" i="3" s="1"/>
  <c r="D21" i="3"/>
  <c r="H21" i="3" s="1"/>
  <c r="D20" i="3"/>
  <c r="H20" i="3" s="1"/>
  <c r="D19" i="3"/>
  <c r="H19" i="3" s="1"/>
  <c r="D18" i="3"/>
  <c r="H18" i="3" s="1"/>
  <c r="D17" i="3"/>
  <c r="H17" i="3" s="1"/>
  <c r="D16" i="3"/>
  <c r="H16" i="3" s="1"/>
  <c r="D15" i="3"/>
  <c r="H15" i="3" s="1"/>
  <c r="D14" i="3"/>
  <c r="H14" i="3" s="1"/>
  <c r="D13" i="3"/>
  <c r="H13" i="3" s="1"/>
  <c r="D12" i="3"/>
  <c r="H12" i="3" s="1"/>
  <c r="D11" i="3"/>
  <c r="H11" i="3" s="1"/>
  <c r="D10" i="3"/>
  <c r="H10" i="3" s="1"/>
  <c r="D9" i="3"/>
  <c r="H9" i="3" s="1"/>
  <c r="D8" i="3"/>
  <c r="H8" i="3" s="1"/>
  <c r="D7" i="3"/>
  <c r="H7" i="3" s="1"/>
  <c r="D6" i="3"/>
  <c r="H6" i="3" s="1"/>
  <c r="D5" i="3"/>
  <c r="H5" i="3" s="1"/>
  <c r="D4" i="3"/>
  <c r="H4" i="3" s="1"/>
  <c r="BX18" i="5" l="1"/>
  <c r="BX17" i="5"/>
  <c r="BX49" i="5"/>
  <c r="BX6" i="5"/>
  <c r="BX55" i="5"/>
  <c r="BX35" i="5"/>
  <c r="BX41" i="5"/>
  <c r="BX50" i="5"/>
  <c r="BX56" i="5"/>
  <c r="BX36" i="5"/>
  <c r="BX28" i="5"/>
  <c r="BX51" i="5"/>
  <c r="BX62" i="5"/>
  <c r="BX60" i="5"/>
  <c r="BX16" i="5"/>
  <c r="BX29" i="5"/>
  <c r="BX19" i="5"/>
  <c r="BX58" i="5"/>
  <c r="BX30" i="5"/>
  <c r="BX22" i="5"/>
  <c r="BX67" i="5"/>
  <c r="BX46" i="5"/>
  <c r="BX40" i="5"/>
  <c r="BX54" i="5"/>
  <c r="BX75" i="5"/>
  <c r="BX10" i="5"/>
  <c r="BX63" i="5"/>
  <c r="BX45" i="5"/>
  <c r="BX68" i="5"/>
  <c r="BX25" i="5"/>
  <c r="BX70" i="5"/>
  <c r="BX34" i="5"/>
  <c r="BX77" i="5"/>
  <c r="BX5" i="5"/>
  <c r="BX53" i="5"/>
  <c r="BX21" i="5"/>
  <c r="BX42" i="5"/>
  <c r="BX33" i="5"/>
  <c r="BX52" i="5"/>
  <c r="BX57" i="5"/>
  <c r="BX15" i="5"/>
  <c r="BX23" i="5"/>
  <c r="BX24" i="5"/>
  <c r="BX8" i="5"/>
  <c r="BX27" i="5"/>
  <c r="BX47" i="5"/>
  <c r="BX66" i="5"/>
  <c r="BX59" i="5"/>
  <c r="BX76" i="5"/>
  <c r="BX32" i="5"/>
  <c r="BX4" i="5"/>
  <c r="BX31" i="5"/>
  <c r="BX14" i="5"/>
  <c r="BX69" i="5"/>
  <c r="BX26" i="5"/>
  <c r="BX73" i="5"/>
  <c r="BX44" i="5"/>
  <c r="BX48" i="5"/>
  <c r="BX37" i="5"/>
  <c r="BX20" i="5"/>
  <c r="BX43" i="5"/>
  <c r="BX7" i="5"/>
  <c r="BX61" i="5"/>
  <c r="BX38" i="5"/>
  <c r="BX9" i="5"/>
  <c r="BX65" i="5"/>
  <c r="BX11" i="5"/>
  <c r="BX74" i="5"/>
  <c r="BX71" i="5"/>
  <c r="BX39" i="5"/>
  <c r="BX64" i="5"/>
  <c r="BX72" i="5"/>
  <c r="BX78" i="5"/>
  <c r="BX13" i="5"/>
  <c r="BX12" i="5"/>
  <c r="O4" i="3"/>
  <c r="BU78" i="2" a="1"/>
  <c r="BU78" i="2" s="1"/>
  <c r="BU66" i="2" a="1"/>
  <c r="BU66" i="2" s="1"/>
  <c r="BU54" i="2" a="1"/>
  <c r="BU54" i="2" s="1"/>
  <c r="BU42" i="2" a="1"/>
  <c r="BU42" i="2" s="1"/>
  <c r="BU30" i="2" a="1"/>
  <c r="BU30" i="2" s="1"/>
  <c r="BU18" i="2" a="1"/>
  <c r="BU18" i="2" s="1"/>
  <c r="BU6" i="2" a="1"/>
  <c r="BU6" i="2" s="1"/>
  <c r="BU77" i="2" a="1"/>
  <c r="BU77" i="2" s="1"/>
  <c r="BU65" i="2" a="1"/>
  <c r="BU65" i="2" s="1"/>
  <c r="BU53" i="2" a="1"/>
  <c r="BU53" i="2" s="1"/>
  <c r="BU41" i="2" a="1"/>
  <c r="BU41" i="2" s="1"/>
  <c r="BU76" i="2" a="1"/>
  <c r="BU76" i="2" s="1"/>
  <c r="BU64" i="2" a="1"/>
  <c r="BU64" i="2" s="1"/>
  <c r="BU52" i="2" a="1"/>
  <c r="BU52" i="2" s="1"/>
  <c r="BU40" i="2" a="1"/>
  <c r="BU40" i="2" s="1"/>
  <c r="BU28" i="2" a="1"/>
  <c r="BU28" i="2" s="1"/>
  <c r="BU16" i="2" a="1"/>
  <c r="BU16" i="2" s="1"/>
  <c r="BU75" i="2" a="1"/>
  <c r="BU75" i="2" s="1"/>
  <c r="BU63" i="2" a="1"/>
  <c r="BU63" i="2" s="1"/>
  <c r="BU51" i="2" a="1"/>
  <c r="BU51" i="2" s="1"/>
  <c r="BU39" i="2" a="1"/>
  <c r="BU39" i="2" s="1"/>
  <c r="BU27" i="2" a="1"/>
  <c r="BU27" i="2" s="1"/>
  <c r="BU15" i="2" a="1"/>
  <c r="BU15" i="2" s="1"/>
  <c r="BU74" i="2" a="1"/>
  <c r="BU74" i="2" s="1"/>
  <c r="BU62" i="2" a="1"/>
  <c r="BU62" i="2" s="1"/>
  <c r="BU38" i="2" a="1"/>
  <c r="BU38" i="2" s="1"/>
  <c r="BU26" i="2" a="1"/>
  <c r="BU26" i="2" s="1"/>
  <c r="BU14" i="2" a="1"/>
  <c r="BU14" i="2" s="1"/>
  <c r="BU50" i="2" a="1"/>
  <c r="BU50" i="2" s="1"/>
  <c r="BU25" i="2" a="1"/>
  <c r="BU25" i="2" s="1"/>
  <c r="BU29" i="2" a="1"/>
  <c r="BU29" i="2" s="1"/>
  <c r="BU73" i="2" a="1"/>
  <c r="BU73" i="2" s="1"/>
  <c r="BU61" i="2" a="1"/>
  <c r="BU61" i="2" s="1"/>
  <c r="BU49" i="2" a="1"/>
  <c r="BU49" i="2" s="1"/>
  <c r="BU37" i="2" a="1"/>
  <c r="BU37" i="2" s="1"/>
  <c r="BU13" i="2" a="1"/>
  <c r="BU13" i="2" s="1"/>
  <c r="BU5" i="2" a="1"/>
  <c r="BU5" i="2" s="1"/>
  <c r="BU72" i="2" a="1"/>
  <c r="BU72" i="2" s="1"/>
  <c r="BU60" i="2" a="1"/>
  <c r="BU60" i="2" s="1"/>
  <c r="BU48" i="2" a="1"/>
  <c r="BU48" i="2" s="1"/>
  <c r="BU36" i="2" a="1"/>
  <c r="BU36" i="2" s="1"/>
  <c r="BU24" i="2" a="1"/>
  <c r="BU24" i="2" s="1"/>
  <c r="BU12" i="2" a="1"/>
  <c r="BU12" i="2" s="1"/>
  <c r="BU17" i="2" a="1"/>
  <c r="BU17" i="2" s="1"/>
  <c r="BU71" i="2" a="1"/>
  <c r="BU71" i="2" s="1"/>
  <c r="BU59" i="2" a="1"/>
  <c r="BU59" i="2" s="1"/>
  <c r="BU47" i="2" a="1"/>
  <c r="BU47" i="2" s="1"/>
  <c r="BU35" i="2" a="1"/>
  <c r="BU35" i="2" s="1"/>
  <c r="BU23" i="2" a="1"/>
  <c r="BU23" i="2" s="1"/>
  <c r="BU11" i="2" a="1"/>
  <c r="BU11" i="2" s="1"/>
  <c r="BU67" i="2" a="1"/>
  <c r="BU67" i="2" s="1"/>
  <c r="BU7" i="2" a="1"/>
  <c r="BU7" i="2" s="1"/>
  <c r="BU70" i="2" a="1"/>
  <c r="BU70" i="2" s="1"/>
  <c r="BU58" i="2" a="1"/>
  <c r="BU58" i="2" s="1"/>
  <c r="BU46" i="2" a="1"/>
  <c r="BU46" i="2" s="1"/>
  <c r="BU34" i="2" a="1"/>
  <c r="BU34" i="2" s="1"/>
  <c r="BU22" i="2" a="1"/>
  <c r="BU22" i="2" s="1"/>
  <c r="BU10" i="2" a="1"/>
  <c r="BU10" i="2" s="1"/>
  <c r="BU44" i="2" a="1"/>
  <c r="BU44" i="2" s="1"/>
  <c r="BU20" i="2" a="1"/>
  <c r="BU20" i="2" s="1"/>
  <c r="BU55" i="2" a="1"/>
  <c r="BU55" i="2" s="1"/>
  <c r="BU31" i="2" a="1"/>
  <c r="BU31" i="2" s="1"/>
  <c r="BU4" i="2" a="1"/>
  <c r="BU4" i="2" s="1"/>
  <c r="BU69" i="2" a="1"/>
  <c r="BU69" i="2" s="1"/>
  <c r="BU57" i="2" a="1"/>
  <c r="BU57" i="2" s="1"/>
  <c r="BU45" i="2" a="1"/>
  <c r="BU45" i="2" s="1"/>
  <c r="BU33" i="2" a="1"/>
  <c r="BU33" i="2" s="1"/>
  <c r="BU21" i="2" a="1"/>
  <c r="BU21" i="2" s="1"/>
  <c r="BU9" i="2" a="1"/>
  <c r="BU9" i="2" s="1"/>
  <c r="BU68" i="2" a="1"/>
  <c r="BU68" i="2" s="1"/>
  <c r="BU56" i="2" a="1"/>
  <c r="BU56" i="2" s="1"/>
  <c r="BU32" i="2" a="1"/>
  <c r="BU32" i="2" s="1"/>
  <c r="BU8" i="2" a="1"/>
  <c r="BU8" i="2" s="1"/>
  <c r="BU43" i="2" a="1"/>
  <c r="BU43" i="2" s="1"/>
  <c r="BU19" i="2" a="1"/>
  <c r="BU19" i="2" s="1"/>
  <c r="BR78" i="2"/>
  <c r="BW78" i="2" s="1"/>
  <c r="BR77" i="2"/>
  <c r="BW77" i="2" s="1"/>
  <c r="BR76" i="2"/>
  <c r="BW76" i="2" s="1"/>
  <c r="BR75" i="2"/>
  <c r="BW75" i="2" s="1"/>
  <c r="BR74" i="2"/>
  <c r="BW74" i="2" s="1"/>
  <c r="BR73" i="2"/>
  <c r="BW73" i="2" s="1"/>
  <c r="BR72" i="2"/>
  <c r="BW72" i="2" s="1"/>
  <c r="BR71" i="2"/>
  <c r="BW71" i="2" s="1"/>
  <c r="BR70" i="2"/>
  <c r="BW70" i="2" s="1"/>
  <c r="BR69" i="2"/>
  <c r="BW69" i="2" s="1"/>
  <c r="BR68" i="2"/>
  <c r="BW68" i="2" s="1"/>
  <c r="BR67" i="2"/>
  <c r="BW67" i="2" s="1"/>
  <c r="BR66" i="2"/>
  <c r="BW66" i="2" s="1"/>
  <c r="BR65" i="2"/>
  <c r="BW65" i="2" s="1"/>
  <c r="BR64" i="2"/>
  <c r="BW64" i="2" s="1"/>
  <c r="BR63" i="2"/>
  <c r="BW63" i="2" s="1"/>
  <c r="BR62" i="2"/>
  <c r="BW62" i="2" s="1"/>
  <c r="BR61" i="2"/>
  <c r="BW61" i="2" s="1"/>
  <c r="BR60" i="2"/>
  <c r="BW60" i="2" s="1"/>
  <c r="BR59" i="2"/>
  <c r="BW59" i="2" s="1"/>
  <c r="BR58" i="2"/>
  <c r="BW58" i="2" s="1"/>
  <c r="BR57" i="2"/>
  <c r="BW57" i="2" s="1"/>
  <c r="BR56" i="2"/>
  <c r="BW56" i="2" s="1"/>
  <c r="BR55" i="2"/>
  <c r="BW55" i="2" s="1"/>
  <c r="BR54" i="2"/>
  <c r="BW54" i="2" s="1"/>
  <c r="BR53" i="2"/>
  <c r="BW53" i="2" s="1"/>
  <c r="BR52" i="2"/>
  <c r="BW52" i="2" s="1"/>
  <c r="BR51" i="2"/>
  <c r="BW51" i="2" s="1"/>
  <c r="BR50" i="2"/>
  <c r="BW50" i="2" s="1"/>
  <c r="BR49" i="2"/>
  <c r="O8" i="3" s="1"/>
  <c r="P5" i="3" s="1"/>
  <c r="BR48" i="2"/>
  <c r="BW48" i="2" s="1"/>
  <c r="BR47" i="2"/>
  <c r="BW47" i="2" s="1"/>
  <c r="BR46" i="2"/>
  <c r="BW46" i="2" s="1"/>
  <c r="BR45" i="2"/>
  <c r="BW45" i="2" s="1"/>
  <c r="BR44" i="2"/>
  <c r="BW44" i="2" s="1"/>
  <c r="BR43" i="2"/>
  <c r="BW43" i="2" s="1"/>
  <c r="BR42" i="2"/>
  <c r="BW42" i="2" s="1"/>
  <c r="BR41" i="2"/>
  <c r="BW41" i="2" s="1"/>
  <c r="BR40" i="2"/>
  <c r="BW40" i="2" s="1"/>
  <c r="BR39" i="2"/>
  <c r="BW39" i="2" s="1"/>
  <c r="BR38" i="2"/>
  <c r="BW38" i="2" s="1"/>
  <c r="BR37" i="2"/>
  <c r="BW37" i="2" s="1"/>
  <c r="BR36" i="2"/>
  <c r="BW36" i="2" s="1"/>
  <c r="BR35" i="2"/>
  <c r="BW35" i="2" s="1"/>
  <c r="BR34" i="2"/>
  <c r="BW34" i="2" s="1"/>
  <c r="BR33" i="2"/>
  <c r="BW33" i="2" s="1"/>
  <c r="BR32" i="2"/>
  <c r="BW32" i="2" s="1"/>
  <c r="BR31" i="2"/>
  <c r="BW31" i="2" s="1"/>
  <c r="BR30" i="2"/>
  <c r="BW30" i="2" s="1"/>
  <c r="BR29" i="2"/>
  <c r="BW29" i="2" s="1"/>
  <c r="BR28" i="2"/>
  <c r="BW28" i="2" s="1"/>
  <c r="BR27" i="2"/>
  <c r="BW27" i="2" s="1"/>
  <c r="BR26" i="2"/>
  <c r="BW26" i="2" s="1"/>
  <c r="BR25" i="2"/>
  <c r="BW25" i="2" s="1"/>
  <c r="BR24" i="2"/>
  <c r="BW24" i="2" s="1"/>
  <c r="BR23" i="2"/>
  <c r="BW23" i="2" s="1"/>
  <c r="BR22" i="2"/>
  <c r="BW22" i="2" s="1"/>
  <c r="BR21" i="2"/>
  <c r="BW21" i="2" s="1"/>
  <c r="BR20" i="2"/>
  <c r="BW20" i="2" s="1"/>
  <c r="BR19" i="2"/>
  <c r="BW19" i="2" s="1"/>
  <c r="BR18" i="2"/>
  <c r="BW18" i="2" s="1"/>
  <c r="BR17" i="2"/>
  <c r="BW17" i="2" s="1"/>
  <c r="BR16" i="2"/>
  <c r="BW16" i="2" s="1"/>
  <c r="BR15" i="2"/>
  <c r="BW15" i="2" s="1"/>
  <c r="BR14" i="2"/>
  <c r="BW14" i="2" s="1"/>
  <c r="BR13" i="2"/>
  <c r="BW13" i="2" s="1"/>
  <c r="BR12" i="2"/>
  <c r="BW12" i="2" s="1"/>
  <c r="BR11" i="2"/>
  <c r="BW11" i="2" s="1"/>
  <c r="BR10" i="2"/>
  <c r="BW10" i="2" s="1"/>
  <c r="BR9" i="2"/>
  <c r="BW9" i="2" s="1"/>
  <c r="BR8" i="2"/>
  <c r="BW8" i="2" s="1"/>
  <c r="BR7" i="2"/>
  <c r="BW7" i="2" s="1"/>
  <c r="BR6" i="2"/>
  <c r="BW6" i="2" s="1"/>
  <c r="BR5" i="2"/>
  <c r="BW5" i="2" s="1"/>
  <c r="BR4" i="2"/>
  <c r="BW4" i="2" s="1"/>
  <c r="BX8" i="2" l="1"/>
  <c r="BX56" i="2"/>
  <c r="BX32" i="2"/>
  <c r="BX21" i="2"/>
  <c r="BX69" i="2"/>
  <c r="BX20" i="2"/>
  <c r="BX34" i="2"/>
  <c r="BX7" i="2"/>
  <c r="BX35" i="2"/>
  <c r="BX17" i="2"/>
  <c r="BX48" i="2"/>
  <c r="BX13" i="2"/>
  <c r="BX73" i="2"/>
  <c r="BX14" i="2"/>
  <c r="BX74" i="2"/>
  <c r="BX51" i="2"/>
  <c r="BX28" i="2"/>
  <c r="BX76" i="2"/>
  <c r="BX77" i="2"/>
  <c r="BX42" i="2"/>
  <c r="BW49" i="2"/>
  <c r="BX33" i="2"/>
  <c r="BX4" i="2"/>
  <c r="BX44" i="2"/>
  <c r="BX46" i="2"/>
  <c r="BX67" i="2"/>
  <c r="BX47" i="2"/>
  <c r="BX12" i="2"/>
  <c r="BX60" i="2"/>
  <c r="BX37" i="2"/>
  <c r="BX29" i="2"/>
  <c r="BX26" i="2"/>
  <c r="BX15" i="2"/>
  <c r="BX63" i="2"/>
  <c r="BX40" i="2"/>
  <c r="BX41" i="2"/>
  <c r="BX6" i="2"/>
  <c r="BX54" i="2"/>
  <c r="P4" i="3"/>
  <c r="O6" i="3"/>
  <c r="P6" i="3" s="1"/>
  <c r="BX19" i="2"/>
  <c r="BX43" i="2"/>
  <c r="BX68" i="2"/>
  <c r="BX45" i="2"/>
  <c r="BX31" i="2"/>
  <c r="BX10" i="2"/>
  <c r="BX58" i="2"/>
  <c r="BX11" i="2"/>
  <c r="BX59" i="2"/>
  <c r="BX24" i="2"/>
  <c r="BX72" i="2"/>
  <c r="BX25" i="2"/>
  <c r="BX38" i="2"/>
  <c r="BX27" i="2"/>
  <c r="BX75" i="2"/>
  <c r="BX52" i="2"/>
  <c r="BX53" i="2"/>
  <c r="BX18" i="2"/>
  <c r="BX66" i="2"/>
  <c r="BX9" i="2"/>
  <c r="BX57" i="2"/>
  <c r="BX55" i="2"/>
  <c r="BX22" i="2"/>
  <c r="BX70" i="2"/>
  <c r="BX23" i="2"/>
  <c r="BX71" i="2"/>
  <c r="BX36" i="2"/>
  <c r="BX5" i="2"/>
  <c r="BX61" i="2"/>
  <c r="BX50" i="2"/>
  <c r="BX62" i="2"/>
  <c r="BX39" i="2"/>
  <c r="BX16" i="2"/>
  <c r="BX64" i="2"/>
  <c r="BX65" i="2"/>
  <c r="BX30" i="2"/>
  <c r="BX78" i="2"/>
  <c r="BX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3" authorId="0" shapeId="0" xr:uid="{0A687454-AE6B-4415-9B92-15AC0845D05B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Beginning in 2018 with the inclusion of Vero Beach, assume FPL serves 100% of Indian River</t>
        </r>
      </text>
    </comment>
    <comment ref="BS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Indian River County.  Only served 63.3% prior to 2019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With Vero Beach customers, assume FPL serves 100% of Indian River county.</t>
        </r>
      </text>
    </comment>
  </commentList>
</comments>
</file>

<file path=xl/sharedStrings.xml><?xml version="1.0" encoding="utf-8"?>
<sst xmlns="http://schemas.openxmlformats.org/spreadsheetml/2006/main" count="383" uniqueCount="228">
  <si>
    <t>nr_12001</t>
  </si>
  <si>
    <t>Alachua County, FL [FIPS Code: 12001], Total Resident Population (Thousands), IHS Economics October 2019 Forecast, Source: US Census &amp; IHS Economics</t>
  </si>
  <si>
    <t>nr_12003</t>
  </si>
  <si>
    <t>Baker County, FL [FIPS Code: 12003], Total Resident Population (Thousands), IHS Economics October 2019 Forecast, Source: US Census &amp; IHS Economics</t>
  </si>
  <si>
    <t>nr_12005</t>
  </si>
  <si>
    <t>Bay County, FL [FIPS Code: 12005], Total Resident Population (Thousands), IHS Economics October 2019 Forecast, Source: US Census &amp; IHS Economics</t>
  </si>
  <si>
    <t>nr_12007</t>
  </si>
  <si>
    <t>Bradford County, FL [FIPS Code: 12007], Total Resident Population (Thousands), IHS Economics October 2019 Forecast, Source: US Census &amp; IHS Economics</t>
  </si>
  <si>
    <t>nr_12009</t>
  </si>
  <si>
    <t>Brevard County, FL [FIPS Code: 12009], Total Resident Population (Thousands), IHS Economics October 2019 Forecast, Source: US Census &amp; IHS Economics</t>
  </si>
  <si>
    <t>nr_12011</t>
  </si>
  <si>
    <t>Broward County, FL [FIPS Code: 12011], Total Resident Population (Thousands), IHS Economics October 2019 Forecast, Source: US Census &amp; IHS Economics</t>
  </si>
  <si>
    <t>nr_12013</t>
  </si>
  <si>
    <t>Calhoun County, FL [FIPS Code: 12013], Total Resident Population (Thousands), IHS Economics October 2019 Forecast, Source: US Census &amp; IHS Economics</t>
  </si>
  <si>
    <t>nr_12015</t>
  </si>
  <si>
    <t>Charlotte County, FL [FIPS Code: 12015], Total Resident Population (Thousands), IHS Economics October 2019 Forecast, Source: US Census &amp; IHS Economics</t>
  </si>
  <si>
    <t>nr_12017</t>
  </si>
  <si>
    <t>Citrus County, FL [FIPS Code: 12017], Total Resident Population (Thousands), IHS Economics October 2019 Forecast, Source: US Census &amp; IHS Economics</t>
  </si>
  <si>
    <t>nr_12019</t>
  </si>
  <si>
    <t>Clay County, FL [FIPS Code: 12019], Total Resident Population (Thousands), IHS Economics October 2019 Forecast, Source: US Census &amp; IHS Economics</t>
  </si>
  <si>
    <t>nr_12021</t>
  </si>
  <si>
    <t>Collier County, FL [FIPS Code: 12021], Total Resident Population (Thousands), IHS Economics October 2019 Forecast, Source: US Census &amp; IHS Economics</t>
  </si>
  <si>
    <t>nr_12023</t>
  </si>
  <si>
    <t>Columbia County, FL [FIPS Code: 12023], Total Resident Population (Thousands), IHS Economics October 2019 Forecast, Source: US Census &amp; IHS Economics</t>
  </si>
  <si>
    <t>nr_12027</t>
  </si>
  <si>
    <t>De Soto County, FL [FIPS Code: 12027], Total Resident Population (Thousands), IHS Economics October 2019 Forecast, Source: US Census &amp; IHS Economics</t>
  </si>
  <si>
    <t>nr_12029</t>
  </si>
  <si>
    <t>Dixie County, FL [FIPS Code: 12029], Total Resident Population (Thousands), IHS Economics October 2019 Forecast, Source: US Census &amp; IHS Economics</t>
  </si>
  <si>
    <t>nr_12031</t>
  </si>
  <si>
    <t>Duval County, FL [FIPS Code: 12031], Total Resident Population (Thousands), IHS Economics October 2019 Forecast, Source: US Census &amp; IHS Economics</t>
  </si>
  <si>
    <t>nr_12033</t>
  </si>
  <si>
    <t>Escambia County, FL [FIPS Code: 12033], Total Resident Population (Thousands), IHS Economics October 2019 Forecast, Source: US Census &amp; IHS Economics</t>
  </si>
  <si>
    <t>nr_12035</t>
  </si>
  <si>
    <t>Flagler County, FL [FIPS Code: 12035], Total Resident Population (Thousands), IHS Economics October 2019 Forecast, Source: US Census &amp; IHS Economics</t>
  </si>
  <si>
    <t>nr_12037</t>
  </si>
  <si>
    <t>Franklin County, FL [FIPS Code: 12037], Total Resident Population (Thousands), IHS Economics October 2019 Forecast, Source: US Census &amp; IHS Economics</t>
  </si>
  <si>
    <t>nr_12039</t>
  </si>
  <si>
    <t>Gadsden County, FL [FIPS Code: 12039], Total Resident Population (Thousands), IHS Economics October 2019 Forecast, Source: US Census &amp; IHS Economics</t>
  </si>
  <si>
    <t>nr_12041</t>
  </si>
  <si>
    <t>Gilchrist County, FL [FIPS Code: 12041], Total Resident Population (Thousands), IHS Economics October 2019 Forecast, Source: US Census &amp; IHS Economics</t>
  </si>
  <si>
    <t>nr_12043</t>
  </si>
  <si>
    <t>Glades County, FL [FIPS Code: 12043], Total Resident Population (Thousands), IHS Economics October 2019 Forecast, Source: US Census &amp; IHS Economics</t>
  </si>
  <si>
    <t>nr_12045</t>
  </si>
  <si>
    <t>Gulf County, FL [FIPS Code: 12045], Total Resident Population (Thousands), IHS Economics October 2019 Forecast, Source: US Census &amp; IHS Economics</t>
  </si>
  <si>
    <t>nr_12047</t>
  </si>
  <si>
    <t>Hamilton County, FL [FIPS Code: 12047], Total Resident Population (Thousands), IHS Economics October 2019 Forecast, Source: US Census &amp; IHS Economics</t>
  </si>
  <si>
    <t>nr_12049</t>
  </si>
  <si>
    <t>Hardee County, FL [FIPS Code: 12049], Total Resident Population (Thousands), IHS Economics October 2019 Forecast, Source: US Census &amp; IHS Economics</t>
  </si>
  <si>
    <t>nr_12051</t>
  </si>
  <si>
    <t>Hendry County, FL [FIPS Code: 12051], Total Resident Population (Thousands), IHS Economics October 2019 Forecast, Source: US Census &amp; IHS Economics</t>
  </si>
  <si>
    <t>nr_12053</t>
  </si>
  <si>
    <t>Hernando County, FL [FIPS Code: 12053], Total Resident Population (Thousands), IHS Economics October 2019 Forecast, Source: US Census &amp; IHS Economics</t>
  </si>
  <si>
    <t>nr_12055</t>
  </si>
  <si>
    <t>Highlands County, FL [FIPS Code: 12055], Total Resident Population (Thousands), IHS Economics October 2019 Forecast, Source: US Census &amp; IHS Economics</t>
  </si>
  <si>
    <t>nr_12057</t>
  </si>
  <si>
    <t>Hillsborough County, FL [FIPS Code: 12057], Total Resident Population (Thousands), IHS Economics October 2019 Forecast, Source: US Census &amp; IHS Economics</t>
  </si>
  <si>
    <t>nr_12059</t>
  </si>
  <si>
    <t>Holmes County, FL [FIPS Code: 12059], Total Resident Population (Thousands), IHS Economics October 2019 Forecast, Source: US Census &amp; IHS Economics</t>
  </si>
  <si>
    <t>nr_12061</t>
  </si>
  <si>
    <t>Indian River County, FL [FIPS Code: 12061], Total Resident Population (Thousands), IHS Economics October 2019 Forecast, Source: US Census &amp; IHS Economics</t>
  </si>
  <si>
    <t>nr_12063</t>
  </si>
  <si>
    <t>Jackson County, FL [FIPS Code: 12063], Total Resident Population (Thousands), IHS Economics October 2019 Forecast, Source: US Census &amp; IHS Economics</t>
  </si>
  <si>
    <t>nr_12065</t>
  </si>
  <si>
    <t>Jefferson County, FL [FIPS Code: 12065], Total Resident Population (Thousands), IHS Economics October 2019 Forecast, Source: US Census &amp; IHS Economics</t>
  </si>
  <si>
    <t>nr_12067</t>
  </si>
  <si>
    <t>Lafayette County, FL [FIPS Code: 12067], Total Resident Population (Thousands), IHS Economics October 2019 Forecast, Source: US Census &amp; IHS Economics</t>
  </si>
  <si>
    <t>nr_12069</t>
  </si>
  <si>
    <t>Lake County, FL [FIPS Code: 12069], Total Resident Population (Thousands), IHS Economics October 2019 Forecast, Source: US Census &amp; IHS Economics</t>
  </si>
  <si>
    <t>nr_12071</t>
  </si>
  <si>
    <t>Lee County, FL [FIPS Code: 12071], Total Resident Population (Thousands), IHS Economics October 2019 Forecast, Source: US Census &amp; IHS Economics</t>
  </si>
  <si>
    <t>nr_12073</t>
  </si>
  <si>
    <t>Leon County, FL [FIPS Code: 12073], Total Resident Population (Thousands), IHS Economics October 2019 Forecast, Source: US Census &amp; IHS Economics</t>
  </si>
  <si>
    <t>nr_12075</t>
  </si>
  <si>
    <t>Levy County, FL [FIPS Code: 12075], Total Resident Population (Thousands), IHS Economics October 2019 Forecast, Source: US Census &amp; IHS Economics</t>
  </si>
  <si>
    <t>nr_12077</t>
  </si>
  <si>
    <t>Liberty County, FL [FIPS Code: 12077], Total Resident Population (Thousands), IHS Economics October 2019 Forecast, Source: US Census &amp; IHS Economics</t>
  </si>
  <si>
    <t>nr_12079</t>
  </si>
  <si>
    <t>Madison County, FL [FIPS Code: 12079], Total Resident Population (Thousands), IHS Economics October 2019 Forecast, Source: US Census &amp; IHS Economics</t>
  </si>
  <si>
    <t>nr_12081</t>
  </si>
  <si>
    <t>Manatee County, FL [FIPS Code: 12081], Total Resident Population (Thousands), IHS Economics October 2019 Forecast, Source: US Census &amp; IHS Economics</t>
  </si>
  <si>
    <t>nr_12083</t>
  </si>
  <si>
    <t>Marion County, FL [FIPS Code: 12083], Total Resident Population (Thousands), IHS Economics October 2019 Forecast, Source: US Census &amp; IHS Economics</t>
  </si>
  <si>
    <t>nr_12085</t>
  </si>
  <si>
    <t>Martin County, FL [FIPS Code: 12085], Total Resident Population (Thousands), IHS Economics October 2019 Forecast, Source: US Census &amp; IHS Economics</t>
  </si>
  <si>
    <t>nr_12086</t>
  </si>
  <si>
    <t>Miami-Dade County, FL [FIPS Code: 12086], Total Resident Population (Thousands), IHS Economics October 2019 Forecast, Source: US Census &amp; IHS Economics</t>
  </si>
  <si>
    <t>nr_12087</t>
  </si>
  <si>
    <t>Monroe County, FL [FIPS Code: 12087], Total Resident Population (Thousands), IHS Economics October 2019 Forecast, Source: US Census &amp; IHS Economics</t>
  </si>
  <si>
    <t>nr_12089</t>
  </si>
  <si>
    <t>Nassau County, FL [FIPS Code: 12089], Total Resident Population (Thousands), IHS Economics October 2019 Forecast, Source: US Census &amp; IHS Economics</t>
  </si>
  <si>
    <t>nr_12091</t>
  </si>
  <si>
    <t>Okaloosa County, FL [FIPS Code: 12091], Total Resident Population (Thousands), IHS Economics October 2019 Forecast, Source: US Census &amp; IHS Economics</t>
  </si>
  <si>
    <t>nr_12093</t>
  </si>
  <si>
    <t>Okeechobee County, FL [FIPS Code: 12093], Total Resident Population (Thousands), IHS Economics October 2019 Forecast, Source: US Census &amp; IHS Economics</t>
  </si>
  <si>
    <t>nr_12095</t>
  </si>
  <si>
    <t>Orange County, FL [FIPS Code: 12095], Total Resident Population (Thousands), IHS Economics October 2019 Forecast, Source: US Census &amp; IHS Economics</t>
  </si>
  <si>
    <t>nr_12097</t>
  </si>
  <si>
    <t>Osceola County, FL [FIPS Code: 12097], Total Resident Population (Thousands), IHS Economics October 2019 Forecast, Source: US Census &amp; IHS Economics</t>
  </si>
  <si>
    <t>nr_12099</t>
  </si>
  <si>
    <t>Palm Beach County, FL [FIPS Code: 12099], Total Resident Population (Thousands), IHS Economics October 2019 Forecast, Source: US Census &amp; IHS Economics</t>
  </si>
  <si>
    <t>nr_12101</t>
  </si>
  <si>
    <t>Pasco County, FL [FIPS Code: 12101], Total Resident Population (Thousands), IHS Economics October 2019 Forecast, Source: US Census &amp; IHS Economics</t>
  </si>
  <si>
    <t>nr_12103</t>
  </si>
  <si>
    <t>Pinellas County, FL [FIPS Code: 12103], Total Resident Population (Thousands), IHS Economics October 2019 Forecast, Source: US Census &amp; IHS Economics</t>
  </si>
  <si>
    <t>nr_12105</t>
  </si>
  <si>
    <t>Polk County, FL [FIPS Code: 12105], Total Resident Population (Thousands), IHS Economics October 2019 Forecast, Source: US Census &amp; IHS Economics</t>
  </si>
  <si>
    <t>nr_12107</t>
  </si>
  <si>
    <t>Putnam County, FL [FIPS Code: 12107], Total Resident Population (Thousands), IHS Economics October 2019 Forecast, Source: US Census &amp; IHS Economics</t>
  </si>
  <si>
    <t>nr_12109</t>
  </si>
  <si>
    <t>St Johns County, FL [FIPS Code: 12109], Total Resident Population (Thousands), IHS Economics October 2019 Forecast, Source: US Census &amp; IHS Economics</t>
  </si>
  <si>
    <t>nr_12111</t>
  </si>
  <si>
    <t>St Lucie County, FL [FIPS Code: 12111], Total Resident Population (Thousands), IHS Economics October 2019 Forecast, Source: US Census &amp; IHS Economics</t>
  </si>
  <si>
    <t>nr_12113</t>
  </si>
  <si>
    <t>Santa Rosa County, FL [FIPS Code: 12113], Total Resident Population (Thousands), IHS Economics October 2019 Forecast, Source: US Census &amp; IHS Economics</t>
  </si>
  <si>
    <t>nr_12115</t>
  </si>
  <si>
    <t>Sarasota County, FL [FIPS Code: 12115], Total Resident Population (Thousands), IHS Economics October 2019 Forecast, Source: US Census &amp; IHS Economics</t>
  </si>
  <si>
    <t>nr_12117</t>
  </si>
  <si>
    <t>Seminole County, FL [FIPS Code: 12117], Total Resident Population (Thousands), IHS Economics October 2019 Forecast, Source: US Census &amp; IHS Economics</t>
  </si>
  <si>
    <t>nr_12119</t>
  </si>
  <si>
    <t>Sumter County, FL [FIPS Code: 12119], Total Resident Population (Thousands), IHS Economics October 2019 Forecast, Source: US Census &amp; IHS Economics</t>
  </si>
  <si>
    <t>nr_12121</t>
  </si>
  <si>
    <t>Suwannee County, FL [FIPS Code: 12121], Total Resident Population (Thousands), IHS Economics October 2019 Forecast, Source: US Census &amp; IHS Economics</t>
  </si>
  <si>
    <t>nr_12123</t>
  </si>
  <si>
    <t>Taylor County, FL [FIPS Code: 12123], Total Resident Population (Thousands), IHS Economics October 2019 Forecast, Source: US Census &amp; IHS Economics</t>
  </si>
  <si>
    <t>nr_12125</t>
  </si>
  <si>
    <t>Union County, FL [FIPS Code: 12125], Total Resident Population (Thousands), IHS Economics October 2019 Forecast, Source: US Census &amp; IHS Economics</t>
  </si>
  <si>
    <t>nr_12127</t>
  </si>
  <si>
    <t>Volusia County, FL [FIPS Code: 12127], Total Resident Population (Thousands), IHS Economics October 2019 Forecast, Source: US Census &amp; IHS Economics</t>
  </si>
  <si>
    <t>nr_12129</t>
  </si>
  <si>
    <t>Wakulla County, FL [FIPS Code: 12129], Total Resident Population (Thousands), IHS Economics October 2019 Forecast, Source: US Census &amp; IHS Economics</t>
  </si>
  <si>
    <t>nr_12131</t>
  </si>
  <si>
    <t>Walton County, FL [FIPS Code: 12131], Total Resident Population (Thousands), IHS Economics October 2019 Forecast, Source: US Census &amp; IHS Economics</t>
  </si>
  <si>
    <t>nr_12133</t>
  </si>
  <si>
    <t>Washington County, FL [FIPS Code: 12133], Total Resident Population (Thousands), IHS Economics October 2019 Forecast, Source: US Census &amp; IHS Economics</t>
  </si>
  <si>
    <t>Total</t>
  </si>
  <si>
    <t>COUNTY</t>
  </si>
  <si>
    <t>FPL</t>
  </si>
  <si>
    <t>Gulf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</si>
  <si>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</si>
  <si>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</si>
  <si>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</si>
  <si>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</si>
  <si>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</si>
  <si>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</si>
  <si>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</si>
  <si>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</si>
  <si>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</si>
  <si>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</si>
  <si>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</si>
  <si>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</si>
  <si>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</si>
  <si>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</si>
  <si>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</si>
  <si>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</si>
  <si>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</si>
  <si>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</si>
  <si>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</si>
  <si>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</si>
  <si>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</si>
  <si>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</si>
  <si>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</si>
  <si>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</si>
  <si>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</si>
  <si>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</si>
  <si>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</si>
  <si>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</si>
  <si>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</si>
  <si>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</si>
  <si>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</si>
  <si>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</si>
  <si>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</si>
  <si>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</si>
  <si>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</si>
  <si>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</si>
  <si>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</si>
  <si>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</si>
  <si>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</si>
  <si>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</si>
  <si>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</si>
  <si>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</si>
  <si>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</si>
  <si>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</si>
  <si>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</si>
  <si>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</si>
  <si>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</si>
  <si>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</si>
  <si>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</si>
  <si>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</si>
  <si>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</si>
  <si>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</si>
  <si>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</si>
  <si>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</si>
  <si>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</si>
  <si>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</si>
  <si>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</si>
  <si>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</si>
  <si>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</si>
  <si>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</si>
  <si>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</si>
  <si>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</si>
  <si>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</si>
  <si>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</si>
  <si>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</si>
  <si>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</si>
  <si>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</si>
  <si>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Mnemonic</t>
  </si>
  <si>
    <t>Description</t>
  </si>
  <si>
    <t>Series Date</t>
  </si>
  <si>
    <t>Counties</t>
  </si>
  <si>
    <t>Statewide</t>
  </si>
  <si>
    <t>Population</t>
  </si>
  <si>
    <t>Pct</t>
  </si>
  <si>
    <t>Year</t>
  </si>
  <si>
    <t>Florida</t>
  </si>
  <si>
    <t>FPL + Gulf Pop</t>
  </si>
  <si>
    <t>FPL &amp; Gulf Share</t>
  </si>
  <si>
    <t>FPL Share</t>
  </si>
  <si>
    <t>Eastern</t>
  </si>
  <si>
    <t>Northeastern</t>
  </si>
  <si>
    <t>Southern</t>
  </si>
  <si>
    <t>Southeastern</t>
  </si>
  <si>
    <t>Western</t>
  </si>
  <si>
    <t>Check</t>
  </si>
  <si>
    <t>FPL 000074</t>
  </si>
  <si>
    <r>
      <t>20220045-EI</t>
    </r>
    <r>
      <rPr>
        <b/>
        <sz val="10"/>
        <color rgb="FFFF0000"/>
        <rFont val="Arial"/>
        <family val="2"/>
      </rPr>
      <t xml:space="preserve"> </t>
    </r>
  </si>
  <si>
    <t>FPL 000075</t>
  </si>
  <si>
    <t>FPL 000076</t>
  </si>
  <si>
    <t>FPL 000077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</si>
</sst>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0.000%"/>
    <numFmt numFmtId="168" formatCode="_-* #,##0.00\ _D_M_-;\-* #,##0.00\ _D_M_-;_-* &quot;-&quot;??\ _D_M_-;_-@_-"/>
    <numFmt numFmtId="169" formatCode="_-* #,##0.00\ &quot;DM&quot;_-;\-* #,##0.00\ &quot;DM&quot;_-;_-* &quot;-&quot;??\ &quot;DM&quot;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FF0000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82" borderId="29" applyNumberFormat="0" applyProtection="0">
      <alignment horizontal="left" vertical="center" indent="1"/>
    </xf>
    <xf numFmtId="0" fontId="40" fillId="37" borderId="35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1" fillId="1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1" fillId="1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1" fillId="21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0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1" fillId="2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1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1" fillId="33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7" fillId="57" borderId="0" applyNumberFormat="0" applyBorder="0" applyAlignment="0" applyProtection="0"/>
    <xf numFmtId="0" fontId="13" fillId="7" borderId="0" applyNumberFormat="0" applyBorder="0" applyAlignment="0" applyProtection="0"/>
    <xf numFmtId="0" fontId="28" fillId="61" borderId="12" applyNumberFormat="0" applyAlignment="0" applyProtection="0"/>
    <xf numFmtId="0" fontId="16" fillId="10" borderId="6" applyNumberFormat="0" applyAlignment="0" applyProtection="0"/>
    <xf numFmtId="0" fontId="29" fillId="56" borderId="13" applyNumberFormat="0" applyAlignment="0" applyProtection="0"/>
    <xf numFmtId="0" fontId="18" fillId="11" borderId="9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0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2" fillId="6" borderId="0" applyNumberFormat="0" applyBorder="0" applyAlignment="0" applyProtection="0"/>
    <xf numFmtId="0" fontId="33" fillId="0" borderId="14" applyNumberFormat="0" applyFill="0" applyAlignment="0" applyProtection="0"/>
    <xf numFmtId="0" fontId="9" fillId="0" borderId="3" applyNumberFormat="0" applyFill="0" applyAlignment="0" applyProtection="0"/>
    <xf numFmtId="0" fontId="34" fillId="0" borderId="15" applyNumberFormat="0" applyFill="0" applyAlignment="0" applyProtection="0"/>
    <xf numFmtId="0" fontId="10" fillId="0" borderId="4" applyNumberFormat="0" applyFill="0" applyAlignment="0" applyProtection="0"/>
    <xf numFmtId="0" fontId="35" fillId="0" borderId="16" applyNumberFormat="0" applyFill="0" applyAlignment="0" applyProtection="0"/>
    <xf numFmtId="0" fontId="11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58" borderId="12" applyNumberFormat="0" applyAlignment="0" applyProtection="0"/>
    <xf numFmtId="0" fontId="14" fillId="9" borderId="6" applyNumberFormat="0" applyAlignment="0" applyProtection="0"/>
    <xf numFmtId="0" fontId="38" fillId="0" borderId="17" applyNumberFormat="0" applyFill="0" applyAlignment="0" applyProtection="0"/>
    <xf numFmtId="0" fontId="17" fillId="0" borderId="8" applyNumberFormat="0" applyFill="0" applyAlignment="0" applyProtection="0"/>
    <xf numFmtId="166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166" fontId="3" fillId="0" borderId="0">
      <alignment horizontal="center"/>
    </xf>
    <xf numFmtId="0" fontId="38" fillId="58" borderId="0" applyNumberFormat="0" applyBorder="0" applyAlignment="0" applyProtection="0"/>
    <xf numFmtId="0" fontId="24" fillId="8" borderId="0" applyNumberFormat="0" applyBorder="0" applyAlignment="0" applyProtection="0"/>
    <xf numFmtId="0" fontId="4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4" fillId="0" borderId="0"/>
    <xf numFmtId="0" fontId="22" fillId="67" borderId="0"/>
    <xf numFmtId="0" fontId="1" fillId="0" borderId="0"/>
    <xf numFmtId="0" fontId="22" fillId="67" borderId="0"/>
    <xf numFmtId="0" fontId="1" fillId="0" borderId="0"/>
    <xf numFmtId="0" fontId="1" fillId="0" borderId="0"/>
    <xf numFmtId="0" fontId="22" fillId="67" borderId="0"/>
    <xf numFmtId="0" fontId="4" fillId="0" borderId="0"/>
    <xf numFmtId="0" fontId="1" fillId="0" borderId="0"/>
    <xf numFmtId="0" fontId="1" fillId="0" borderId="0"/>
    <xf numFmtId="0" fontId="1" fillId="0" borderId="0"/>
    <xf numFmtId="0" fontId="22" fillId="67" borderId="0"/>
    <xf numFmtId="0" fontId="1" fillId="0" borderId="0"/>
    <xf numFmtId="0" fontId="4" fillId="0" borderId="0"/>
    <xf numFmtId="0" fontId="22" fillId="67" borderId="0"/>
    <xf numFmtId="0" fontId="22" fillId="67" borderId="0"/>
    <xf numFmtId="0" fontId="1" fillId="0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67" borderId="0"/>
    <xf numFmtId="0" fontId="22" fillId="0" borderId="0"/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0" fontId="1" fillId="12" borderId="10" applyNumberFormat="0" applyFont="0" applyAlignment="0" applyProtection="0"/>
    <xf numFmtId="0" fontId="39" fillId="61" borderId="18" applyNumberFormat="0" applyAlignment="0" applyProtection="0"/>
    <xf numFmtId="0" fontId="15" fillId="10" borderId="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68" borderId="12" applyNumberFormat="0" applyProtection="0">
      <alignment vertical="center"/>
    </xf>
    <xf numFmtId="4" fontId="22" fillId="68" borderId="12" applyNumberFormat="0" applyProtection="0">
      <alignment vertical="center"/>
    </xf>
    <xf numFmtId="4" fontId="40" fillId="68" borderId="19" applyNumberFormat="0" applyProtection="0">
      <alignment vertical="center"/>
    </xf>
    <xf numFmtId="4" fontId="40" fillId="68" borderId="19" applyNumberFormat="0" applyProtection="0">
      <alignment vertical="center"/>
    </xf>
    <xf numFmtId="4" fontId="22" fillId="68" borderId="12" applyNumberFormat="0" applyProtection="0">
      <alignment vertical="center"/>
    </xf>
    <xf numFmtId="4" fontId="40" fillId="68" borderId="19" applyNumberFormat="0" applyProtection="0">
      <alignment vertical="center"/>
    </xf>
    <xf numFmtId="4" fontId="41" fillId="37" borderId="12" applyNumberFormat="0" applyProtection="0">
      <alignment vertical="center"/>
    </xf>
    <xf numFmtId="4" fontId="41" fillId="37" borderId="12" applyNumberFormat="0" applyProtection="0">
      <alignment vertical="center"/>
    </xf>
    <xf numFmtId="4" fontId="42" fillId="37" borderId="19" applyNumberFormat="0" applyProtection="0">
      <alignment vertical="center"/>
    </xf>
    <xf numFmtId="4" fontId="42" fillId="37" borderId="19" applyNumberFormat="0" applyProtection="0">
      <alignment vertical="center"/>
    </xf>
    <xf numFmtId="4" fontId="22" fillId="37" borderId="12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4" fontId="40" fillId="37" borderId="19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4" fontId="40" fillId="37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0" fillId="37" borderId="19" applyNumberFormat="0" applyProtection="0">
      <alignment horizontal="left" vertical="top" indent="1"/>
    </xf>
    <xf numFmtId="0" fontId="40" fillId="37" borderId="19" applyNumberFormat="0" applyProtection="0">
      <alignment horizontal="left" vertical="top" indent="1"/>
    </xf>
    <xf numFmtId="0" fontId="40" fillId="37" borderId="19" applyNumberFormat="0" applyProtection="0">
      <alignment horizontal="left" vertical="top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40" fillId="70" borderId="0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40" fillId="70" borderId="0" applyNumberFormat="0" applyProtection="0">
      <alignment horizontal="left" vertical="center" indent="1"/>
    </xf>
    <xf numFmtId="4" fontId="22" fillId="71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30" fillId="71" borderId="19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30" fillId="71" borderId="19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30" fillId="73" borderId="19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30" fillId="73" borderId="19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30" fillId="74" borderId="19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30" fillId="74" borderId="19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30" fillId="75" borderId="19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30" fillId="75" borderId="19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30" fillId="76" borderId="19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30" fillId="76" borderId="19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30" fillId="77" borderId="19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30" fillId="77" borderId="19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30" fillId="78" borderId="19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30" fillId="78" borderId="19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30" fillId="79" borderId="19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30" fillId="79" borderId="19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30" fillId="80" borderId="19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30" fillId="80" borderId="19" applyNumberFormat="0" applyProtection="0">
      <alignment horizontal="right" vertical="center"/>
    </xf>
    <xf numFmtId="4" fontId="22" fillId="81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40" fillId="81" borderId="21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40" fillId="81" borderId="21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30" fillId="83" borderId="0" applyNumberFormat="0" applyProtection="0">
      <alignment horizontal="left" vertical="center" indent="1"/>
    </xf>
    <xf numFmtId="4" fontId="30" fillId="83" borderId="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44" fillId="84" borderId="0" applyNumberFormat="0" applyProtection="0">
      <alignment horizontal="left" vertical="center" indent="1"/>
    </xf>
    <xf numFmtId="4" fontId="44" fillId="84" borderId="0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30" fillId="85" borderId="19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30" fillId="85" borderId="19" applyNumberFormat="0" applyProtection="0">
      <alignment horizontal="right" vertical="center"/>
    </xf>
    <xf numFmtId="4" fontId="22" fillId="83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30" fillId="83" borderId="0" applyNumberFormat="0" applyProtection="0">
      <alignment horizontal="left" vertical="center" indent="1"/>
    </xf>
    <xf numFmtId="4" fontId="30" fillId="83" borderId="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30" fillId="83" borderId="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30" fillId="70" borderId="0" applyNumberFormat="0" applyProtection="0">
      <alignment horizontal="left" vertical="center" indent="1"/>
    </xf>
    <xf numFmtId="4" fontId="30" fillId="70" borderId="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30" fillId="70" borderId="0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22" fillId="88" borderId="12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22" fillId="91" borderId="22" applyNumberFormat="0">
      <protection locked="0"/>
    </xf>
    <xf numFmtId="0" fontId="22" fillId="91" borderId="22" applyNumberFormat="0">
      <protection locked="0"/>
    </xf>
    <xf numFmtId="0" fontId="22" fillId="91" borderId="22" applyNumberFormat="0">
      <protection locked="0"/>
    </xf>
    <xf numFmtId="0" fontId="4" fillId="0" borderId="0"/>
    <xf numFmtId="0" fontId="22" fillId="91" borderId="22" applyNumberFormat="0">
      <protection locked="0"/>
    </xf>
    <xf numFmtId="0" fontId="4" fillId="0" borderId="0"/>
    <xf numFmtId="0" fontId="4" fillId="0" borderId="0"/>
    <xf numFmtId="0" fontId="23" fillId="82" borderId="23" applyBorder="0"/>
    <xf numFmtId="4" fontId="45" fillId="92" borderId="19" applyNumberFormat="0" applyProtection="0">
      <alignment vertical="center"/>
    </xf>
    <xf numFmtId="4" fontId="45" fillId="92" borderId="19" applyNumberFormat="0" applyProtection="0">
      <alignment vertical="center"/>
    </xf>
    <xf numFmtId="4" fontId="30" fillId="93" borderId="19" applyNumberFormat="0" applyProtection="0">
      <alignment vertical="center"/>
    </xf>
    <xf numFmtId="4" fontId="30" fillId="93" borderId="19" applyNumberFormat="0" applyProtection="0">
      <alignment vertical="center"/>
    </xf>
    <xf numFmtId="4" fontId="41" fillId="93" borderId="1" applyNumberFormat="0" applyProtection="0">
      <alignment vertical="center"/>
    </xf>
    <xf numFmtId="4" fontId="41" fillId="93" borderId="1" applyNumberFormat="0" applyProtection="0">
      <alignment vertical="center"/>
    </xf>
    <xf numFmtId="4" fontId="46" fillId="93" borderId="19" applyNumberFormat="0" applyProtection="0">
      <alignment vertical="center"/>
    </xf>
    <xf numFmtId="4" fontId="46" fillId="93" borderId="19" applyNumberFormat="0" applyProtection="0">
      <alignment vertical="center"/>
    </xf>
    <xf numFmtId="4" fontId="45" fillId="86" borderId="19" applyNumberFormat="0" applyProtection="0">
      <alignment horizontal="left" vertical="center" indent="1"/>
    </xf>
    <xf numFmtId="4" fontId="45" fillId="86" borderId="19" applyNumberFormat="0" applyProtection="0">
      <alignment horizontal="left" vertical="center" indent="1"/>
    </xf>
    <xf numFmtId="4" fontId="30" fillId="93" borderId="19" applyNumberFormat="0" applyProtection="0">
      <alignment horizontal="left" vertical="center" indent="1"/>
    </xf>
    <xf numFmtId="4" fontId="30" fillId="93" borderId="19" applyNumberFormat="0" applyProtection="0">
      <alignment horizontal="left" vertical="center" indent="1"/>
    </xf>
    <xf numFmtId="0" fontId="45" fillId="92" borderId="19" applyNumberFormat="0" applyProtection="0">
      <alignment horizontal="left" vertical="top" indent="1"/>
    </xf>
    <xf numFmtId="0" fontId="45" fillId="92" borderId="19" applyNumberFormat="0" applyProtection="0">
      <alignment horizontal="left" vertical="top" indent="1"/>
    </xf>
    <xf numFmtId="0" fontId="30" fillId="93" borderId="19" applyNumberFormat="0" applyProtection="0">
      <alignment horizontal="left" vertical="top" indent="1"/>
    </xf>
    <xf numFmtId="0" fontId="30" fillId="93" borderId="19" applyNumberFormat="0" applyProtection="0">
      <alignment horizontal="left" vertical="top" indent="1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30" fillId="83" borderId="19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30" fillId="94" borderId="18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46" fillId="83" borderId="19" applyNumberFormat="0" applyProtection="0">
      <alignment horizontal="right" vertical="center"/>
    </xf>
    <xf numFmtId="4" fontId="46" fillId="83" borderId="19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30" fillId="85" borderId="19" applyNumberFormat="0" applyProtection="0">
      <alignment horizontal="left" vertical="center" indent="1"/>
    </xf>
    <xf numFmtId="4" fontId="30" fillId="85" borderId="19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30" fillId="85" borderId="19" applyNumberFormat="0" applyProtection="0">
      <alignment horizontal="left" vertical="center" indent="1"/>
    </xf>
    <xf numFmtId="0" fontId="45" fillId="85" borderId="19" applyNumberFormat="0" applyProtection="0">
      <alignment horizontal="left" vertical="top" indent="1"/>
    </xf>
    <xf numFmtId="0" fontId="45" fillId="85" borderId="19" applyNumberFormat="0" applyProtection="0">
      <alignment horizontal="left" vertical="top" indent="1"/>
    </xf>
    <xf numFmtId="0" fontId="30" fillId="70" borderId="19" applyNumberFormat="0" applyProtection="0">
      <alignment horizontal="left" vertical="top" indent="1"/>
    </xf>
    <xf numFmtId="0" fontId="30" fillId="70" borderId="19" applyNumberFormat="0" applyProtection="0">
      <alignment horizontal="left" vertical="top" indent="1"/>
    </xf>
    <xf numFmtId="0" fontId="30" fillId="70" borderId="19" applyNumberFormat="0" applyProtection="0">
      <alignment horizontal="left" vertical="top" indent="1"/>
    </xf>
    <xf numFmtId="4" fontId="47" fillId="96" borderId="20" applyNumberFormat="0" applyProtection="0">
      <alignment horizontal="left" vertical="center" indent="1"/>
    </xf>
    <xf numFmtId="4" fontId="47" fillId="96" borderId="20" applyNumberFormat="0" applyProtection="0">
      <alignment horizontal="left" vertical="center" indent="1"/>
    </xf>
    <xf numFmtId="4" fontId="48" fillId="96" borderId="0" applyNumberFormat="0" applyProtection="0">
      <alignment horizontal="left" vertical="center" indent="1"/>
    </xf>
    <xf numFmtId="4" fontId="48" fillId="96" borderId="0" applyNumberFormat="0" applyProtection="0">
      <alignment horizontal="left" vertical="center" indent="1"/>
    </xf>
    <xf numFmtId="0" fontId="22" fillId="97" borderId="1"/>
    <xf numFmtId="0" fontId="22" fillId="97" borderId="1"/>
    <xf numFmtId="4" fontId="49" fillId="91" borderId="12" applyNumberFormat="0" applyProtection="0">
      <alignment horizontal="right" vertical="center"/>
    </xf>
    <xf numFmtId="4" fontId="49" fillId="91" borderId="12" applyNumberFormat="0" applyProtection="0">
      <alignment horizontal="right" vertical="center"/>
    </xf>
    <xf numFmtId="4" fontId="50" fillId="83" borderId="19" applyNumberFormat="0" applyProtection="0">
      <alignment horizontal="right" vertical="center"/>
    </xf>
    <xf numFmtId="4" fontId="50" fillId="83" borderId="19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2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58" borderId="0" applyNumberFormat="0" applyBorder="0" applyAlignment="0" applyProtection="0"/>
    <xf numFmtId="4" fontId="42" fillId="68" borderId="19" applyNumberFormat="0" applyProtection="0">
      <alignment vertical="center"/>
    </xf>
    <xf numFmtId="4" fontId="40" fillId="68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85" borderId="0" applyNumberFormat="0" applyProtection="0">
      <alignment horizontal="left" vertical="center" indent="1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0" fontId="4" fillId="82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4" fontId="44" fillId="82" borderId="0" applyNumberFormat="0" applyProtection="0">
      <alignment horizontal="left" vertical="center" indent="1"/>
    </xf>
    <xf numFmtId="0" fontId="4" fillId="83" borderId="19" applyNumberFormat="0" applyProtection="0">
      <alignment horizontal="left" vertical="top" indent="1"/>
    </xf>
    <xf numFmtId="0" fontId="4" fillId="91" borderId="1" applyNumberFormat="0">
      <protection locked="0"/>
    </xf>
    <xf numFmtId="4" fontId="30" fillId="85" borderId="0" applyNumberFormat="0" applyProtection="0">
      <alignment horizontal="left" vertical="center" indent="1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0" fontId="4" fillId="85" borderId="19" applyNumberFormat="0" applyProtection="0">
      <alignment horizontal="left" vertical="center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center" indent="1"/>
    </xf>
    <xf numFmtId="0" fontId="4" fillId="88" borderId="19" applyNumberFormat="0" applyProtection="0">
      <alignment horizontal="left" vertical="top" indent="1"/>
    </xf>
    <xf numFmtId="0" fontId="4" fillId="83" borderId="19" applyNumberFormat="0" applyProtection="0">
      <alignment horizontal="left" vertical="center" indent="1"/>
    </xf>
    <xf numFmtId="0" fontId="4" fillId="83" borderId="19" applyNumberFormat="0" applyProtection="0">
      <alignment horizontal="left" vertical="top" indent="1"/>
    </xf>
    <xf numFmtId="0" fontId="4" fillId="91" borderId="1" applyNumberFormat="0">
      <protection locked="0"/>
    </xf>
    <xf numFmtId="4" fontId="30" fillId="92" borderId="19" applyNumberFormat="0" applyProtection="0">
      <alignment vertical="center"/>
    </xf>
    <xf numFmtId="4" fontId="46" fillId="92" borderId="19" applyNumberFormat="0" applyProtection="0">
      <alignment vertical="center"/>
    </xf>
    <xf numFmtId="4" fontId="30" fillId="92" borderId="19" applyNumberFormat="0" applyProtection="0">
      <alignment horizontal="left" vertical="center" indent="1"/>
    </xf>
    <xf numFmtId="0" fontId="30" fillId="92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91" borderId="1" applyNumberFormat="0">
      <protection locked="0"/>
    </xf>
    <xf numFmtId="0" fontId="30" fillId="85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1" applyNumberFormat="0">
      <protection locked="0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0" fontId="4" fillId="82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1" applyNumberFormat="0">
      <protection locked="0"/>
    </xf>
    <xf numFmtId="0" fontId="4" fillId="88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1" applyNumberFormat="0">
      <protection locked="0"/>
    </xf>
    <xf numFmtId="0" fontId="4" fillId="91" borderId="1" applyNumberFormat="0">
      <protection locked="0"/>
    </xf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6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6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6" fillId="47" borderId="0" applyNumberFormat="0" applyBorder="0" applyAlignment="0" applyProtection="0"/>
    <xf numFmtId="0" fontId="25" fillId="52" borderId="0" applyNumberFormat="0" applyBorder="0" applyAlignment="0" applyProtection="0"/>
    <xf numFmtId="0" fontId="26" fillId="42" borderId="0" applyNumberFormat="0" applyBorder="0" applyAlignment="0" applyProtection="0"/>
    <xf numFmtId="0" fontId="25" fillId="58" borderId="0" applyNumberFormat="0" applyBorder="0" applyAlignment="0" applyProtection="0"/>
    <xf numFmtId="0" fontId="26" fillId="5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62" borderId="0" applyNumberFormat="0" applyBorder="0" applyAlignment="0" applyProtection="0"/>
    <xf numFmtId="0" fontId="32" fillId="64" borderId="0" applyNumberFormat="0" applyBorder="0" applyAlignment="0" applyProtection="0"/>
    <xf numFmtId="0" fontId="22" fillId="67" borderId="0"/>
    <xf numFmtId="0" fontId="22" fillId="67" borderId="0"/>
    <xf numFmtId="0" fontId="22" fillId="67" borderId="0"/>
    <xf numFmtId="0" fontId="1" fillId="0" borderId="0"/>
    <xf numFmtId="0" fontId="22" fillId="67" borderId="0"/>
    <xf numFmtId="0" fontId="4" fillId="0" borderId="0"/>
    <xf numFmtId="0" fontId="4" fillId="0" borderId="0"/>
    <xf numFmtId="0" fontId="1" fillId="0" borderId="0"/>
    <xf numFmtId="0" fontId="1" fillId="0" borderId="0"/>
    <xf numFmtId="0" fontId="22" fillId="67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67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67" borderId="0"/>
    <xf numFmtId="0" fontId="22" fillId="6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6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67" borderId="0"/>
    <xf numFmtId="0" fontId="22" fillId="67" borderId="0"/>
    <xf numFmtId="0" fontId="4" fillId="0" borderId="0"/>
    <xf numFmtId="0" fontId="4" fillId="0" borderId="0"/>
    <xf numFmtId="0" fontId="4" fillId="0" borderId="0"/>
    <xf numFmtId="0" fontId="22" fillId="67" borderId="0"/>
    <xf numFmtId="0" fontId="22" fillId="67" borderId="0"/>
    <xf numFmtId="0" fontId="22" fillId="67" borderId="0"/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0" fontId="1" fillId="12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68" borderId="12" applyNumberFormat="0" applyProtection="0">
      <alignment vertical="center"/>
    </xf>
    <xf numFmtId="4" fontId="22" fillId="68" borderId="12" applyNumberFormat="0" applyProtection="0">
      <alignment vertical="center"/>
    </xf>
    <xf numFmtId="4" fontId="22" fillId="68" borderId="12" applyNumberFormat="0" applyProtection="0">
      <alignment vertical="center"/>
    </xf>
    <xf numFmtId="4" fontId="41" fillId="37" borderId="12" applyNumberFormat="0" applyProtection="0">
      <alignment vertical="center"/>
    </xf>
    <xf numFmtId="4" fontId="22" fillId="37" borderId="12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71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1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22" fillId="83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22" fillId="88" borderId="12" applyNumberFormat="0" applyProtection="0">
      <alignment horizontal="left" vertical="center" indent="1"/>
    </xf>
    <xf numFmtId="0" fontId="4" fillId="0" borderId="0"/>
    <xf numFmtId="0" fontId="22" fillId="88" borderId="12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22" fillId="91" borderId="22" applyNumberFormat="0">
      <protection locked="0"/>
    </xf>
    <xf numFmtId="0" fontId="22" fillId="91" borderId="22" applyNumberFormat="0">
      <protection locked="0"/>
    </xf>
    <xf numFmtId="0" fontId="22" fillId="91" borderId="22" applyNumberFormat="0">
      <protection locked="0"/>
    </xf>
    <xf numFmtId="4" fontId="45" fillId="92" borderId="19" applyNumberFormat="0" applyProtection="0">
      <alignment vertical="center"/>
    </xf>
    <xf numFmtId="4" fontId="41" fillId="93" borderId="1" applyNumberFormat="0" applyProtection="0">
      <alignment vertical="center"/>
    </xf>
    <xf numFmtId="4" fontId="45" fillId="86" borderId="19" applyNumberFormat="0" applyProtection="0">
      <alignment horizontal="left" vertical="center" indent="1"/>
    </xf>
    <xf numFmtId="0" fontId="45" fillId="92" borderId="19" applyNumberFormat="0" applyProtection="0">
      <alignment horizontal="left" vertical="top" indent="1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0" fontId="45" fillId="85" borderId="19" applyNumberFormat="0" applyProtection="0">
      <alignment horizontal="left" vertical="top" indent="1"/>
    </xf>
    <xf numFmtId="4" fontId="47" fillId="96" borderId="20" applyNumberFormat="0" applyProtection="0">
      <alignment horizontal="left" vertical="center" indent="1"/>
    </xf>
    <xf numFmtId="0" fontId="22" fillId="97" borderId="1"/>
    <xf numFmtId="0" fontId="22" fillId="97" borderId="1"/>
    <xf numFmtId="4" fontId="49" fillId="91" borderId="12" applyNumberFormat="0" applyProtection="0">
      <alignment horizontal="right" vertical="center"/>
    </xf>
    <xf numFmtId="0" fontId="4" fillId="0" borderId="0"/>
    <xf numFmtId="44" fontId="4" fillId="0" borderId="0" applyFont="0" applyFill="0" applyBorder="0" applyAlignment="0" applyProtection="0"/>
    <xf numFmtId="4" fontId="22" fillId="75" borderId="12" applyNumberFormat="0" applyProtection="0">
      <alignment horizontal="right" vertical="center"/>
    </xf>
    <xf numFmtId="0" fontId="4" fillId="89" borderId="19" applyNumberFormat="0" applyProtection="0">
      <alignment horizontal="left" vertical="center" indent="1"/>
    </xf>
    <xf numFmtId="0" fontId="22" fillId="57" borderId="12" applyNumberFormat="0" applyFont="0" applyAlignment="0" applyProtection="0"/>
    <xf numFmtId="0" fontId="4" fillId="89" borderId="19" applyNumberFormat="0" applyProtection="0">
      <alignment horizontal="left" vertical="center" indent="1"/>
    </xf>
    <xf numFmtId="0" fontId="4" fillId="83" borderId="19" applyNumberFormat="0" applyProtection="0">
      <alignment horizontal="left" vertical="top" indent="1"/>
    </xf>
    <xf numFmtId="0" fontId="45" fillId="85" borderId="19" applyNumberFormat="0" applyProtection="0">
      <alignment horizontal="left" vertical="top" indent="1"/>
    </xf>
    <xf numFmtId="0" fontId="37" fillId="58" borderId="12" applyNumberFormat="0" applyAlignment="0" applyProtection="0"/>
    <xf numFmtId="4" fontId="22" fillId="85" borderId="20" applyNumberFormat="0" applyProtection="0">
      <alignment horizontal="left" vertical="center" indent="1"/>
    </xf>
    <xf numFmtId="4" fontId="22" fillId="76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22" fillId="37" borderId="12" applyNumberFormat="0" applyProtection="0">
      <alignment horizontal="left" vertical="center" indent="1"/>
    </xf>
    <xf numFmtId="4" fontId="22" fillId="71" borderId="12" applyNumberFormat="0" applyProtection="0">
      <alignment horizontal="right" vertical="center"/>
    </xf>
    <xf numFmtId="4" fontId="22" fillId="68" borderId="12" applyNumberFormat="0" applyProtection="0">
      <alignment vertical="center"/>
    </xf>
    <xf numFmtId="4" fontId="41" fillId="37" borderId="12" applyNumberFormat="0" applyProtection="0">
      <alignment vertical="center"/>
    </xf>
    <xf numFmtId="4" fontId="22" fillId="72" borderId="12" applyNumberFormat="0" applyProtection="0">
      <alignment horizontal="right" vertical="center"/>
    </xf>
    <xf numFmtId="0" fontId="4" fillId="89" borderId="19" applyNumberFormat="0" applyProtection="0">
      <alignment horizontal="left" vertical="center" indent="1"/>
    </xf>
    <xf numFmtId="4" fontId="22" fillId="68" borderId="12" applyNumberFormat="0" applyProtection="0">
      <alignment vertical="center"/>
    </xf>
    <xf numFmtId="4" fontId="4" fillId="82" borderId="20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" fontId="22" fillId="80" borderId="12" applyNumberFormat="0" applyProtection="0">
      <alignment horizontal="right" vertical="center"/>
    </xf>
    <xf numFmtId="4" fontId="22" fillId="85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22" fillId="78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22" fillId="57" borderId="12" applyNumberFormat="0" applyFont="0" applyAlignment="0" applyProtection="0"/>
    <xf numFmtId="0" fontId="4" fillId="84" borderId="19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84" borderId="19" applyNumberFormat="0" applyProtection="0">
      <alignment horizontal="left" vertical="center" indent="1"/>
    </xf>
    <xf numFmtId="4" fontId="22" fillId="0" borderId="12" applyNumberFormat="0" applyProtection="0">
      <alignment horizontal="right" vertical="center"/>
    </xf>
    <xf numFmtId="0" fontId="45" fillId="85" borderId="19" applyNumberFormat="0" applyProtection="0">
      <alignment horizontal="left" vertical="top" indent="1"/>
    </xf>
    <xf numFmtId="4" fontId="30" fillId="93" borderId="19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4" fontId="22" fillId="81" borderId="20" applyNumberFormat="0" applyProtection="0">
      <alignment horizontal="left" vertical="center" indent="1"/>
    </xf>
    <xf numFmtId="4" fontId="30" fillId="79" borderId="19" applyNumberFormat="0" applyProtection="0">
      <alignment horizontal="right" vertical="center"/>
    </xf>
    <xf numFmtId="4" fontId="30" fillId="76" borderId="19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42" fillId="37" borderId="19" applyNumberFormat="0" applyProtection="0">
      <alignment vertical="center"/>
    </xf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4" fontId="40" fillId="68" borderId="19" applyNumberFormat="0" applyProtection="0">
      <alignment vertical="center"/>
    </xf>
    <xf numFmtId="4" fontId="40" fillId="37" borderId="19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4" fontId="22" fillId="71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30" fillId="78" borderId="19" applyNumberFormat="0" applyProtection="0">
      <alignment horizontal="right" vertical="center"/>
    </xf>
    <xf numFmtId="4" fontId="4" fillId="82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4" fontId="41" fillId="93" borderId="25" applyNumberFormat="0" applyProtection="0">
      <alignment vertical="center"/>
    </xf>
    <xf numFmtId="0" fontId="22" fillId="82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22" fillId="57" borderId="12" applyNumberFormat="0" applyFont="0" applyAlignment="0" applyProtection="0"/>
    <xf numFmtId="4" fontId="30" fillId="73" borderId="19" applyNumberFormat="0" applyProtection="0">
      <alignment horizontal="right" vertical="center"/>
    </xf>
    <xf numFmtId="0" fontId="22" fillId="85" borderId="19" applyNumberFormat="0" applyProtection="0">
      <alignment horizontal="left" vertical="top" indent="1"/>
    </xf>
    <xf numFmtId="4" fontId="30" fillId="92" borderId="19" applyNumberFormat="0" applyProtection="0">
      <alignment horizontal="left" vertical="center" indent="1"/>
    </xf>
    <xf numFmtId="4" fontId="41" fillId="95" borderId="12" applyNumberFormat="0" applyProtection="0">
      <alignment horizontal="right" vertical="center"/>
    </xf>
    <xf numFmtId="4" fontId="30" fillId="93" borderId="19" applyNumberFormat="0" applyProtection="0">
      <alignment vertical="center"/>
    </xf>
    <xf numFmtId="0" fontId="4" fillId="90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22" fillId="86" borderId="12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0" fontId="22" fillId="88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top" indent="1"/>
    </xf>
    <xf numFmtId="4" fontId="4" fillId="82" borderId="20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4" fontId="22" fillId="77" borderId="12" applyNumberFormat="0" applyProtection="0">
      <alignment horizontal="right" vertical="center"/>
    </xf>
    <xf numFmtId="4" fontId="22" fillId="83" borderId="20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4" fillId="70" borderId="19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40" fillId="68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0" fontId="4" fillId="88" borderId="19" applyNumberFormat="0" applyProtection="0">
      <alignment horizontal="left" vertical="center" indent="1"/>
    </xf>
    <xf numFmtId="4" fontId="40" fillId="68" borderId="19" applyNumberFormat="0" applyProtection="0">
      <alignment vertical="center"/>
    </xf>
    <xf numFmtId="0" fontId="30" fillId="93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30" fillId="70" borderId="19" applyNumberFormat="0" applyProtection="0">
      <alignment horizontal="left" vertical="top" indent="1"/>
    </xf>
    <xf numFmtId="0" fontId="4" fillId="82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4" fontId="22" fillId="85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0" fontId="4" fillId="70" borderId="19" applyNumberFormat="0" applyProtection="0">
      <alignment horizontal="left" vertical="center" indent="1"/>
    </xf>
    <xf numFmtId="4" fontId="46" fillId="92" borderId="19" applyNumberFormat="0" applyProtection="0">
      <alignment vertical="center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4" fontId="50" fillId="83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7" fillId="96" borderId="20" applyNumberFormat="0" applyProtection="0">
      <alignment horizontal="left" vertical="center" indent="1"/>
    </xf>
    <xf numFmtId="4" fontId="30" fillId="83" borderId="19" applyNumberFormat="0" applyProtection="0">
      <alignment horizontal="right" vertical="center"/>
    </xf>
    <xf numFmtId="0" fontId="45" fillId="92" borderId="19" applyNumberFormat="0" applyProtection="0">
      <alignment horizontal="left" vertical="top" indent="1"/>
    </xf>
    <xf numFmtId="4" fontId="45" fillId="86" borderId="19" applyNumberFormat="0" applyProtection="0">
      <alignment horizontal="left" vertical="center" indent="1"/>
    </xf>
    <xf numFmtId="4" fontId="45" fillId="92" borderId="19" applyNumberFormat="0" applyProtection="0">
      <alignment vertical="center"/>
    </xf>
    <xf numFmtId="0" fontId="4" fillId="90" borderId="19" applyNumberFormat="0" applyProtection="0">
      <alignment horizontal="left" vertical="top" indent="1"/>
    </xf>
    <xf numFmtId="0" fontId="22" fillId="83" borderId="12" applyNumberFormat="0" applyProtection="0">
      <alignment horizontal="left" vertical="center" indent="1"/>
    </xf>
    <xf numFmtId="0" fontId="4" fillId="89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4" fillId="84" borderId="19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30" fillId="74" borderId="19" applyNumberFormat="0" applyProtection="0">
      <alignment horizontal="right" vertical="center"/>
    </xf>
    <xf numFmtId="4" fontId="30" fillId="71" borderId="19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4" fillId="82" borderId="20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4" fontId="22" fillId="68" borderId="12" applyNumberFormat="0" applyProtection="0">
      <alignment vertical="center"/>
    </xf>
    <xf numFmtId="4" fontId="22" fillId="68" borderId="12" applyNumberFormat="0" applyProtection="0">
      <alignment vertical="center"/>
    </xf>
    <xf numFmtId="0" fontId="4" fillId="85" borderId="19" applyNumberFormat="0" applyProtection="0">
      <alignment horizontal="left" vertical="top" indent="1"/>
    </xf>
    <xf numFmtId="4" fontId="22" fillId="79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4" fontId="46" fillId="83" borderId="19" applyNumberFormat="0" applyProtection="0">
      <alignment horizontal="right" vertical="center"/>
    </xf>
    <xf numFmtId="0" fontId="4" fillId="84" borderId="19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0" fontId="4" fillId="91" borderId="25" applyNumberFormat="0">
      <protection locked="0"/>
    </xf>
    <xf numFmtId="4" fontId="30" fillId="80" borderId="19" applyNumberFormat="0" applyProtection="0">
      <alignment horizontal="right" vertical="center"/>
    </xf>
    <xf numFmtId="0" fontId="22" fillId="82" borderId="19" applyNumberFormat="0" applyProtection="0">
      <alignment horizontal="left" vertical="top" indent="1"/>
    </xf>
    <xf numFmtId="4" fontId="22" fillId="83" borderId="20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72" borderId="12" applyNumberFormat="0" applyProtection="0">
      <alignment horizontal="right" vertical="center"/>
    </xf>
    <xf numFmtId="4" fontId="22" fillId="37" borderId="12" applyNumberFormat="0" applyProtection="0">
      <alignment horizontal="left" vertical="center" indent="1"/>
    </xf>
    <xf numFmtId="0" fontId="4" fillId="88" borderId="19" applyNumberFormat="0" applyProtection="0">
      <alignment horizontal="left" vertical="top" indent="1"/>
    </xf>
    <xf numFmtId="0" fontId="30" fillId="92" borderId="19" applyNumberFormat="0" applyProtection="0">
      <alignment horizontal="left" vertical="top" indent="1"/>
    </xf>
    <xf numFmtId="0" fontId="32" fillId="0" borderId="24" applyNumberFormat="0" applyFill="0" applyAlignment="0" applyProtection="0"/>
    <xf numFmtId="4" fontId="49" fillId="91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4" fontId="4" fillId="82" borderId="20" applyNumberFormat="0" applyProtection="0">
      <alignment horizontal="left" vertical="center" indent="1"/>
    </xf>
    <xf numFmtId="4" fontId="22" fillId="80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30" fillId="75" borderId="19" applyNumberFormat="0" applyProtection="0">
      <alignment horizontal="right" vertical="center"/>
    </xf>
    <xf numFmtId="4" fontId="41" fillId="37" borderId="12" applyNumberFormat="0" applyProtection="0">
      <alignment vertical="center"/>
    </xf>
    <xf numFmtId="4" fontId="30" fillId="75" borderId="19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22" fillId="83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0" fontId="4" fillId="84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22" fillId="88" borderId="12" applyNumberFormat="0" applyProtection="0">
      <alignment horizontal="left" vertical="center" indent="1"/>
    </xf>
    <xf numFmtId="0" fontId="4" fillId="0" borderId="0"/>
    <xf numFmtId="0" fontId="22" fillId="97" borderId="25"/>
    <xf numFmtId="0" fontId="4" fillId="8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91" borderId="25" applyNumberFormat="0">
      <protection locked="0"/>
    </xf>
    <xf numFmtId="4" fontId="30" fillId="71" borderId="19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0" fontId="4" fillId="91" borderId="25" applyNumberFormat="0">
      <protection locked="0"/>
    </xf>
    <xf numFmtId="4" fontId="22" fillId="85" borderId="20" applyNumberFormat="0" applyProtection="0">
      <alignment horizontal="left" vertical="center" indent="1"/>
    </xf>
    <xf numFmtId="0" fontId="4" fillId="91" borderId="25" applyNumberFormat="0">
      <protection locked="0"/>
    </xf>
    <xf numFmtId="0" fontId="43" fillId="68" borderId="19" applyNumberFormat="0" applyProtection="0">
      <alignment horizontal="left" vertical="top" indent="1"/>
    </xf>
    <xf numFmtId="0" fontId="4" fillId="91" borderId="25" applyNumberFormat="0">
      <protection locked="0"/>
    </xf>
    <xf numFmtId="0" fontId="4" fillId="91" borderId="25" applyNumberFormat="0">
      <protection locked="0"/>
    </xf>
    <xf numFmtId="4" fontId="22" fillId="85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0" fontId="23" fillId="82" borderId="23" applyBorder="0"/>
    <xf numFmtId="4" fontId="22" fillId="77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30" fillId="73" borderId="19" applyNumberFormat="0" applyProtection="0">
      <alignment horizontal="right" vertical="center"/>
    </xf>
    <xf numFmtId="0" fontId="40" fillId="37" borderId="19" applyNumberFormat="0" applyProtection="0">
      <alignment horizontal="left" vertical="top" indent="1"/>
    </xf>
    <xf numFmtId="0" fontId="40" fillId="37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22" fillId="68" borderId="12" applyNumberFormat="0" applyProtection="0">
      <alignment vertical="center"/>
    </xf>
    <xf numFmtId="4" fontId="40" fillId="68" borderId="19" applyNumberFormat="0" applyProtection="0">
      <alignment vertical="center"/>
    </xf>
    <xf numFmtId="0" fontId="28" fillId="61" borderId="12" applyNumberFormat="0" applyAlignment="0" applyProtection="0"/>
    <xf numFmtId="0" fontId="22" fillId="57" borderId="12" applyNumberFormat="0" applyFont="0" applyAlignment="0" applyProtection="0"/>
    <xf numFmtId="44" fontId="4" fillId="0" borderId="0" applyFont="0" applyFill="0" applyBorder="0" applyAlignment="0" applyProtection="0"/>
    <xf numFmtId="0" fontId="4" fillId="82" borderId="19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0" fontId="4" fillId="84" borderId="19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0" fontId="39" fillId="61" borderId="18" applyNumberFormat="0" applyAlignment="0" applyProtection="0"/>
    <xf numFmtId="0" fontId="22" fillId="85" borderId="19" applyNumberFormat="0" applyProtection="0">
      <alignment horizontal="left" vertical="top" indent="1"/>
    </xf>
    <xf numFmtId="0" fontId="22" fillId="57" borderId="12" applyNumberFormat="0" applyFont="0" applyAlignment="0" applyProtection="0"/>
    <xf numFmtId="4" fontId="22" fillId="37" borderId="12" applyNumberFormat="0" applyProtection="0">
      <alignment horizontal="left" vertical="center" indent="1"/>
    </xf>
    <xf numFmtId="4" fontId="22" fillId="72" borderId="12" applyNumberFormat="0" applyProtection="0">
      <alignment horizontal="right" vertical="center"/>
    </xf>
    <xf numFmtId="0" fontId="22" fillId="57" borderId="12" applyNumberFormat="0" applyFont="0" applyAlignment="0" applyProtection="0"/>
    <xf numFmtId="0" fontId="4" fillId="89" borderId="19" applyNumberFormat="0" applyProtection="0">
      <alignment horizontal="left" vertical="top" indent="1"/>
    </xf>
    <xf numFmtId="0" fontId="22" fillId="86" borderId="12" applyNumberFormat="0" applyProtection="0">
      <alignment horizontal="left" vertical="center" indent="1"/>
    </xf>
    <xf numFmtId="4" fontId="22" fillId="78" borderId="12" applyNumberFormat="0" applyProtection="0">
      <alignment horizontal="right" vertical="center"/>
    </xf>
    <xf numFmtId="4" fontId="41" fillId="37" borderId="12" applyNumberFormat="0" applyProtection="0">
      <alignment vertical="center"/>
    </xf>
    <xf numFmtId="0" fontId="22" fillId="57" borderId="12" applyNumberFormat="0" applyFont="0" applyAlignment="0" applyProtection="0"/>
    <xf numFmtId="0" fontId="22" fillId="86" borderId="12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4" fontId="22" fillId="0" borderId="12" applyNumberFormat="0" applyProtection="0">
      <alignment horizontal="right" vertical="center"/>
    </xf>
    <xf numFmtId="0" fontId="4" fillId="85" borderId="19" applyNumberFormat="0" applyProtection="0">
      <alignment horizontal="left" vertical="top" indent="1"/>
    </xf>
    <xf numFmtId="4" fontId="22" fillId="85" borderId="20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4" fontId="49" fillId="91" borderId="12" applyNumberFormat="0" applyProtection="0">
      <alignment horizontal="right" vertical="center"/>
    </xf>
    <xf numFmtId="4" fontId="47" fillId="96" borderId="20" applyNumberFormat="0" applyProtection="0">
      <alignment horizontal="left" vertical="center" indent="1"/>
    </xf>
    <xf numFmtId="0" fontId="30" fillId="70" borderId="19" applyNumberFormat="0" applyProtection="0">
      <alignment horizontal="left" vertical="top" indent="1"/>
    </xf>
    <xf numFmtId="0" fontId="45" fillId="92" borderId="19" applyNumberFormat="0" applyProtection="0">
      <alignment horizontal="left" vertical="top" indent="1"/>
    </xf>
    <xf numFmtId="4" fontId="45" fillId="86" borderId="19" applyNumberFormat="0" applyProtection="0">
      <alignment horizontal="left" vertical="center" indent="1"/>
    </xf>
    <xf numFmtId="4" fontId="46" fillId="93" borderId="19" applyNumberFormat="0" applyProtection="0">
      <alignment vertical="center"/>
    </xf>
    <xf numFmtId="4" fontId="45" fillId="92" borderId="19" applyNumberFormat="0" applyProtection="0">
      <alignment vertical="center"/>
    </xf>
    <xf numFmtId="0" fontId="22" fillId="83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4" fillId="84" borderId="19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30" fillId="85" borderId="19" applyNumberFormat="0" applyProtection="0">
      <alignment horizontal="right" vertical="center"/>
    </xf>
    <xf numFmtId="4" fontId="22" fillId="81" borderId="20" applyNumberFormat="0" applyProtection="0">
      <alignment horizontal="left" vertical="center" indent="1"/>
    </xf>
    <xf numFmtId="4" fontId="22" fillId="78" borderId="12" applyNumberFormat="0" applyProtection="0">
      <alignment horizontal="right" vertical="center"/>
    </xf>
    <xf numFmtId="4" fontId="30" fillId="78" borderId="19" applyNumberFormat="0" applyProtection="0">
      <alignment horizontal="right" vertical="center"/>
    </xf>
    <xf numFmtId="0" fontId="37" fillId="58" borderId="12" applyNumberFormat="0" applyAlignment="0" applyProtection="0"/>
    <xf numFmtId="0" fontId="39" fillId="61" borderId="18" applyNumberFormat="0" applyAlignment="0" applyProtection="0"/>
    <xf numFmtId="0" fontId="40" fillId="37" borderId="19" applyNumberFormat="0" applyProtection="0">
      <alignment horizontal="left" vertical="top" indent="1"/>
    </xf>
    <xf numFmtId="4" fontId="22" fillId="69" borderId="12" applyNumberFormat="0" applyProtection="0">
      <alignment horizontal="left" vertical="center" indent="1"/>
    </xf>
    <xf numFmtId="4" fontId="22" fillId="76" borderId="12" applyNumberFormat="0" applyProtection="0">
      <alignment horizontal="right" vertical="center"/>
    </xf>
    <xf numFmtId="4" fontId="30" fillId="77" borderId="19" applyNumberFormat="0" applyProtection="0">
      <alignment horizontal="right" vertical="center"/>
    </xf>
    <xf numFmtId="4" fontId="22" fillId="81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4" fontId="22" fillId="74" borderId="20" applyNumberFormat="0" applyProtection="0">
      <alignment horizontal="right" vertical="center"/>
    </xf>
    <xf numFmtId="4" fontId="4" fillId="82" borderId="20" applyNumberFormat="0" applyProtection="0">
      <alignment horizontal="left" vertical="center" indent="1"/>
    </xf>
    <xf numFmtId="4" fontId="22" fillId="72" borderId="12" applyNumberFormat="0" applyProtection="0">
      <alignment horizontal="right" vertical="center"/>
    </xf>
    <xf numFmtId="4" fontId="30" fillId="76" borderId="19" applyNumberFormat="0" applyProtection="0">
      <alignment horizontal="right" vertical="center"/>
    </xf>
    <xf numFmtId="0" fontId="4" fillId="88" borderId="19" applyNumberFormat="0" applyProtection="0">
      <alignment horizontal="left" vertical="top" indent="1"/>
    </xf>
    <xf numFmtId="4" fontId="30" fillId="77" borderId="19" applyNumberFormat="0" applyProtection="0">
      <alignment horizontal="right" vertical="center"/>
    </xf>
    <xf numFmtId="4" fontId="22" fillId="68" borderId="12" applyNumberFormat="0" applyProtection="0">
      <alignment vertical="center"/>
    </xf>
    <xf numFmtId="0" fontId="4" fillId="89" borderId="19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4" fillId="0" borderId="0"/>
    <xf numFmtId="4" fontId="22" fillId="74" borderId="20" applyNumberFormat="0" applyProtection="0">
      <alignment horizontal="right" vertical="center"/>
    </xf>
    <xf numFmtId="0" fontId="22" fillId="86" borderId="12" applyNumberFormat="0" applyProtection="0">
      <alignment horizontal="left" vertical="center" indent="1"/>
    </xf>
    <xf numFmtId="0" fontId="4" fillId="85" borderId="19" applyNumberFormat="0" applyProtection="0">
      <alignment horizontal="left" vertical="center" indent="1"/>
    </xf>
    <xf numFmtId="4" fontId="22" fillId="79" borderId="12" applyNumberFormat="0" applyProtection="0">
      <alignment horizontal="right" vertical="center"/>
    </xf>
    <xf numFmtId="0" fontId="4" fillId="70" borderId="19" applyNumberFormat="0" applyProtection="0">
      <alignment horizontal="left" vertical="center" indent="1"/>
    </xf>
    <xf numFmtId="0" fontId="4" fillId="91" borderId="25" applyNumberFormat="0">
      <protection locked="0"/>
    </xf>
    <xf numFmtId="4" fontId="22" fillId="37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4" fontId="22" fillId="79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0" fontId="22" fillId="88" borderId="12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4" fontId="22" fillId="77" borderId="12" applyNumberFormat="0" applyProtection="0">
      <alignment horizontal="right" vertical="center"/>
    </xf>
    <xf numFmtId="4" fontId="41" fillId="37" borderId="12" applyNumberFormat="0" applyProtection="0">
      <alignment vertical="center"/>
    </xf>
    <xf numFmtId="4" fontId="22" fillId="74" borderId="20" applyNumberFormat="0" applyProtection="0">
      <alignment horizontal="right" vertical="center"/>
    </xf>
    <xf numFmtId="0" fontId="22" fillId="85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top" indent="1"/>
    </xf>
    <xf numFmtId="4" fontId="22" fillId="85" borderId="20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4" fontId="30" fillId="80" borderId="19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75" borderId="12" applyNumberFormat="0" applyProtection="0">
      <alignment horizontal="right" vertical="center"/>
    </xf>
    <xf numFmtId="0" fontId="22" fillId="97" borderId="25"/>
    <xf numFmtId="0" fontId="30" fillId="85" borderId="19" applyNumberFormat="0" applyProtection="0">
      <alignment horizontal="left" vertical="top" indent="1"/>
    </xf>
    <xf numFmtId="4" fontId="22" fillId="77" borderId="12" applyNumberFormat="0" applyProtection="0">
      <alignment horizontal="right" vertical="center"/>
    </xf>
    <xf numFmtId="4" fontId="22" fillId="68" borderId="12" applyNumberFormat="0" applyProtection="0">
      <alignment vertical="center"/>
    </xf>
    <xf numFmtId="0" fontId="4" fillId="70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4" fontId="40" fillId="37" borderId="19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22" fillId="80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72" borderId="12" applyNumberFormat="0" applyProtection="0">
      <alignment horizontal="right" vertical="center"/>
    </xf>
    <xf numFmtId="4" fontId="22" fillId="37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4" fontId="30" fillId="92" borderId="19" applyNumberFormat="0" applyProtection="0">
      <alignment vertical="center"/>
    </xf>
    <xf numFmtId="0" fontId="4" fillId="83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4" fontId="41" fillId="95" borderId="12" applyNumberFormat="0" applyProtection="0">
      <alignment horizontal="right" vertical="center"/>
    </xf>
    <xf numFmtId="0" fontId="4" fillId="70" borderId="19" applyNumberFormat="0" applyProtection="0">
      <alignment horizontal="left" vertical="top" indent="1"/>
    </xf>
    <xf numFmtId="0" fontId="4" fillId="89" borderId="19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40" fillId="68" borderId="19" applyNumberFormat="0" applyProtection="0">
      <alignment vertical="center"/>
    </xf>
    <xf numFmtId="0" fontId="40" fillId="37" borderId="19" applyNumberFormat="0" applyProtection="0">
      <alignment horizontal="left" vertical="top" indent="1"/>
    </xf>
    <xf numFmtId="4" fontId="22" fillId="85" borderId="12" applyNumberFormat="0" applyProtection="0">
      <alignment horizontal="right" vertical="center"/>
    </xf>
    <xf numFmtId="4" fontId="41" fillId="93" borderId="25" applyNumberFormat="0" applyProtection="0">
      <alignment vertical="center"/>
    </xf>
    <xf numFmtId="0" fontId="4" fillId="84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28" fillId="61" borderId="12" applyNumberFormat="0" applyAlignment="0" applyProtection="0"/>
    <xf numFmtId="4" fontId="22" fillId="79" borderId="12" applyNumberFormat="0" applyProtection="0">
      <alignment horizontal="right" vertical="center"/>
    </xf>
    <xf numFmtId="0" fontId="4" fillId="84" borderId="19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4" fontId="22" fillId="85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30" fillId="85" borderId="19" applyNumberFormat="0" applyProtection="0">
      <alignment horizontal="left" vertical="center" indent="1"/>
    </xf>
    <xf numFmtId="4" fontId="22" fillId="78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8" borderId="12" applyNumberFormat="0" applyProtection="0">
      <alignment vertical="center"/>
    </xf>
    <xf numFmtId="4" fontId="41" fillId="37" borderId="12" applyNumberFormat="0" applyProtection="0">
      <alignment vertical="center"/>
    </xf>
    <xf numFmtId="0" fontId="4" fillId="0" borderId="0"/>
    <xf numFmtId="4" fontId="22" fillId="72" borderId="12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37" borderId="12" applyNumberFormat="0" applyProtection="0">
      <alignment horizontal="left" vertical="center" indent="1"/>
    </xf>
    <xf numFmtId="4" fontId="42" fillId="68" borderId="19" applyNumberFormat="0" applyProtection="0">
      <alignment vertical="center"/>
    </xf>
    <xf numFmtId="4" fontId="22" fillId="78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30" fillId="85" borderId="19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4" fillId="89" borderId="19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4" fillId="82" borderId="20" applyNumberFormat="0" applyProtection="0">
      <alignment horizontal="left" vertical="center" indent="1"/>
    </xf>
    <xf numFmtId="4" fontId="42" fillId="37" borderId="19" applyNumberFormat="0" applyProtection="0">
      <alignment vertical="center"/>
    </xf>
    <xf numFmtId="4" fontId="22" fillId="75" borderId="12" applyNumberFormat="0" applyProtection="0">
      <alignment horizontal="right" vertical="center"/>
    </xf>
    <xf numFmtId="4" fontId="30" fillId="79" borderId="19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82" borderId="19" applyNumberFormat="0" applyProtection="0">
      <alignment horizontal="left" vertical="center" indent="1"/>
    </xf>
    <xf numFmtId="4" fontId="22" fillId="80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8" borderId="12" applyNumberFormat="0" applyProtection="0">
      <alignment vertical="center"/>
    </xf>
    <xf numFmtId="4" fontId="22" fillId="0" borderId="12" applyNumberFormat="0" applyProtection="0">
      <alignment horizontal="right" vertical="center"/>
    </xf>
    <xf numFmtId="0" fontId="4" fillId="83" borderId="19" applyNumberFormat="0" applyProtection="0">
      <alignment horizontal="left" vertical="center" indent="1"/>
    </xf>
    <xf numFmtId="4" fontId="30" fillId="74" borderId="19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1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30" fillId="85" borderId="19" applyNumberFormat="0" applyProtection="0">
      <alignment horizontal="right" vertical="center"/>
    </xf>
    <xf numFmtId="4" fontId="22" fillId="83" borderId="20" applyNumberFormat="0" applyProtection="0">
      <alignment horizontal="left" vertical="center" indent="1"/>
    </xf>
    <xf numFmtId="4" fontId="41" fillId="93" borderId="25" applyNumberFormat="0" applyProtection="0">
      <alignment vertical="center"/>
    </xf>
    <xf numFmtId="0" fontId="22" fillId="82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4" fillId="70" borderId="19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4" fillId="70" borderId="19" applyNumberFormat="0" applyProtection="0">
      <alignment horizontal="left" vertical="top" indent="1"/>
    </xf>
    <xf numFmtId="0" fontId="4" fillId="89" borderId="19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22" fillId="97" borderId="25"/>
    <xf numFmtId="0" fontId="22" fillId="97" borderId="25"/>
    <xf numFmtId="4" fontId="22" fillId="75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22" fillId="88" borderId="12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4" fontId="45" fillId="92" borderId="19" applyNumberFormat="0" applyProtection="0">
      <alignment vertical="center"/>
    </xf>
    <xf numFmtId="4" fontId="45" fillId="86" borderId="19" applyNumberFormat="0" applyProtection="0">
      <alignment horizontal="left" vertical="center" indent="1"/>
    </xf>
    <xf numFmtId="0" fontId="45" fillId="92" borderId="19" applyNumberFormat="0" applyProtection="0">
      <alignment horizontal="left" vertical="top" indent="1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0" fontId="45" fillId="85" borderId="19" applyNumberFormat="0" applyProtection="0">
      <alignment horizontal="left" vertical="top" indent="1"/>
    </xf>
    <xf numFmtId="4" fontId="47" fillId="96" borderId="20" applyNumberFormat="0" applyProtection="0">
      <alignment horizontal="left" vertical="center" indent="1"/>
    </xf>
    <xf numFmtId="0" fontId="4" fillId="0" borderId="0"/>
    <xf numFmtId="4" fontId="49" fillId="91" borderId="12" applyNumberFormat="0" applyProtection="0">
      <alignment horizontal="right" vertical="center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4" fillId="89" borderId="19" applyNumberFormat="0" applyProtection="0">
      <alignment horizontal="left" vertical="top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4" fillId="90" borderId="19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4" fillId="90" borderId="19" applyNumberFormat="0" applyProtection="0">
      <alignment horizontal="left" vertical="top" indent="1"/>
    </xf>
    <xf numFmtId="0" fontId="23" fillId="82" borderId="23" applyBorder="0"/>
    <xf numFmtId="4" fontId="45" fillId="92" borderId="19" applyNumberFormat="0" applyProtection="0">
      <alignment vertical="center"/>
    </xf>
    <xf numFmtId="4" fontId="45" fillId="92" borderId="19" applyNumberFormat="0" applyProtection="0">
      <alignment vertical="center"/>
    </xf>
    <xf numFmtId="4" fontId="30" fillId="93" borderId="19" applyNumberFormat="0" applyProtection="0">
      <alignment vertical="center"/>
    </xf>
    <xf numFmtId="4" fontId="41" fillId="93" borderId="25" applyNumberFormat="0" applyProtection="0">
      <alignment vertical="center"/>
    </xf>
    <xf numFmtId="4" fontId="41" fillId="93" borderId="25" applyNumberFormat="0" applyProtection="0">
      <alignment vertical="center"/>
    </xf>
    <xf numFmtId="4" fontId="46" fillId="93" borderId="19" applyNumberFormat="0" applyProtection="0">
      <alignment vertical="center"/>
    </xf>
    <xf numFmtId="4" fontId="45" fillId="86" borderId="19" applyNumberFormat="0" applyProtection="0">
      <alignment horizontal="left" vertical="center" indent="1"/>
    </xf>
    <xf numFmtId="4" fontId="45" fillId="86" borderId="19" applyNumberFormat="0" applyProtection="0">
      <alignment horizontal="left" vertical="center" indent="1"/>
    </xf>
    <xf numFmtId="4" fontId="30" fillId="93" borderId="19" applyNumberFormat="0" applyProtection="0">
      <alignment horizontal="left" vertical="center" indent="1"/>
    </xf>
    <xf numFmtId="0" fontId="45" fillId="92" borderId="19" applyNumberFormat="0" applyProtection="0">
      <alignment horizontal="left" vertical="top" indent="1"/>
    </xf>
    <xf numFmtId="0" fontId="45" fillId="92" borderId="19" applyNumberFormat="0" applyProtection="0">
      <alignment horizontal="left" vertical="top" indent="1"/>
    </xf>
    <xf numFmtId="0" fontId="30" fillId="93" borderId="19" applyNumberFormat="0" applyProtection="0">
      <alignment horizontal="left" vertical="top" indent="1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30" fillId="83" borderId="19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46" fillId="83" borderId="19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30" fillId="85" borderId="19" applyNumberFormat="0" applyProtection="0">
      <alignment horizontal="left" vertical="center" indent="1"/>
    </xf>
    <xf numFmtId="4" fontId="30" fillId="85" borderId="19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0" fontId="45" fillId="85" borderId="19" applyNumberFormat="0" applyProtection="0">
      <alignment horizontal="left" vertical="top" indent="1"/>
    </xf>
    <xf numFmtId="0" fontId="45" fillId="85" borderId="19" applyNumberFormat="0" applyProtection="0">
      <alignment horizontal="left" vertical="top" indent="1"/>
    </xf>
    <xf numFmtId="0" fontId="30" fillId="70" borderId="19" applyNumberFormat="0" applyProtection="0">
      <alignment horizontal="left" vertical="top" indent="1"/>
    </xf>
    <xf numFmtId="0" fontId="30" fillId="70" borderId="19" applyNumberFormat="0" applyProtection="0">
      <alignment horizontal="left" vertical="top" indent="1"/>
    </xf>
    <xf numFmtId="4" fontId="47" fillId="96" borderId="20" applyNumberFormat="0" applyProtection="0">
      <alignment horizontal="left" vertical="center" indent="1"/>
    </xf>
    <xf numFmtId="4" fontId="47" fillId="96" borderId="20" applyNumberFormat="0" applyProtection="0">
      <alignment horizontal="left" vertical="center" indent="1"/>
    </xf>
    <xf numFmtId="0" fontId="22" fillId="97" borderId="25"/>
    <xf numFmtId="0" fontId="22" fillId="97" borderId="25"/>
    <xf numFmtId="4" fontId="49" fillId="91" borderId="12" applyNumberFormat="0" applyProtection="0">
      <alignment horizontal="right" vertical="center"/>
    </xf>
    <xf numFmtId="4" fontId="49" fillId="91" borderId="12" applyNumberFormat="0" applyProtection="0">
      <alignment horizontal="right" vertical="center"/>
    </xf>
    <xf numFmtId="4" fontId="50" fillId="83" borderId="19" applyNumberFormat="0" applyProtection="0">
      <alignment horizontal="right" vertical="center"/>
    </xf>
    <xf numFmtId="0" fontId="32" fillId="0" borderId="24" applyNumberFormat="0" applyFill="0" applyAlignment="0" applyProtection="0"/>
    <xf numFmtId="4" fontId="42" fillId="68" borderId="19" applyNumberFormat="0" applyProtection="0">
      <alignment vertical="center"/>
    </xf>
    <xf numFmtId="4" fontId="40" fillId="68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0" fontId="4" fillId="82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25" applyNumberFormat="0">
      <protection locked="0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0" fontId="4" fillId="85" borderId="19" applyNumberFormat="0" applyProtection="0">
      <alignment horizontal="left" vertical="center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center" indent="1"/>
    </xf>
    <xf numFmtId="0" fontId="4" fillId="88" borderId="19" applyNumberFormat="0" applyProtection="0">
      <alignment horizontal="left" vertical="top" indent="1"/>
    </xf>
    <xf numFmtId="0" fontId="4" fillId="83" borderId="19" applyNumberFormat="0" applyProtection="0">
      <alignment horizontal="left" vertical="center" indent="1"/>
    </xf>
    <xf numFmtId="0" fontId="4" fillId="83" borderId="19" applyNumberFormat="0" applyProtection="0">
      <alignment horizontal="left" vertical="top" indent="1"/>
    </xf>
    <xf numFmtId="0" fontId="4" fillId="91" borderId="25" applyNumberFormat="0">
      <protection locked="0"/>
    </xf>
    <xf numFmtId="4" fontId="30" fillId="92" borderId="19" applyNumberFormat="0" applyProtection="0">
      <alignment vertical="center"/>
    </xf>
    <xf numFmtId="4" fontId="46" fillId="92" borderId="19" applyNumberFormat="0" applyProtection="0">
      <alignment vertical="center"/>
    </xf>
    <xf numFmtId="4" fontId="30" fillId="92" borderId="19" applyNumberFormat="0" applyProtection="0">
      <alignment horizontal="left" vertical="center" indent="1"/>
    </xf>
    <xf numFmtId="0" fontId="30" fillId="92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91" borderId="25" applyNumberFormat="0">
      <protection locked="0"/>
    </xf>
    <xf numFmtId="0" fontId="30" fillId="85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25" applyNumberFormat="0">
      <protection locked="0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center" indent="1"/>
    </xf>
    <xf numFmtId="0" fontId="4" fillId="82" borderId="19" applyNumberFormat="0" applyProtection="0">
      <alignment horizontal="left" vertical="top" indent="1"/>
    </xf>
    <xf numFmtId="0" fontId="4" fillId="82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8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25" applyNumberFormat="0">
      <protection locked="0"/>
    </xf>
    <xf numFmtId="0" fontId="4" fillId="88" borderId="19" applyNumberFormat="0" applyProtection="0">
      <alignment horizontal="left" vertical="top" indent="1"/>
    </xf>
    <xf numFmtId="0" fontId="4" fillId="83" borderId="19" applyNumberFormat="0" applyProtection="0">
      <alignment horizontal="left" vertical="top" indent="1"/>
    </xf>
    <xf numFmtId="0" fontId="4" fillId="91" borderId="25" applyNumberFormat="0">
      <protection locked="0"/>
    </xf>
    <xf numFmtId="0" fontId="4" fillId="91" borderId="25" applyNumberFormat="0">
      <protection locked="0"/>
    </xf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0" fontId="22" fillId="57" borderId="12" applyNumberFormat="0" applyFont="0" applyAlignment="0" applyProtection="0"/>
    <xf numFmtId="4" fontId="22" fillId="68" borderId="12" applyNumberFormat="0" applyProtection="0">
      <alignment vertical="center"/>
    </xf>
    <xf numFmtId="4" fontId="22" fillId="68" borderId="12" applyNumberFormat="0" applyProtection="0">
      <alignment vertical="center"/>
    </xf>
    <xf numFmtId="4" fontId="22" fillId="68" borderId="12" applyNumberFormat="0" applyProtection="0">
      <alignment vertical="center"/>
    </xf>
    <xf numFmtId="4" fontId="41" fillId="37" borderId="12" applyNumberFormat="0" applyProtection="0">
      <alignment vertical="center"/>
    </xf>
    <xf numFmtId="4" fontId="22" fillId="37" borderId="12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4" fontId="22" fillId="37" borderId="12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71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71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2" borderId="12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4" borderId="20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5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6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7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8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79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0" borderId="12" applyNumberFormat="0" applyProtection="0">
      <alignment horizontal="right" vertical="center"/>
    </xf>
    <xf numFmtId="4" fontId="22" fillId="81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22" fillId="81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4" fillId="82" borderId="20" applyNumberFormat="0" applyProtection="0">
      <alignment horizontal="left" vertical="center" indent="1"/>
    </xf>
    <xf numFmtId="4" fontId="22" fillId="85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22" fillId="85" borderId="12" applyNumberFormat="0" applyProtection="0">
      <alignment horizontal="right" vertical="center"/>
    </xf>
    <xf numFmtId="4" fontId="22" fillId="83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22" fillId="83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4" fontId="22" fillId="85" borderId="20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6" borderId="12" applyNumberFormat="0" applyProtection="0">
      <alignment horizontal="left" vertical="center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22" fillId="82" borderId="19" applyNumberFormat="0" applyProtection="0">
      <alignment horizontal="left" vertical="top" indent="1"/>
    </xf>
    <xf numFmtId="0" fontId="22" fillId="87" borderId="12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22" fillId="87" borderId="12" applyNumberFormat="0" applyProtection="0">
      <alignment horizontal="left" vertical="center" indent="1"/>
    </xf>
    <xf numFmtId="0" fontId="22" fillId="85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22" fillId="85" borderId="19" applyNumberFormat="0" applyProtection="0">
      <alignment horizontal="left" vertical="top" indent="1"/>
    </xf>
    <xf numFmtId="0" fontId="22" fillId="88" borderId="12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22" fillId="88" borderId="12" applyNumberFormat="0" applyProtection="0">
      <alignment horizontal="left" vertical="center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8" borderId="19" applyNumberFormat="0" applyProtection="0">
      <alignment horizontal="left" vertical="top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2" applyNumberFormat="0" applyProtection="0">
      <alignment horizontal="left" vertical="center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0" fontId="22" fillId="83" borderId="19" applyNumberFormat="0" applyProtection="0">
      <alignment horizontal="left" vertical="top" indent="1"/>
    </xf>
    <xf numFmtId="4" fontId="45" fillId="92" borderId="19" applyNumberFormat="0" applyProtection="0">
      <alignment vertical="center"/>
    </xf>
    <xf numFmtId="4" fontId="41" fillId="93" borderId="25" applyNumberFormat="0" applyProtection="0">
      <alignment vertical="center"/>
    </xf>
    <xf numFmtId="4" fontId="45" fillId="86" borderId="19" applyNumberFormat="0" applyProtection="0">
      <alignment horizontal="left" vertical="center" indent="1"/>
    </xf>
    <xf numFmtId="0" fontId="45" fillId="92" borderId="19" applyNumberFormat="0" applyProtection="0">
      <alignment horizontal="left" vertical="top" indent="1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22" fillId="0" borderId="12" applyNumberFormat="0" applyProtection="0">
      <alignment horizontal="right" vertical="center"/>
    </xf>
    <xf numFmtId="4" fontId="41" fillId="95" borderId="12" applyNumberFormat="0" applyProtection="0">
      <alignment horizontal="right" vertical="center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4" fontId="22" fillId="69" borderId="12" applyNumberFormat="0" applyProtection="0">
      <alignment horizontal="left" vertical="center" indent="1"/>
    </xf>
    <xf numFmtId="0" fontId="45" fillId="85" borderId="19" applyNumberFormat="0" applyProtection="0">
      <alignment horizontal="left" vertical="top" indent="1"/>
    </xf>
    <xf numFmtId="4" fontId="47" fillId="96" borderId="20" applyNumberFormat="0" applyProtection="0">
      <alignment horizontal="left" vertical="center" indent="1"/>
    </xf>
    <xf numFmtId="0" fontId="22" fillId="97" borderId="25"/>
    <xf numFmtId="0" fontId="22" fillId="97" borderId="25"/>
    <xf numFmtId="4" fontId="49" fillId="91" borderId="12" applyNumberFormat="0" applyProtection="0">
      <alignment horizontal="right" vertical="center"/>
    </xf>
    <xf numFmtId="4" fontId="22" fillId="0" borderId="26" applyNumberFormat="0" applyProtection="0">
      <alignment horizontal="right" vertical="center"/>
    </xf>
    <xf numFmtId="0" fontId="4" fillId="70" borderId="28" applyNumberFormat="0" applyProtection="0">
      <alignment horizontal="left" vertical="top" indent="1"/>
    </xf>
    <xf numFmtId="0" fontId="23" fillId="82" borderId="30" applyBorder="0"/>
    <xf numFmtId="0" fontId="43" fillId="68" borderId="35" applyNumberFormat="0" applyProtection="0">
      <alignment horizontal="left" vertical="top" indent="1"/>
    </xf>
    <xf numFmtId="4" fontId="22" fillId="81" borderId="29" applyNumberFormat="0" applyProtection="0">
      <alignment horizontal="left" vertical="center" indent="1"/>
    </xf>
    <xf numFmtId="0" fontId="4" fillId="90" borderId="28" applyNumberFormat="0" applyProtection="0">
      <alignment horizontal="left" vertical="center" indent="1"/>
    </xf>
    <xf numFmtId="4" fontId="22" fillId="81" borderId="29" applyNumberFormat="0" applyProtection="0">
      <alignment horizontal="left" vertical="center" indent="1"/>
    </xf>
    <xf numFmtId="4" fontId="46" fillId="93" borderId="28" applyNumberFormat="0" applyProtection="0">
      <alignment vertical="center"/>
    </xf>
    <xf numFmtId="0" fontId="22" fillId="83" borderId="26" applyNumberFormat="0" applyProtection="0">
      <alignment horizontal="left" vertical="center" indent="1"/>
    </xf>
    <xf numFmtId="4" fontId="4" fillId="82" borderId="29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0" fontId="4" fillId="88" borderId="28" applyNumberFormat="0" applyProtection="0">
      <alignment horizontal="left" vertical="top" indent="1"/>
    </xf>
    <xf numFmtId="4" fontId="50" fillId="83" borderId="28" applyNumberFormat="0" applyProtection="0">
      <alignment horizontal="right" vertical="center"/>
    </xf>
    <xf numFmtId="0" fontId="4" fillId="90" borderId="28" applyNumberFormat="0" applyProtection="0">
      <alignment horizontal="left" vertical="top" indent="1"/>
    </xf>
    <xf numFmtId="0" fontId="22" fillId="87" borderId="26" applyNumberFormat="0" applyProtection="0">
      <alignment horizontal="left" vertical="center" indent="1"/>
    </xf>
    <xf numFmtId="0" fontId="4" fillId="85" borderId="28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0" fontId="4" fillId="84" borderId="28" applyNumberFormat="0" applyProtection="0">
      <alignment horizontal="left" vertical="center" indent="1"/>
    </xf>
    <xf numFmtId="0" fontId="4" fillId="70" borderId="28" applyNumberFormat="0" applyProtection="0">
      <alignment horizontal="left" vertical="top" indent="1"/>
    </xf>
    <xf numFmtId="4" fontId="22" fillId="85" borderId="29" applyNumberFormat="0" applyProtection="0">
      <alignment horizontal="left" vertical="center" indent="1"/>
    </xf>
    <xf numFmtId="0" fontId="4" fillId="84" borderId="28" applyNumberFormat="0" applyProtection="0">
      <alignment horizontal="left" vertical="center" indent="1"/>
    </xf>
    <xf numFmtId="0" fontId="22" fillId="88" borderId="28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4" fontId="22" fillId="85" borderId="26" applyNumberFormat="0" applyProtection="0">
      <alignment horizontal="right" vertical="center"/>
    </xf>
    <xf numFmtId="4" fontId="22" fillId="71" borderId="26" applyNumberFormat="0" applyProtection="0">
      <alignment horizontal="right" vertical="center"/>
    </xf>
    <xf numFmtId="0" fontId="4" fillId="89" borderId="28" applyNumberFormat="0" applyProtection="0">
      <alignment horizontal="left" vertical="top" indent="1"/>
    </xf>
    <xf numFmtId="4" fontId="22" fillId="85" borderId="29" applyNumberFormat="0" applyProtection="0">
      <alignment horizontal="left" vertical="center" indent="1"/>
    </xf>
    <xf numFmtId="4" fontId="22" fillId="83" borderId="36" applyNumberFormat="0" applyProtection="0">
      <alignment horizontal="left" vertical="center" indent="1"/>
    </xf>
    <xf numFmtId="4" fontId="46" fillId="93" borderId="35" applyNumberFormat="0" applyProtection="0">
      <alignment vertical="center"/>
    </xf>
    <xf numFmtId="0" fontId="4" fillId="82" borderId="35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0" fontId="4" fillId="82" borderId="35" applyNumberFormat="0" applyProtection="0">
      <alignment horizontal="left" vertical="top" indent="1"/>
    </xf>
    <xf numFmtId="4" fontId="22" fillId="74" borderId="36" applyNumberFormat="0" applyProtection="0">
      <alignment horizontal="right" vertical="center"/>
    </xf>
    <xf numFmtId="0" fontId="40" fillId="37" borderId="35" applyNumberFormat="0" applyProtection="0">
      <alignment horizontal="left" vertical="top" indent="1"/>
    </xf>
    <xf numFmtId="0" fontId="4" fillId="89" borderId="35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0" fontId="30" fillId="92" borderId="28" applyNumberFormat="0" applyProtection="0">
      <alignment horizontal="left" vertical="top" indent="1"/>
    </xf>
    <xf numFmtId="0" fontId="22" fillId="83" borderId="28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4" fontId="22" fillId="72" borderId="26" applyNumberFormat="0" applyProtection="0">
      <alignment horizontal="right" vertical="center"/>
    </xf>
    <xf numFmtId="0" fontId="22" fillId="82" borderId="28" applyNumberFormat="0" applyProtection="0">
      <alignment horizontal="left" vertical="top" indent="1"/>
    </xf>
    <xf numFmtId="4" fontId="22" fillId="75" borderId="26" applyNumberFormat="0" applyProtection="0">
      <alignment horizontal="right" vertical="center"/>
    </xf>
    <xf numFmtId="0" fontId="4" fillId="91" borderId="32" applyNumberFormat="0">
      <protection locked="0"/>
    </xf>
    <xf numFmtId="0" fontId="4" fillId="82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0" fontId="4" fillId="90" borderId="28" applyNumberFormat="0" applyProtection="0">
      <alignment horizontal="left" vertical="top" indent="1"/>
    </xf>
    <xf numFmtId="4" fontId="22" fillId="37" borderId="26" applyNumberFormat="0" applyProtection="0">
      <alignment horizontal="left" vertical="center" indent="1"/>
    </xf>
    <xf numFmtId="4" fontId="22" fillId="37" borderId="26" applyNumberFormat="0" applyProtection="0">
      <alignment horizontal="left" vertical="center" indent="1"/>
    </xf>
    <xf numFmtId="0" fontId="22" fillId="57" borderId="26" applyNumberFormat="0" applyFont="0" applyAlignment="0" applyProtection="0"/>
    <xf numFmtId="4" fontId="22" fillId="79" borderId="26" applyNumberFormat="0" applyProtection="0">
      <alignment horizontal="right" vertical="center"/>
    </xf>
    <xf numFmtId="4" fontId="22" fillId="68" borderId="33" applyNumberFormat="0" applyProtection="0">
      <alignment vertical="center"/>
    </xf>
    <xf numFmtId="4" fontId="22" fillId="0" borderId="26" applyNumberFormat="0" applyProtection="0">
      <alignment horizontal="right" vertical="center"/>
    </xf>
    <xf numFmtId="0" fontId="4" fillId="90" borderId="28" applyNumberFormat="0" applyProtection="0">
      <alignment horizontal="left" vertical="center" indent="1"/>
    </xf>
    <xf numFmtId="4" fontId="49" fillId="91" borderId="33" applyNumberFormat="0" applyProtection="0">
      <alignment horizontal="right" vertical="center"/>
    </xf>
    <xf numFmtId="0" fontId="22" fillId="88" borderId="33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0" fontId="22" fillId="88" borderId="26" applyNumberFormat="0" applyProtection="0">
      <alignment horizontal="left" vertical="center" indent="1"/>
    </xf>
    <xf numFmtId="0" fontId="4" fillId="70" borderId="28" applyNumberFormat="0" applyProtection="0">
      <alignment horizontal="left" vertical="top" indent="1"/>
    </xf>
    <xf numFmtId="4" fontId="22" fillId="83" borderId="29" applyNumberFormat="0" applyProtection="0">
      <alignment horizontal="left" vertical="center" indent="1"/>
    </xf>
    <xf numFmtId="0" fontId="45" fillId="85" borderId="28" applyNumberFormat="0" applyProtection="0">
      <alignment horizontal="left" vertical="top" indent="1"/>
    </xf>
    <xf numFmtId="0" fontId="30" fillId="70" borderId="35" applyNumberFormat="0" applyProtection="0">
      <alignment horizontal="left" vertical="top" indent="1"/>
    </xf>
    <xf numFmtId="4" fontId="22" fillId="71" borderId="33" applyNumberFormat="0" applyProtection="0">
      <alignment horizontal="right" vertical="center"/>
    </xf>
    <xf numFmtId="0" fontId="22" fillId="83" borderId="26" applyNumberFormat="0" applyProtection="0">
      <alignment horizontal="left" vertical="center" indent="1"/>
    </xf>
    <xf numFmtId="0" fontId="22" fillId="88" borderId="28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0" fontId="22" fillId="87" borderId="33" applyNumberFormat="0" applyProtection="0">
      <alignment horizontal="left" vertical="center" indent="1"/>
    </xf>
    <xf numFmtId="4" fontId="22" fillId="37" borderId="26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4" fontId="22" fillId="80" borderId="26" applyNumberFormat="0" applyProtection="0">
      <alignment horizontal="right" vertical="center"/>
    </xf>
    <xf numFmtId="0" fontId="4" fillId="82" borderId="28" applyNumberFormat="0" applyProtection="0">
      <alignment horizontal="left" vertical="top" indent="1"/>
    </xf>
    <xf numFmtId="0" fontId="22" fillId="88" borderId="28" applyNumberFormat="0" applyProtection="0">
      <alignment horizontal="left" vertical="top" indent="1"/>
    </xf>
    <xf numFmtId="0" fontId="4" fillId="88" borderId="28" applyNumberFormat="0" applyProtection="0">
      <alignment horizontal="left" vertical="center" indent="1"/>
    </xf>
    <xf numFmtId="4" fontId="40" fillId="37" borderId="35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4" fontId="22" fillId="81" borderId="29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4" fontId="22" fillId="0" borderId="26" applyNumberFormat="0" applyProtection="0">
      <alignment horizontal="right" vertical="center"/>
    </xf>
    <xf numFmtId="0" fontId="22" fillId="83" borderId="28" applyNumberFormat="0" applyProtection="0">
      <alignment horizontal="left" vertical="top" indent="1"/>
    </xf>
    <xf numFmtId="0" fontId="45" fillId="85" borderId="28" applyNumberFormat="0" applyProtection="0">
      <alignment horizontal="left" vertical="top" indent="1"/>
    </xf>
    <xf numFmtId="0" fontId="4" fillId="70" borderId="28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4" fontId="22" fillId="77" borderId="26" applyNumberFormat="0" applyProtection="0">
      <alignment horizontal="right" vertical="center"/>
    </xf>
    <xf numFmtId="0" fontId="4" fillId="89" borderId="28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0" fontId="4" fillId="70" borderId="28" applyNumberFormat="0" applyProtection="0">
      <alignment horizontal="left" vertical="top" indent="1"/>
    </xf>
    <xf numFmtId="4" fontId="30" fillId="92" borderId="35" applyNumberFormat="0" applyProtection="0">
      <alignment vertical="center"/>
    </xf>
    <xf numFmtId="0" fontId="4" fillId="90" borderId="35" applyNumberFormat="0" applyProtection="0">
      <alignment horizontal="left" vertical="center" indent="1"/>
    </xf>
    <xf numFmtId="0" fontId="22" fillId="97" borderId="32"/>
    <xf numFmtId="4" fontId="30" fillId="79" borderId="28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0" fontId="4" fillId="84" borderId="28" applyNumberFormat="0" applyProtection="0">
      <alignment horizontal="left" vertical="top" indent="1"/>
    </xf>
    <xf numFmtId="0" fontId="4" fillId="88" borderId="28" applyNumberFormat="0" applyProtection="0">
      <alignment horizontal="left" vertical="top" indent="1"/>
    </xf>
    <xf numFmtId="4" fontId="30" fillId="78" borderId="28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0" fontId="22" fillId="97" borderId="32"/>
    <xf numFmtId="4" fontId="41" fillId="95" borderId="26" applyNumberFormat="0" applyProtection="0">
      <alignment horizontal="right" vertical="center"/>
    </xf>
    <xf numFmtId="4" fontId="30" fillId="73" borderId="28" applyNumberFormat="0" applyProtection="0">
      <alignment horizontal="right" vertical="center"/>
    </xf>
    <xf numFmtId="0" fontId="22" fillId="88" borderId="26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4" fontId="22" fillId="80" borderId="26" applyNumberFormat="0" applyProtection="0">
      <alignment horizontal="right" vertical="center"/>
    </xf>
    <xf numFmtId="4" fontId="22" fillId="85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4" fontId="22" fillId="37" borderId="26" applyNumberFormat="0" applyProtection="0">
      <alignment horizontal="left" vertical="center" indent="1"/>
    </xf>
    <xf numFmtId="4" fontId="41" fillId="37" borderId="26" applyNumberFormat="0" applyProtection="0">
      <alignment vertical="center"/>
    </xf>
    <xf numFmtId="4" fontId="22" fillId="76" borderId="26" applyNumberFormat="0" applyProtection="0">
      <alignment horizontal="right" vertical="center"/>
    </xf>
    <xf numFmtId="0" fontId="4" fillId="85" borderId="28" applyNumberFormat="0" applyProtection="0">
      <alignment horizontal="left" vertical="top" indent="1"/>
    </xf>
    <xf numFmtId="0" fontId="4" fillId="82" borderId="28" applyNumberFormat="0" applyProtection="0">
      <alignment horizontal="left" vertical="top" indent="1"/>
    </xf>
    <xf numFmtId="0" fontId="4" fillId="91" borderId="32" applyNumberFormat="0">
      <protection locked="0"/>
    </xf>
    <xf numFmtId="0" fontId="4" fillId="83" borderId="28" applyNumberFormat="0" applyProtection="0">
      <alignment horizontal="left" vertical="top" indent="1"/>
    </xf>
    <xf numFmtId="0" fontId="4" fillId="82" borderId="28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0" fontId="4" fillId="91" borderId="32" applyNumberFormat="0">
      <protection locked="0"/>
    </xf>
    <xf numFmtId="0" fontId="30" fillId="70" borderId="28" applyNumberFormat="0" applyProtection="0">
      <alignment horizontal="left" vertical="top" indent="1"/>
    </xf>
    <xf numFmtId="4" fontId="30" fillId="85" borderId="28" applyNumberFormat="0" applyProtection="0">
      <alignment horizontal="left" vertical="center" indent="1"/>
    </xf>
    <xf numFmtId="4" fontId="40" fillId="68" borderId="28" applyNumberFormat="0" applyProtection="0">
      <alignment horizontal="left" vertical="center" indent="1"/>
    </xf>
    <xf numFmtId="0" fontId="45" fillId="92" borderId="28" applyNumberFormat="0" applyProtection="0">
      <alignment horizontal="left" vertical="top" indent="1"/>
    </xf>
    <xf numFmtId="4" fontId="45" fillId="86" borderId="28" applyNumberFormat="0" applyProtection="0">
      <alignment horizontal="left" vertical="center" indent="1"/>
    </xf>
    <xf numFmtId="4" fontId="41" fillId="95" borderId="26" applyNumberFormat="0" applyProtection="0">
      <alignment horizontal="right" vertical="center"/>
    </xf>
    <xf numFmtId="0" fontId="4" fillId="90" borderId="28" applyNumberFormat="0" applyProtection="0">
      <alignment horizontal="left" vertical="center" indent="1"/>
    </xf>
    <xf numFmtId="0" fontId="4" fillId="90" borderId="28" applyNumberFormat="0" applyProtection="0">
      <alignment horizontal="left" vertical="center" indent="1"/>
    </xf>
    <xf numFmtId="4" fontId="45" fillId="92" borderId="28" applyNumberFormat="0" applyProtection="0">
      <alignment vertical="center"/>
    </xf>
    <xf numFmtId="4" fontId="22" fillId="0" borderId="26" applyNumberFormat="0" applyProtection="0">
      <alignment horizontal="right" vertical="center"/>
    </xf>
    <xf numFmtId="0" fontId="4" fillId="89" borderId="28" applyNumberFormat="0" applyProtection="0">
      <alignment horizontal="left" vertical="top" indent="1"/>
    </xf>
    <xf numFmtId="0" fontId="22" fillId="83" borderId="28" applyNumberFormat="0" applyProtection="0">
      <alignment horizontal="left" vertical="top" indent="1"/>
    </xf>
    <xf numFmtId="0" fontId="22" fillId="83" borderId="26" applyNumberFormat="0" applyProtection="0">
      <alignment horizontal="left" vertical="center" indent="1"/>
    </xf>
    <xf numFmtId="4" fontId="22" fillId="37" borderId="26" applyNumberFormat="0" applyProtection="0">
      <alignment horizontal="left" vertical="center" indent="1"/>
    </xf>
    <xf numFmtId="4" fontId="22" fillId="78" borderId="26" applyNumberFormat="0" applyProtection="0">
      <alignment horizontal="right" vertical="center"/>
    </xf>
    <xf numFmtId="0" fontId="40" fillId="68" borderId="28" applyNumberFormat="0" applyProtection="0">
      <alignment horizontal="left" vertical="top" indent="1"/>
    </xf>
    <xf numFmtId="0" fontId="4" fillId="89" borderId="28" applyNumberFormat="0" applyProtection="0">
      <alignment horizontal="left" vertical="center" indent="1"/>
    </xf>
    <xf numFmtId="4" fontId="22" fillId="80" borderId="26" applyNumberFormat="0" applyProtection="0">
      <alignment horizontal="right" vertical="center"/>
    </xf>
    <xf numFmtId="0" fontId="4" fillId="70" borderId="28" applyNumberFormat="0" applyProtection="0">
      <alignment horizontal="left" vertical="top" indent="1"/>
    </xf>
    <xf numFmtId="4" fontId="30" fillId="80" borderId="28" applyNumberFormat="0" applyProtection="0">
      <alignment horizontal="right" vertical="center"/>
    </xf>
    <xf numFmtId="4" fontId="22" fillId="75" borderId="26" applyNumberFormat="0" applyProtection="0">
      <alignment horizontal="right" vertical="center"/>
    </xf>
    <xf numFmtId="0" fontId="4" fillId="90" borderId="28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4" fontId="22" fillId="75" borderId="26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0" fontId="4" fillId="70" borderId="28" applyNumberFormat="0" applyProtection="0">
      <alignment horizontal="left" vertical="center" indent="1"/>
    </xf>
    <xf numFmtId="4" fontId="4" fillId="82" borderId="29" applyNumberFormat="0" applyProtection="0">
      <alignment horizontal="left" vertical="center" indent="1"/>
    </xf>
    <xf numFmtId="4" fontId="30" fillId="77" borderId="28" applyNumberFormat="0" applyProtection="0">
      <alignment horizontal="right" vertical="center"/>
    </xf>
    <xf numFmtId="0" fontId="22" fillId="83" borderId="26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4" fontId="22" fillId="81" borderId="29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4" fontId="22" fillId="72" borderId="26" applyNumberFormat="0" applyProtection="0">
      <alignment horizontal="right" vertical="center"/>
    </xf>
    <xf numFmtId="4" fontId="22" fillId="68" borderId="26" applyNumberFormat="0" applyProtection="0">
      <alignment vertical="center"/>
    </xf>
    <xf numFmtId="0" fontId="4" fillId="91" borderId="32" applyNumberFormat="0">
      <protection locked="0"/>
    </xf>
    <xf numFmtId="4" fontId="30" fillId="92" borderId="28" applyNumberFormat="0" applyProtection="0">
      <alignment vertical="center"/>
    </xf>
    <xf numFmtId="0" fontId="4" fillId="88" borderId="28" applyNumberFormat="0" applyProtection="0">
      <alignment horizontal="left" vertical="center" indent="1"/>
    </xf>
    <xf numFmtId="0" fontId="4" fillId="85" borderId="28" applyNumberFormat="0" applyProtection="0">
      <alignment horizontal="left" vertical="top" indent="1"/>
    </xf>
    <xf numFmtId="4" fontId="49" fillId="91" borderId="26" applyNumberFormat="0" applyProtection="0">
      <alignment horizontal="right" vertical="center"/>
    </xf>
    <xf numFmtId="4" fontId="22" fillId="74" borderId="36" applyNumberFormat="0" applyProtection="0">
      <alignment horizontal="right" vertical="center"/>
    </xf>
    <xf numFmtId="0" fontId="4" fillId="84" borderId="28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0" fontId="22" fillId="87" borderId="26" applyNumberFormat="0" applyProtection="0">
      <alignment horizontal="left" vertical="center" indent="1"/>
    </xf>
    <xf numFmtId="4" fontId="22" fillId="77" borderId="26" applyNumberFormat="0" applyProtection="0">
      <alignment horizontal="right" vertical="center"/>
    </xf>
    <xf numFmtId="0" fontId="22" fillId="82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0" fontId="4" fillId="85" borderId="28" applyNumberFormat="0" applyProtection="0">
      <alignment horizontal="left" vertical="top" indent="1"/>
    </xf>
    <xf numFmtId="0" fontId="4" fillId="82" borderId="28" applyNumberFormat="0" applyProtection="0">
      <alignment horizontal="left" vertical="center" indent="1"/>
    </xf>
    <xf numFmtId="4" fontId="50" fillId="83" borderId="28" applyNumberFormat="0" applyProtection="0">
      <alignment horizontal="right" vertical="center"/>
    </xf>
    <xf numFmtId="4" fontId="22" fillId="72" borderId="26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0" fontId="22" fillId="85" borderId="28" applyNumberFormat="0" applyProtection="0">
      <alignment horizontal="left" vertical="top" indent="1"/>
    </xf>
    <xf numFmtId="0" fontId="22" fillId="88" borderId="28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4" fontId="22" fillId="71" borderId="26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0" fontId="4" fillId="90" borderId="28" applyNumberFormat="0" applyProtection="0">
      <alignment horizontal="left" vertical="top" indent="1"/>
    </xf>
    <xf numFmtId="4" fontId="30" fillId="73" borderId="35" applyNumberFormat="0" applyProtection="0">
      <alignment horizontal="right" vertical="center"/>
    </xf>
    <xf numFmtId="0" fontId="22" fillId="85" borderId="28" applyNumberFormat="0" applyProtection="0">
      <alignment horizontal="left" vertical="top" indent="1"/>
    </xf>
    <xf numFmtId="4" fontId="30" fillId="71" borderId="28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30" fillId="92" borderId="28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45" fillId="92" borderId="28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4" fontId="30" fillId="79" borderId="35" applyNumberFormat="0" applyProtection="0">
      <alignment horizontal="right" vertical="center"/>
    </xf>
    <xf numFmtId="4" fontId="22" fillId="0" borderId="33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0" fontId="4" fillId="88" borderId="35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0" fontId="43" fillId="68" borderId="28" applyNumberFormat="0" applyProtection="0">
      <alignment horizontal="left" vertical="top" indent="1"/>
    </xf>
    <xf numFmtId="4" fontId="22" fillId="37" borderId="26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47" fillId="96" borderId="29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0" fontId="4" fillId="83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4" fontId="22" fillId="37" borderId="26" applyNumberFormat="0" applyProtection="0">
      <alignment horizontal="left" vertical="center" indent="1"/>
    </xf>
    <xf numFmtId="0" fontId="4" fillId="85" borderId="28" applyNumberFormat="0" applyProtection="0">
      <alignment horizontal="left" vertical="top" indent="1"/>
    </xf>
    <xf numFmtId="0" fontId="22" fillId="82" borderId="35" applyNumberFormat="0" applyProtection="0">
      <alignment horizontal="left" vertical="top" indent="1"/>
    </xf>
    <xf numFmtId="0" fontId="4" fillId="90" borderId="28" applyNumberFormat="0" applyProtection="0">
      <alignment horizontal="left" vertical="center" indent="1"/>
    </xf>
    <xf numFmtId="0" fontId="4" fillId="88" borderId="28" applyNumberFormat="0" applyProtection="0">
      <alignment horizontal="left" vertical="top" indent="1"/>
    </xf>
    <xf numFmtId="0" fontId="45" fillId="92" borderId="28" applyNumberFormat="0" applyProtection="0">
      <alignment horizontal="left" vertical="top" indent="1"/>
    </xf>
    <xf numFmtId="0" fontId="4" fillId="82" borderId="28" applyNumberFormat="0" applyProtection="0">
      <alignment horizontal="left" vertical="top" indent="1"/>
    </xf>
    <xf numFmtId="4" fontId="22" fillId="85" borderId="26" applyNumberFormat="0" applyProtection="0">
      <alignment horizontal="right" vertical="center"/>
    </xf>
    <xf numFmtId="4" fontId="22" fillId="76" borderId="33" applyNumberFormat="0" applyProtection="0">
      <alignment horizontal="right" vertical="center"/>
    </xf>
    <xf numFmtId="0" fontId="30" fillId="92" borderId="28" applyNumberFormat="0" applyProtection="0">
      <alignment horizontal="left" vertical="top" indent="1"/>
    </xf>
    <xf numFmtId="4" fontId="30" fillId="79" borderId="28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42" fillId="37" borderId="28" applyNumberFormat="0" applyProtection="0">
      <alignment vertical="center"/>
    </xf>
    <xf numFmtId="4" fontId="22" fillId="69" borderId="26" applyNumberFormat="0" applyProtection="0">
      <alignment horizontal="left" vertical="center" indent="1"/>
    </xf>
    <xf numFmtId="4" fontId="47" fillId="96" borderId="36" applyNumberFormat="0" applyProtection="0">
      <alignment horizontal="left" vertical="center" indent="1"/>
    </xf>
    <xf numFmtId="0" fontId="30" fillId="70" borderId="28" applyNumberFormat="0" applyProtection="0">
      <alignment horizontal="left" vertical="top" indent="1"/>
    </xf>
    <xf numFmtId="4" fontId="30" fillId="92" borderId="28" applyNumberFormat="0" applyProtection="0">
      <alignment horizontal="left" vertical="center" indent="1"/>
    </xf>
    <xf numFmtId="4" fontId="22" fillId="37" borderId="26" applyNumberFormat="0" applyProtection="0">
      <alignment horizontal="left" vertical="center" indent="1"/>
    </xf>
    <xf numFmtId="0" fontId="4" fillId="88" borderId="35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0" fontId="22" fillId="97" borderId="32"/>
    <xf numFmtId="4" fontId="42" fillId="68" borderId="28" applyNumberFormat="0" applyProtection="0">
      <alignment vertical="center"/>
    </xf>
    <xf numFmtId="4" fontId="22" fillId="85" borderId="29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0" fontId="22" fillId="86" borderId="33" applyNumberFormat="0" applyProtection="0">
      <alignment horizontal="left" vertical="center" indent="1"/>
    </xf>
    <xf numFmtId="0" fontId="4" fillId="83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0" fontId="30" fillId="93" borderId="28" applyNumberFormat="0" applyProtection="0">
      <alignment horizontal="left" vertical="top" indent="1"/>
    </xf>
    <xf numFmtId="4" fontId="22" fillId="72" borderId="26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0" fontId="22" fillId="88" borderId="26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0" fontId="4" fillId="84" borderId="28" applyNumberFormat="0" applyProtection="0">
      <alignment horizontal="left" vertical="center" indent="1"/>
    </xf>
    <xf numFmtId="4" fontId="45" fillId="92" borderId="28" applyNumberFormat="0" applyProtection="0">
      <alignment vertical="center"/>
    </xf>
    <xf numFmtId="0" fontId="4" fillId="82" borderId="28" applyNumberFormat="0" applyProtection="0">
      <alignment horizontal="left" vertical="top" indent="1"/>
    </xf>
    <xf numFmtId="0" fontId="4" fillId="89" borderId="28" applyNumberFormat="0" applyProtection="0">
      <alignment horizontal="left" vertical="top" indent="1"/>
    </xf>
    <xf numFmtId="0" fontId="28" fillId="61" borderId="26" applyNumberFormat="0" applyAlignment="0" applyProtection="0"/>
    <xf numFmtId="4" fontId="42" fillId="68" borderId="28" applyNumberFormat="0" applyProtection="0">
      <alignment vertical="center"/>
    </xf>
    <xf numFmtId="4" fontId="45" fillId="86" borderId="35" applyNumberFormat="0" applyProtection="0">
      <alignment horizontal="left" vertical="center" indent="1"/>
    </xf>
    <xf numFmtId="0" fontId="43" fillId="68" borderId="28" applyNumberFormat="0" applyProtection="0">
      <alignment horizontal="left" vertical="top" indent="1"/>
    </xf>
    <xf numFmtId="0" fontId="4" fillId="88" borderId="28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0" fontId="4" fillId="91" borderId="32" applyNumberFormat="0">
      <protection locked="0"/>
    </xf>
    <xf numFmtId="4" fontId="49" fillId="91" borderId="26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4" fontId="45" fillId="86" borderId="28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0" fontId="4" fillId="88" borderId="35" applyNumberFormat="0" applyProtection="0">
      <alignment horizontal="left" vertical="top" indent="1"/>
    </xf>
    <xf numFmtId="0" fontId="4" fillId="82" borderId="28" applyNumberFormat="0" applyProtection="0">
      <alignment horizontal="left" vertical="center" indent="1"/>
    </xf>
    <xf numFmtId="0" fontId="45" fillId="85" borderId="28" applyNumberFormat="0" applyProtection="0">
      <alignment horizontal="left" vertical="top" indent="1"/>
    </xf>
    <xf numFmtId="4" fontId="40" fillId="68" borderId="35" applyNumberFormat="0" applyProtection="0">
      <alignment vertical="center"/>
    </xf>
    <xf numFmtId="4" fontId="22" fillId="80" borderId="33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0" fontId="4" fillId="91" borderId="32" applyNumberFormat="0">
      <protection locked="0"/>
    </xf>
    <xf numFmtId="4" fontId="22" fillId="80" borderId="26" applyNumberFormat="0" applyProtection="0">
      <alignment horizontal="right" vertical="center"/>
    </xf>
    <xf numFmtId="0" fontId="4" fillId="84" borderId="28" applyNumberFormat="0" applyProtection="0">
      <alignment horizontal="left" vertical="top" indent="1"/>
    </xf>
    <xf numFmtId="0" fontId="4" fillId="91" borderId="32" applyNumberFormat="0">
      <protection locked="0"/>
    </xf>
    <xf numFmtId="4" fontId="22" fillId="79" borderId="26" applyNumberFormat="0" applyProtection="0">
      <alignment horizontal="right" vertical="center"/>
    </xf>
    <xf numFmtId="4" fontId="22" fillId="76" borderId="26" applyNumberFormat="0" applyProtection="0">
      <alignment horizontal="right" vertical="center"/>
    </xf>
    <xf numFmtId="0" fontId="4" fillId="90" borderId="28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0" fontId="4" fillId="70" borderId="28" applyNumberFormat="0" applyProtection="0">
      <alignment horizontal="left" vertical="top" indent="1"/>
    </xf>
    <xf numFmtId="4" fontId="4" fillId="82" borderId="29" applyNumberFormat="0" applyProtection="0">
      <alignment horizontal="left" vertical="center" indent="1"/>
    </xf>
    <xf numFmtId="0" fontId="4" fillId="85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0" fontId="43" fillId="68" borderId="28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4" fontId="22" fillId="37" borderId="33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4" fillId="89" borderId="28" applyNumberFormat="0" applyProtection="0">
      <alignment horizontal="left" vertical="top" indent="1"/>
    </xf>
    <xf numFmtId="0" fontId="4" fillId="89" borderId="28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4" fontId="22" fillId="78" borderId="26" applyNumberFormat="0" applyProtection="0">
      <alignment horizontal="right" vertical="center"/>
    </xf>
    <xf numFmtId="4" fontId="22" fillId="71" borderId="26" applyNumberFormat="0" applyProtection="0">
      <alignment horizontal="right" vertical="center"/>
    </xf>
    <xf numFmtId="0" fontId="4" fillId="70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0" fontId="30" fillId="85" borderId="28" applyNumberFormat="0" applyProtection="0">
      <alignment horizontal="left" vertical="top" indent="1"/>
    </xf>
    <xf numFmtId="4" fontId="46" fillId="93" borderId="28" applyNumberFormat="0" applyProtection="0">
      <alignment vertical="center"/>
    </xf>
    <xf numFmtId="4" fontId="30" fillId="85" borderId="28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4" fontId="22" fillId="68" borderId="33" applyNumberFormat="0" applyProtection="0">
      <alignment vertical="center"/>
    </xf>
    <xf numFmtId="4" fontId="30" fillId="93" borderId="28" applyNumberFormat="0" applyProtection="0">
      <alignment vertical="center"/>
    </xf>
    <xf numFmtId="0" fontId="39" fillId="61" borderId="27" applyNumberFormat="0" applyAlignment="0" applyProtection="0"/>
    <xf numFmtId="4" fontId="22" fillId="78" borderId="26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4" fontId="30" fillId="76" borderId="28" applyNumberFormat="0" applyProtection="0">
      <alignment horizontal="right" vertical="center"/>
    </xf>
    <xf numFmtId="4" fontId="22" fillId="85" borderId="26" applyNumberFormat="0" applyProtection="0">
      <alignment horizontal="right" vertical="center"/>
    </xf>
    <xf numFmtId="0" fontId="37" fillId="58" borderId="33" applyNumberFormat="0" applyAlignment="0" applyProtection="0"/>
    <xf numFmtId="4" fontId="22" fillId="76" borderId="26" applyNumberFormat="0" applyProtection="0">
      <alignment horizontal="right" vertical="center"/>
    </xf>
    <xf numFmtId="4" fontId="22" fillId="76" borderId="26" applyNumberFormat="0" applyProtection="0">
      <alignment horizontal="right" vertical="center"/>
    </xf>
    <xf numFmtId="4" fontId="22" fillId="85" borderId="29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0" fontId="22" fillId="97" borderId="32"/>
    <xf numFmtId="0" fontId="22" fillId="87" borderId="26" applyNumberFormat="0" applyProtection="0">
      <alignment horizontal="left" vertical="center" indent="1"/>
    </xf>
    <xf numFmtId="4" fontId="40" fillId="68" borderId="28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4" fontId="47" fillId="96" borderId="29" applyNumberFormat="0" applyProtection="0">
      <alignment horizontal="left" vertical="center" indent="1"/>
    </xf>
    <xf numFmtId="0" fontId="4" fillId="90" borderId="28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4" fillId="70" borderId="28" applyNumberFormat="0" applyProtection="0">
      <alignment horizontal="left" vertical="center" indent="1"/>
    </xf>
    <xf numFmtId="0" fontId="39" fillId="61" borderId="27" applyNumberFormat="0" applyAlignment="0" applyProtection="0"/>
    <xf numFmtId="4" fontId="22" fillId="85" borderId="36" applyNumberFormat="0" applyProtection="0">
      <alignment horizontal="left" vertical="center" indent="1"/>
    </xf>
    <xf numFmtId="0" fontId="4" fillId="91" borderId="32" applyNumberFormat="0">
      <protection locked="0"/>
    </xf>
    <xf numFmtId="4" fontId="45" fillId="92" borderId="28" applyNumberFormat="0" applyProtection="0">
      <alignment vertical="center"/>
    </xf>
    <xf numFmtId="0" fontId="37" fillId="58" borderId="26" applyNumberFormat="0" applyAlignment="0" applyProtection="0"/>
    <xf numFmtId="0" fontId="45" fillId="85" borderId="28" applyNumberFormat="0" applyProtection="0">
      <alignment horizontal="left" vertical="top" indent="1"/>
    </xf>
    <xf numFmtId="0" fontId="40" fillId="37" borderId="28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4" fontId="22" fillId="71" borderId="33" applyNumberFormat="0" applyProtection="0">
      <alignment horizontal="right" vertical="center"/>
    </xf>
    <xf numFmtId="0" fontId="4" fillId="89" borderId="28" applyNumberFormat="0" applyProtection="0">
      <alignment horizontal="left" vertical="center" indent="1"/>
    </xf>
    <xf numFmtId="0" fontId="4" fillId="85" borderId="28" applyNumberFormat="0" applyProtection="0">
      <alignment horizontal="left" vertical="center" indent="1"/>
    </xf>
    <xf numFmtId="0" fontId="4" fillId="85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4" fontId="46" fillId="83" borderId="28" applyNumberFormat="0" applyProtection="0">
      <alignment horizontal="right" vertical="center"/>
    </xf>
    <xf numFmtId="0" fontId="45" fillId="85" borderId="28" applyNumberFormat="0" applyProtection="0">
      <alignment horizontal="left" vertical="top" indent="1"/>
    </xf>
    <xf numFmtId="4" fontId="22" fillId="37" borderId="26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0" fontId="4" fillId="90" borderId="35" applyNumberFormat="0" applyProtection="0">
      <alignment horizontal="left" vertical="top" indent="1"/>
    </xf>
    <xf numFmtId="0" fontId="22" fillId="57" borderId="26" applyNumberFormat="0" applyFont="0" applyAlignment="0" applyProtection="0"/>
    <xf numFmtId="4" fontId="41" fillId="95" borderId="26" applyNumberFormat="0" applyProtection="0">
      <alignment horizontal="right" vertical="center"/>
    </xf>
    <xf numFmtId="0" fontId="4" fillId="83" borderId="28" applyNumberFormat="0" applyProtection="0">
      <alignment horizontal="left" vertical="top" indent="1"/>
    </xf>
    <xf numFmtId="0" fontId="30" fillId="93" borderId="28" applyNumberFormat="0" applyProtection="0">
      <alignment horizontal="left" vertical="top" indent="1"/>
    </xf>
    <xf numFmtId="0" fontId="22" fillId="88" borderId="28" applyNumberFormat="0" applyProtection="0">
      <alignment horizontal="left" vertical="top" indent="1"/>
    </xf>
    <xf numFmtId="4" fontId="22" fillId="68" borderId="26" applyNumberFormat="0" applyProtection="0">
      <alignment vertical="center"/>
    </xf>
    <xf numFmtId="4" fontId="30" fillId="85" borderId="28" applyNumberFormat="0" applyProtection="0">
      <alignment horizontal="left" vertical="center" indent="1"/>
    </xf>
    <xf numFmtId="4" fontId="30" fillId="73" borderId="28" applyNumberFormat="0" applyProtection="0">
      <alignment horizontal="right" vertical="center"/>
    </xf>
    <xf numFmtId="4" fontId="22" fillId="75" borderId="26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4" fontId="30" fillId="76" borderId="28" applyNumberFormat="0" applyProtection="0">
      <alignment horizontal="right" vertical="center"/>
    </xf>
    <xf numFmtId="4" fontId="4" fillId="82" borderId="29" applyNumberFormat="0" applyProtection="0">
      <alignment horizontal="left" vertical="center" indent="1"/>
    </xf>
    <xf numFmtId="0" fontId="22" fillId="85" borderId="28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4" fontId="22" fillId="71" borderId="26" applyNumberFormat="0" applyProtection="0">
      <alignment horizontal="right" vertical="center"/>
    </xf>
    <xf numFmtId="0" fontId="22" fillId="57" borderId="26" applyNumberFormat="0" applyFont="0" applyAlignment="0" applyProtection="0"/>
    <xf numFmtId="0" fontId="4" fillId="83" borderId="28" applyNumberFormat="0" applyProtection="0">
      <alignment horizontal="left" vertical="top" indent="1"/>
    </xf>
    <xf numFmtId="0" fontId="4" fillId="90" borderId="28" applyNumberFormat="0" applyProtection="0">
      <alignment horizontal="left" vertical="top" indent="1"/>
    </xf>
    <xf numFmtId="4" fontId="22" fillId="81" borderId="29" applyNumberFormat="0" applyProtection="0">
      <alignment horizontal="left" vertical="center" indent="1"/>
    </xf>
    <xf numFmtId="0" fontId="22" fillId="88" borderId="28" applyNumberFormat="0" applyProtection="0">
      <alignment horizontal="left" vertical="top" indent="1"/>
    </xf>
    <xf numFmtId="0" fontId="22" fillId="57" borderId="26" applyNumberFormat="0" applyFont="0" applyAlignment="0" applyProtection="0"/>
    <xf numFmtId="4" fontId="22" fillId="83" borderId="36" applyNumberFormat="0" applyProtection="0">
      <alignment horizontal="left" vertical="center" indent="1"/>
    </xf>
    <xf numFmtId="0" fontId="22" fillId="88" borderId="26" applyNumberFormat="0" applyProtection="0">
      <alignment horizontal="left" vertical="center" indent="1"/>
    </xf>
    <xf numFmtId="4" fontId="22" fillId="79" borderId="33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0" fontId="22" fillId="97" borderId="32"/>
    <xf numFmtId="0" fontId="22" fillId="97" borderId="32"/>
    <xf numFmtId="0" fontId="4" fillId="84" borderId="28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4" fontId="22" fillId="0" borderId="26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4" fontId="45" fillId="92" borderId="28" applyNumberFormat="0" applyProtection="0">
      <alignment vertical="center"/>
    </xf>
    <xf numFmtId="0" fontId="4" fillId="84" borderId="28" applyNumberFormat="0" applyProtection="0">
      <alignment horizontal="left" vertical="center" indent="1"/>
    </xf>
    <xf numFmtId="0" fontId="45" fillId="92" borderId="35" applyNumberFormat="0" applyProtection="0">
      <alignment horizontal="left" vertical="top" indent="1"/>
    </xf>
    <xf numFmtId="0" fontId="22" fillId="86" borderId="33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22" fillId="57" borderId="26" applyNumberFormat="0" applyFont="0" applyAlignment="0" applyProtection="0"/>
    <xf numFmtId="4" fontId="22" fillId="78" borderId="26" applyNumberFormat="0" applyProtection="0">
      <alignment horizontal="right" vertical="center"/>
    </xf>
    <xf numFmtId="0" fontId="4" fillId="70" borderId="28" applyNumberFormat="0" applyProtection="0">
      <alignment horizontal="left" vertical="center" indent="1"/>
    </xf>
    <xf numFmtId="0" fontId="4" fillId="84" borderId="35" applyNumberFormat="0" applyProtection="0">
      <alignment horizontal="left" vertical="top" indent="1"/>
    </xf>
    <xf numFmtId="0" fontId="22" fillId="57" borderId="26" applyNumberFormat="0" applyFont="0" applyAlignment="0" applyProtection="0"/>
    <xf numFmtId="4" fontId="22" fillId="85" borderId="29" applyNumberFormat="0" applyProtection="0">
      <alignment horizontal="left" vertical="center" indent="1"/>
    </xf>
    <xf numFmtId="0" fontId="22" fillId="87" borderId="33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4" fontId="22" fillId="81" borderId="29" applyNumberFormat="0" applyProtection="0">
      <alignment horizontal="left" vertical="center" indent="1"/>
    </xf>
    <xf numFmtId="0" fontId="22" fillId="57" borderId="26" applyNumberFormat="0" applyFont="0" applyAlignment="0" applyProtection="0"/>
    <xf numFmtId="0" fontId="43" fillId="68" borderId="35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0" fontId="4" fillId="70" borderId="28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22" fillId="88" borderId="26" applyNumberFormat="0" applyProtection="0">
      <alignment horizontal="left" vertical="center" indent="1"/>
    </xf>
    <xf numFmtId="4" fontId="22" fillId="80" borderId="26" applyNumberFormat="0" applyProtection="0">
      <alignment horizontal="right" vertical="center"/>
    </xf>
    <xf numFmtId="4" fontId="30" fillId="77" borderId="28" applyNumberFormat="0" applyProtection="0">
      <alignment horizontal="right" vertical="center"/>
    </xf>
    <xf numFmtId="4" fontId="41" fillId="37" borderId="26" applyNumberFormat="0" applyProtection="0">
      <alignment vertical="center"/>
    </xf>
    <xf numFmtId="0" fontId="45" fillId="85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0" fontId="4" fillId="88" borderId="28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4" fontId="41" fillId="93" borderId="32" applyNumberFormat="0" applyProtection="0">
      <alignment vertical="center"/>
    </xf>
    <xf numFmtId="0" fontId="45" fillId="92" borderId="28" applyNumberFormat="0" applyProtection="0">
      <alignment horizontal="left" vertical="top" indent="1"/>
    </xf>
    <xf numFmtId="4" fontId="22" fillId="77" borderId="26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4" fontId="22" fillId="76" borderId="26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0" fontId="4" fillId="82" borderId="28" applyNumberFormat="0" applyProtection="0">
      <alignment horizontal="left" vertical="center" indent="1"/>
    </xf>
    <xf numFmtId="4" fontId="46" fillId="83" borderId="28" applyNumberFormat="0" applyProtection="0">
      <alignment horizontal="right" vertical="center"/>
    </xf>
    <xf numFmtId="4" fontId="45" fillId="86" borderId="28" applyNumberFormat="0" applyProtection="0">
      <alignment horizontal="left" vertical="center" indent="1"/>
    </xf>
    <xf numFmtId="4" fontId="41" fillId="93" borderId="32" applyNumberFormat="0" applyProtection="0">
      <alignment vertical="center"/>
    </xf>
    <xf numFmtId="4" fontId="41" fillId="93" borderId="32" applyNumberFormat="0" applyProtection="0">
      <alignment vertical="center"/>
    </xf>
    <xf numFmtId="4" fontId="22" fillId="0" borderId="26" applyNumberFormat="0" applyProtection="0">
      <alignment horizontal="right" vertical="center"/>
    </xf>
    <xf numFmtId="0" fontId="45" fillId="92" borderId="28" applyNumberFormat="0" applyProtection="0">
      <alignment horizontal="left" vertical="top" indent="1"/>
    </xf>
    <xf numFmtId="4" fontId="22" fillId="71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0" fontId="22" fillId="88" borderId="26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0" fontId="40" fillId="37" borderId="28" applyNumberFormat="0" applyProtection="0">
      <alignment horizontal="left" vertical="top" indent="1"/>
    </xf>
    <xf numFmtId="4" fontId="22" fillId="77" borderId="26" applyNumberFormat="0" applyProtection="0">
      <alignment horizontal="right" vertical="center"/>
    </xf>
    <xf numFmtId="0" fontId="4" fillId="91" borderId="32" applyNumberFormat="0">
      <protection locked="0"/>
    </xf>
    <xf numFmtId="4" fontId="30" fillId="74" borderId="28" applyNumberFormat="0" applyProtection="0">
      <alignment horizontal="right" vertical="center"/>
    </xf>
    <xf numFmtId="0" fontId="4" fillId="90" borderId="28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4" fontId="41" fillId="37" borderId="33" applyNumberFormat="0" applyProtection="0">
      <alignment vertical="center"/>
    </xf>
    <xf numFmtId="0" fontId="43" fillId="68" borderId="35" applyNumberFormat="0" applyProtection="0">
      <alignment horizontal="left" vertical="top" indent="1"/>
    </xf>
    <xf numFmtId="4" fontId="22" fillId="81" borderId="36" applyNumberFormat="0" applyProtection="0">
      <alignment horizontal="left" vertical="center" indent="1"/>
    </xf>
    <xf numFmtId="0" fontId="4" fillId="90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4" fontId="22" fillId="72" borderId="26" applyNumberFormat="0" applyProtection="0">
      <alignment horizontal="right" vertical="center"/>
    </xf>
    <xf numFmtId="0" fontId="40" fillId="37" borderId="28" applyNumberFormat="0" applyProtection="0">
      <alignment horizontal="left" vertical="top" indent="1"/>
    </xf>
    <xf numFmtId="4" fontId="22" fillId="83" borderId="29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4" fontId="22" fillId="37" borderId="26" applyNumberFormat="0" applyProtection="0">
      <alignment horizontal="left" vertical="center" indent="1"/>
    </xf>
    <xf numFmtId="4" fontId="30" fillId="80" borderId="28" applyNumberFormat="0" applyProtection="0">
      <alignment horizontal="right" vertical="center"/>
    </xf>
    <xf numFmtId="0" fontId="22" fillId="83" borderId="26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0" fontId="45" fillId="92" borderId="28" applyNumberFormat="0" applyProtection="0">
      <alignment horizontal="left" vertical="top" indent="1"/>
    </xf>
    <xf numFmtId="0" fontId="43" fillId="68" borderId="28" applyNumberFormat="0" applyProtection="0">
      <alignment horizontal="left" vertical="top" indent="1"/>
    </xf>
    <xf numFmtId="0" fontId="4" fillId="82" borderId="35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4" fontId="22" fillId="68" borderId="33" applyNumberFormat="0" applyProtection="0">
      <alignment vertical="center"/>
    </xf>
    <xf numFmtId="0" fontId="4" fillId="89" borderId="35" applyNumberFormat="0" applyProtection="0">
      <alignment horizontal="left" vertical="center" indent="1"/>
    </xf>
    <xf numFmtId="4" fontId="22" fillId="78" borderId="26" applyNumberFormat="0" applyProtection="0">
      <alignment horizontal="right" vertical="center"/>
    </xf>
    <xf numFmtId="4" fontId="30" fillId="75" borderId="28" applyNumberFormat="0" applyProtection="0">
      <alignment horizontal="right" vertical="center"/>
    </xf>
    <xf numFmtId="4" fontId="22" fillId="81" borderId="29" applyNumberFormat="0" applyProtection="0">
      <alignment horizontal="left" vertical="center" indent="1"/>
    </xf>
    <xf numFmtId="0" fontId="45" fillId="85" borderId="28" applyNumberFormat="0" applyProtection="0">
      <alignment horizontal="left" vertical="top" indent="1"/>
    </xf>
    <xf numFmtId="0" fontId="30" fillId="92" borderId="28" applyNumberFormat="0" applyProtection="0">
      <alignment horizontal="left" vertical="top" indent="1"/>
    </xf>
    <xf numFmtId="0" fontId="22" fillId="87" borderId="26" applyNumberFormat="0" applyProtection="0">
      <alignment horizontal="left" vertical="center" indent="1"/>
    </xf>
    <xf numFmtId="4" fontId="22" fillId="79" borderId="33" applyNumberFormat="0" applyProtection="0">
      <alignment horizontal="right" vertical="center"/>
    </xf>
    <xf numFmtId="4" fontId="30" fillId="77" borderId="28" applyNumberFormat="0" applyProtection="0">
      <alignment horizontal="right" vertical="center"/>
    </xf>
    <xf numFmtId="0" fontId="4" fillId="91" borderId="39" applyNumberFormat="0">
      <protection locked="0"/>
    </xf>
    <xf numFmtId="4" fontId="22" fillId="69" borderId="26" applyNumberFormat="0" applyProtection="0">
      <alignment horizontal="left" vertical="center" indent="1"/>
    </xf>
    <xf numFmtId="4" fontId="22" fillId="68" borderId="33" applyNumberFormat="0" applyProtection="0">
      <alignment vertical="center"/>
    </xf>
    <xf numFmtId="4" fontId="22" fillId="81" borderId="29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4" fontId="30" fillId="85" borderId="35" applyNumberFormat="0" applyProtection="0">
      <alignment horizontal="left" vertical="center" indent="1"/>
    </xf>
    <xf numFmtId="0" fontId="22" fillId="57" borderId="26" applyNumberFormat="0" applyFont="0" applyAlignment="0" applyProtection="0"/>
    <xf numFmtId="4" fontId="22" fillId="69" borderId="26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4" fontId="22" fillId="80" borderId="26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0" fontId="22" fillId="57" borderId="33" applyNumberFormat="0" applyFont="0" applyAlignment="0" applyProtection="0"/>
    <xf numFmtId="4" fontId="41" fillId="93" borderId="39" applyNumberFormat="0" applyProtection="0">
      <alignment vertical="center"/>
    </xf>
    <xf numFmtId="4" fontId="22" fillId="76" borderId="33" applyNumberFormat="0" applyProtection="0">
      <alignment horizontal="right" vertical="center"/>
    </xf>
    <xf numFmtId="0" fontId="22" fillId="85" borderId="35" applyNumberFormat="0" applyProtection="0">
      <alignment horizontal="left" vertical="top" indent="1"/>
    </xf>
    <xf numFmtId="4" fontId="22" fillId="74" borderId="36" applyNumberFormat="0" applyProtection="0">
      <alignment horizontal="right" vertical="center"/>
    </xf>
    <xf numFmtId="4" fontId="4" fillId="82" borderId="29" applyNumberFormat="0" applyProtection="0">
      <alignment horizontal="left" vertical="center" indent="1"/>
    </xf>
    <xf numFmtId="0" fontId="4" fillId="70" borderId="28" applyNumberFormat="0" applyProtection="0">
      <alignment horizontal="left" vertical="center" indent="1"/>
    </xf>
    <xf numFmtId="4" fontId="4" fillId="82" borderId="29" applyNumberFormat="0" applyProtection="0">
      <alignment horizontal="left" vertical="center" indent="1"/>
    </xf>
    <xf numFmtId="4" fontId="30" fillId="83" borderId="35" applyNumberFormat="0" applyProtection="0">
      <alignment horizontal="right" vertical="center"/>
    </xf>
    <xf numFmtId="4" fontId="22" fillId="76" borderId="26" applyNumberFormat="0" applyProtection="0">
      <alignment horizontal="right" vertical="center"/>
    </xf>
    <xf numFmtId="0" fontId="4" fillId="90" borderId="35" applyNumberFormat="0" applyProtection="0">
      <alignment horizontal="left" vertical="top" indent="1"/>
    </xf>
    <xf numFmtId="0" fontId="22" fillId="83" borderId="28" applyNumberFormat="0" applyProtection="0">
      <alignment horizontal="left" vertical="top" indent="1"/>
    </xf>
    <xf numFmtId="4" fontId="4" fillId="82" borderId="29" applyNumberFormat="0" applyProtection="0">
      <alignment horizontal="left" vertical="center" indent="1"/>
    </xf>
    <xf numFmtId="0" fontId="22" fillId="86" borderId="26" applyNumberFormat="0" applyProtection="0">
      <alignment horizontal="left" vertical="center" indent="1"/>
    </xf>
    <xf numFmtId="4" fontId="30" fillId="83" borderId="28" applyNumberFormat="0" applyProtection="0">
      <alignment horizontal="right" vertical="center"/>
    </xf>
    <xf numFmtId="4" fontId="40" fillId="68" borderId="28" applyNumberFormat="0" applyProtection="0">
      <alignment vertical="center"/>
    </xf>
    <xf numFmtId="4" fontId="22" fillId="72" borderId="26" applyNumberFormat="0" applyProtection="0">
      <alignment horizontal="right" vertical="center"/>
    </xf>
    <xf numFmtId="4" fontId="47" fillId="96" borderId="29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4" fontId="47" fillId="96" borderId="36" applyNumberFormat="0" applyProtection="0">
      <alignment horizontal="left" vertical="center" indent="1"/>
    </xf>
    <xf numFmtId="0" fontId="30" fillId="93" borderId="28" applyNumberFormat="0" applyProtection="0">
      <alignment horizontal="left" vertical="top" indent="1"/>
    </xf>
    <xf numFmtId="4" fontId="22" fillId="77" borderId="26" applyNumberFormat="0" applyProtection="0">
      <alignment horizontal="right" vertical="center"/>
    </xf>
    <xf numFmtId="4" fontId="22" fillId="75" borderId="26" applyNumberFormat="0" applyProtection="0">
      <alignment horizontal="right" vertical="center"/>
    </xf>
    <xf numFmtId="4" fontId="47" fillId="96" borderId="29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0" fontId="4" fillId="89" borderId="28" applyNumberFormat="0" applyProtection="0">
      <alignment horizontal="left" vertical="top" indent="1"/>
    </xf>
    <xf numFmtId="4" fontId="22" fillId="79" borderId="26" applyNumberFormat="0" applyProtection="0">
      <alignment horizontal="right" vertical="center"/>
    </xf>
    <xf numFmtId="0" fontId="22" fillId="85" borderId="35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0" fontId="4" fillId="83" borderId="28" applyNumberFormat="0" applyProtection="0">
      <alignment horizontal="left" vertical="center" indent="1"/>
    </xf>
    <xf numFmtId="0" fontId="37" fillId="58" borderId="26" applyNumberFormat="0" applyAlignment="0" applyProtection="0"/>
    <xf numFmtId="4" fontId="49" fillId="91" borderId="26" applyNumberFormat="0" applyProtection="0">
      <alignment horizontal="right" vertical="center"/>
    </xf>
    <xf numFmtId="4" fontId="22" fillId="75" borderId="26" applyNumberFormat="0" applyProtection="0">
      <alignment horizontal="right" vertical="center"/>
    </xf>
    <xf numFmtId="0" fontId="4" fillId="70" borderId="28" applyNumberFormat="0" applyProtection="0">
      <alignment horizontal="left" vertical="top" indent="1"/>
    </xf>
    <xf numFmtId="0" fontId="4" fillId="82" borderId="35" applyNumberFormat="0" applyProtection="0">
      <alignment horizontal="left" vertical="top" indent="1"/>
    </xf>
    <xf numFmtId="4" fontId="22" fillId="71" borderId="33" applyNumberFormat="0" applyProtection="0">
      <alignment horizontal="right" vertical="center"/>
    </xf>
    <xf numFmtId="0" fontId="4" fillId="83" borderId="28" applyNumberFormat="0" applyProtection="0">
      <alignment horizontal="left" vertical="top" indent="1"/>
    </xf>
    <xf numFmtId="4" fontId="22" fillId="72" borderId="26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0" fontId="43" fillId="68" borderId="28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4" fontId="22" fillId="75" borderId="33" applyNumberFormat="0" applyProtection="0">
      <alignment horizontal="right" vertical="center"/>
    </xf>
    <xf numFmtId="0" fontId="4" fillId="84" borderId="28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22" fillId="83" borderId="35" applyNumberFormat="0" applyProtection="0">
      <alignment horizontal="left" vertical="top" indent="1"/>
    </xf>
    <xf numFmtId="4" fontId="22" fillId="75" borderId="33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4" fontId="41" fillId="37" borderId="26" applyNumberFormat="0" applyProtection="0">
      <alignment vertical="center"/>
    </xf>
    <xf numFmtId="4" fontId="22" fillId="78" borderId="26" applyNumberFormat="0" applyProtection="0">
      <alignment horizontal="right" vertical="center"/>
    </xf>
    <xf numFmtId="0" fontId="22" fillId="88" borderId="26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0" fontId="40" fillId="37" borderId="28" applyNumberFormat="0" applyProtection="0">
      <alignment horizontal="left" vertical="top" indent="1"/>
    </xf>
    <xf numFmtId="4" fontId="41" fillId="37" borderId="26" applyNumberFormat="0" applyProtection="0">
      <alignment vertical="center"/>
    </xf>
    <xf numFmtId="4" fontId="22" fillId="79" borderId="26" applyNumberFormat="0" applyProtection="0">
      <alignment horizontal="right" vertical="center"/>
    </xf>
    <xf numFmtId="4" fontId="22" fillId="71" borderId="26" applyNumberFormat="0" applyProtection="0">
      <alignment horizontal="right" vertical="center"/>
    </xf>
    <xf numFmtId="4" fontId="22" fillId="78" borderId="26" applyNumberFormat="0" applyProtection="0">
      <alignment horizontal="right" vertical="center"/>
    </xf>
    <xf numFmtId="0" fontId="30" fillId="70" borderId="28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4" fontId="22" fillId="68" borderId="33" applyNumberFormat="0" applyProtection="0">
      <alignment vertical="center"/>
    </xf>
    <xf numFmtId="0" fontId="22" fillId="88" borderId="26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4" fontId="22" fillId="75" borderId="26" applyNumberFormat="0" applyProtection="0">
      <alignment horizontal="right" vertical="center"/>
    </xf>
    <xf numFmtId="4" fontId="22" fillId="68" borderId="26" applyNumberFormat="0" applyProtection="0">
      <alignment vertical="center"/>
    </xf>
    <xf numFmtId="4" fontId="46" fillId="92" borderId="28" applyNumberFormat="0" applyProtection="0">
      <alignment vertical="center"/>
    </xf>
    <xf numFmtId="0" fontId="4" fillId="88" borderId="28" applyNumberFormat="0" applyProtection="0">
      <alignment horizontal="left" vertical="top" indent="1"/>
    </xf>
    <xf numFmtId="4" fontId="22" fillId="0" borderId="26" applyNumberFormat="0" applyProtection="0">
      <alignment horizontal="right" vertical="center"/>
    </xf>
    <xf numFmtId="4" fontId="49" fillId="91" borderId="26" applyNumberFormat="0" applyProtection="0">
      <alignment horizontal="right" vertical="center"/>
    </xf>
    <xf numFmtId="4" fontId="22" fillId="85" borderId="29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4" fontId="41" fillId="37" borderId="26" applyNumberFormat="0" applyProtection="0">
      <alignment vertical="center"/>
    </xf>
    <xf numFmtId="4" fontId="30" fillId="78" borderId="28" applyNumberFormat="0" applyProtection="0">
      <alignment horizontal="right" vertical="center"/>
    </xf>
    <xf numFmtId="0" fontId="4" fillId="70" borderId="28" applyNumberFormat="0" applyProtection="0">
      <alignment horizontal="left" vertical="center" indent="1"/>
    </xf>
    <xf numFmtId="4" fontId="46" fillId="83" borderId="35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4" fontId="30" fillId="92" borderId="28" applyNumberFormat="0" applyProtection="0">
      <alignment horizontal="left" vertical="center" indent="1"/>
    </xf>
    <xf numFmtId="0" fontId="4" fillId="89" borderId="35" applyNumberFormat="0" applyProtection="0">
      <alignment horizontal="left" vertical="center" indent="1"/>
    </xf>
    <xf numFmtId="4" fontId="22" fillId="74" borderId="29" applyNumberFormat="0" applyProtection="0">
      <alignment horizontal="right" vertical="center"/>
    </xf>
    <xf numFmtId="0" fontId="22" fillId="88" borderId="26" applyNumberFormat="0" applyProtection="0">
      <alignment horizontal="left" vertical="center" indent="1"/>
    </xf>
    <xf numFmtId="0" fontId="22" fillId="97" borderId="32"/>
    <xf numFmtId="0" fontId="4" fillId="90" borderId="28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4" fontId="22" fillId="79" borderId="26" applyNumberFormat="0" applyProtection="0">
      <alignment horizontal="right" vertical="center"/>
    </xf>
    <xf numFmtId="4" fontId="30" fillId="83" borderId="28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0" fontId="4" fillId="82" borderId="28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22" fillId="68" borderId="26" applyNumberFormat="0" applyProtection="0">
      <alignment vertical="center"/>
    </xf>
    <xf numFmtId="0" fontId="4" fillId="85" borderId="28" applyNumberFormat="0" applyProtection="0">
      <alignment horizontal="left" vertical="top" indent="1"/>
    </xf>
    <xf numFmtId="4" fontId="45" fillId="92" borderId="28" applyNumberFormat="0" applyProtection="0">
      <alignment vertical="center"/>
    </xf>
    <xf numFmtId="0" fontId="22" fillId="86" borderId="26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4" fontId="22" fillId="37" borderId="26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4" fillId="84" borderId="28" applyNumberFormat="0" applyProtection="0">
      <alignment horizontal="left" vertical="top" indent="1"/>
    </xf>
    <xf numFmtId="4" fontId="50" fillId="83" borderId="28" applyNumberFormat="0" applyProtection="0">
      <alignment horizontal="right" vertical="center"/>
    </xf>
    <xf numFmtId="4" fontId="22" fillId="78" borderId="26" applyNumberFormat="0" applyProtection="0">
      <alignment horizontal="right" vertical="center"/>
    </xf>
    <xf numFmtId="0" fontId="22" fillId="83" borderId="26" applyNumberFormat="0" applyProtection="0">
      <alignment horizontal="left" vertical="center" indent="1"/>
    </xf>
    <xf numFmtId="0" fontId="23" fillId="82" borderId="30" applyBorder="0"/>
    <xf numFmtId="4" fontId="45" fillId="86" borderId="28" applyNumberFormat="0" applyProtection="0">
      <alignment horizontal="left" vertical="center" indent="1"/>
    </xf>
    <xf numFmtId="4" fontId="4" fillId="82" borderId="29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4" fontId="22" fillId="81" borderId="29" applyNumberFormat="0" applyProtection="0">
      <alignment horizontal="left" vertical="center" indent="1"/>
    </xf>
    <xf numFmtId="0" fontId="43" fillId="68" borderId="28" applyNumberFormat="0" applyProtection="0">
      <alignment horizontal="left" vertical="top" indent="1"/>
    </xf>
    <xf numFmtId="4" fontId="22" fillId="77" borderId="33" applyNumberFormat="0" applyProtection="0">
      <alignment horizontal="right" vertical="center"/>
    </xf>
    <xf numFmtId="4" fontId="22" fillId="79" borderId="33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0" fontId="22" fillId="88" borderId="26" applyNumberFormat="0" applyProtection="0">
      <alignment horizontal="left" vertical="center" indent="1"/>
    </xf>
    <xf numFmtId="4" fontId="30" fillId="80" borderId="35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22" fillId="83" borderId="36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4" fontId="22" fillId="85" borderId="26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42" fillId="37" borderId="28" applyNumberFormat="0" applyProtection="0">
      <alignment vertical="center"/>
    </xf>
    <xf numFmtId="4" fontId="30" fillId="93" borderId="28" applyNumberFormat="0" applyProtection="0">
      <alignment vertical="center"/>
    </xf>
    <xf numFmtId="4" fontId="42" fillId="68" borderId="35" applyNumberFormat="0" applyProtection="0">
      <alignment vertical="center"/>
    </xf>
    <xf numFmtId="4" fontId="47" fillId="96" borderId="36" applyNumberFormat="0" applyProtection="0">
      <alignment horizontal="left" vertical="center" indent="1"/>
    </xf>
    <xf numFmtId="4" fontId="4" fillId="82" borderId="29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0" fontId="22" fillId="88" borderId="26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4" fontId="41" fillId="37" borderId="26" applyNumberFormat="0" applyProtection="0">
      <alignment vertical="center"/>
    </xf>
    <xf numFmtId="4" fontId="30" fillId="93" borderId="28" applyNumberFormat="0" applyProtection="0">
      <alignment horizontal="left" vertical="center" indent="1"/>
    </xf>
    <xf numFmtId="4" fontId="22" fillId="74" borderId="29" applyNumberFormat="0" applyProtection="0">
      <alignment horizontal="right" vertical="center"/>
    </xf>
    <xf numFmtId="4" fontId="22" fillId="68" borderId="26" applyNumberFormat="0" applyProtection="0">
      <alignment vertical="center"/>
    </xf>
    <xf numFmtId="4" fontId="22" fillId="85" borderId="29" applyNumberFormat="0" applyProtection="0">
      <alignment horizontal="left" vertical="center" indent="1"/>
    </xf>
    <xf numFmtId="4" fontId="45" fillId="92" borderId="28" applyNumberFormat="0" applyProtection="0">
      <alignment vertical="center"/>
    </xf>
    <xf numFmtId="0" fontId="22" fillId="88" borderId="26" applyNumberFormat="0" applyProtection="0">
      <alignment horizontal="left" vertical="center" indent="1"/>
    </xf>
    <xf numFmtId="4" fontId="30" fillId="76" borderId="35" applyNumberFormat="0" applyProtection="0">
      <alignment horizontal="right" vertical="center"/>
    </xf>
    <xf numFmtId="4" fontId="30" fillId="83" borderId="35" applyNumberFormat="0" applyProtection="0">
      <alignment horizontal="right" vertical="center"/>
    </xf>
    <xf numFmtId="0" fontId="30" fillId="70" borderId="28" applyNumberFormat="0" applyProtection="0">
      <alignment horizontal="left" vertical="top" indent="1"/>
    </xf>
    <xf numFmtId="4" fontId="30" fillId="93" borderId="28" applyNumberFormat="0" applyProtection="0">
      <alignment vertical="center"/>
    </xf>
    <xf numFmtId="4" fontId="41" fillId="95" borderId="26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4" fontId="41" fillId="95" borderId="26" applyNumberFormat="0" applyProtection="0">
      <alignment horizontal="right" vertical="center"/>
    </xf>
    <xf numFmtId="0" fontId="22" fillId="83" borderId="35" applyNumberFormat="0" applyProtection="0">
      <alignment horizontal="left" vertical="top" indent="1"/>
    </xf>
    <xf numFmtId="4" fontId="46" fillId="92" borderId="35" applyNumberFormat="0" applyProtection="0">
      <alignment vertical="center"/>
    </xf>
    <xf numFmtId="0" fontId="22" fillId="85" borderId="28" applyNumberFormat="0" applyProtection="0">
      <alignment horizontal="left" vertical="top" indent="1"/>
    </xf>
    <xf numFmtId="0" fontId="4" fillId="82" borderId="28" applyNumberFormat="0" applyProtection="0">
      <alignment horizontal="left" vertical="center" indent="1"/>
    </xf>
    <xf numFmtId="4" fontId="30" fillId="77" borderId="35" applyNumberFormat="0" applyProtection="0">
      <alignment horizontal="right" vertical="center"/>
    </xf>
    <xf numFmtId="0" fontId="22" fillId="82" borderId="28" applyNumberFormat="0" applyProtection="0">
      <alignment horizontal="left" vertical="top" indent="1"/>
    </xf>
    <xf numFmtId="0" fontId="45" fillId="85" borderId="35" applyNumberFormat="0" applyProtection="0">
      <alignment horizontal="left" vertical="top" indent="1"/>
    </xf>
    <xf numFmtId="0" fontId="4" fillId="85" borderId="28" applyNumberFormat="0" applyProtection="0">
      <alignment horizontal="left" vertical="top" indent="1"/>
    </xf>
    <xf numFmtId="4" fontId="41" fillId="95" borderId="26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0" fontId="22" fillId="85" borderId="28" applyNumberFormat="0" applyProtection="0">
      <alignment horizontal="left" vertical="top" indent="1"/>
    </xf>
    <xf numFmtId="0" fontId="4" fillId="91" borderId="32" applyNumberFormat="0">
      <protection locked="0"/>
    </xf>
    <xf numFmtId="4" fontId="22" fillId="0" borderId="26" applyNumberFormat="0" applyProtection="0">
      <alignment horizontal="right" vertical="center"/>
    </xf>
    <xf numFmtId="4" fontId="40" fillId="37" borderId="28" applyNumberFormat="0" applyProtection="0">
      <alignment horizontal="left" vertical="center" indent="1"/>
    </xf>
    <xf numFmtId="0" fontId="4" fillId="82" borderId="28" applyNumberFormat="0" applyProtection="0">
      <alignment horizontal="left" vertical="center" indent="1"/>
    </xf>
    <xf numFmtId="4" fontId="4" fillId="82" borderId="29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0" fontId="4" fillId="91" borderId="32" applyNumberFormat="0">
      <protection locked="0"/>
    </xf>
    <xf numFmtId="4" fontId="22" fillId="75" borderId="26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4" fontId="22" fillId="83" borderId="36" applyNumberFormat="0" applyProtection="0">
      <alignment horizontal="left" vertical="center" indent="1"/>
    </xf>
    <xf numFmtId="4" fontId="22" fillId="83" borderId="29" applyNumberFormat="0" applyProtection="0">
      <alignment horizontal="left" vertical="center" indent="1"/>
    </xf>
    <xf numFmtId="4" fontId="30" fillId="85" borderId="28" applyNumberFormat="0" applyProtection="0">
      <alignment horizontal="left" vertical="center" indent="1"/>
    </xf>
    <xf numFmtId="4" fontId="30" fillId="85" borderId="35" applyNumberFormat="0" applyProtection="0">
      <alignment horizontal="right" vertical="center"/>
    </xf>
    <xf numFmtId="0" fontId="22" fillId="85" borderId="28" applyNumberFormat="0" applyProtection="0">
      <alignment horizontal="left" vertical="top" indent="1"/>
    </xf>
    <xf numFmtId="4" fontId="22" fillId="68" borderId="26" applyNumberFormat="0" applyProtection="0">
      <alignment vertical="center"/>
    </xf>
    <xf numFmtId="4" fontId="22" fillId="78" borderId="33" applyNumberFormat="0" applyProtection="0">
      <alignment horizontal="right" vertical="center"/>
    </xf>
    <xf numFmtId="4" fontId="22" fillId="37" borderId="26" applyNumberFormat="0" applyProtection="0">
      <alignment horizontal="left" vertical="center" indent="1"/>
    </xf>
    <xf numFmtId="4" fontId="30" fillId="85" borderId="28" applyNumberFormat="0" applyProtection="0">
      <alignment horizontal="right" vertical="center"/>
    </xf>
    <xf numFmtId="0" fontId="4" fillId="90" borderId="28" applyNumberFormat="0" applyProtection="0">
      <alignment horizontal="left" vertical="top" indent="1"/>
    </xf>
    <xf numFmtId="4" fontId="22" fillId="72" borderId="33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0" fontId="4" fillId="88" borderId="35" applyNumberFormat="0" applyProtection="0">
      <alignment horizontal="left" vertical="top" indent="1"/>
    </xf>
    <xf numFmtId="0" fontId="4" fillId="70" borderId="28" applyNumberFormat="0" applyProtection="0">
      <alignment horizontal="left" vertical="top" indent="1"/>
    </xf>
    <xf numFmtId="0" fontId="45" fillId="92" borderId="28" applyNumberFormat="0" applyProtection="0">
      <alignment horizontal="left" vertical="top" indent="1"/>
    </xf>
    <xf numFmtId="0" fontId="43" fillId="68" borderId="28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4" fontId="41" fillId="93" borderId="32" applyNumberFormat="0" applyProtection="0">
      <alignment vertical="center"/>
    </xf>
    <xf numFmtId="4" fontId="22" fillId="83" borderId="29" applyNumberFormat="0" applyProtection="0">
      <alignment horizontal="left" vertical="center" indent="1"/>
    </xf>
    <xf numFmtId="0" fontId="43" fillId="68" borderId="28" applyNumberFormat="0" applyProtection="0">
      <alignment horizontal="left" vertical="top" indent="1"/>
    </xf>
    <xf numFmtId="0" fontId="4" fillId="83" borderId="28" applyNumberFormat="0" applyProtection="0">
      <alignment horizontal="left" vertical="top" indent="1"/>
    </xf>
    <xf numFmtId="0" fontId="4" fillId="82" borderId="28" applyNumberFormat="0" applyProtection="0">
      <alignment horizontal="left" vertical="center" indent="1"/>
    </xf>
    <xf numFmtId="4" fontId="45" fillId="92" borderId="28" applyNumberFormat="0" applyProtection="0">
      <alignment vertical="center"/>
    </xf>
    <xf numFmtId="4" fontId="45" fillId="92" borderId="28" applyNumberFormat="0" applyProtection="0">
      <alignment vertical="center"/>
    </xf>
    <xf numFmtId="4" fontId="30" fillId="74" borderId="28" applyNumberFormat="0" applyProtection="0">
      <alignment horizontal="right" vertical="center"/>
    </xf>
    <xf numFmtId="4" fontId="22" fillId="85" borderId="29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0" fontId="22" fillId="88" borderId="26" applyNumberFormat="0" applyProtection="0">
      <alignment horizontal="left" vertical="center" indent="1"/>
    </xf>
    <xf numFmtId="0" fontId="4" fillId="82" borderId="28" applyNumberFormat="0" applyProtection="0">
      <alignment horizontal="left" vertical="center" indent="1"/>
    </xf>
    <xf numFmtId="0" fontId="4" fillId="70" borderId="28" applyNumberFormat="0" applyProtection="0">
      <alignment horizontal="left" vertical="top" indent="1"/>
    </xf>
    <xf numFmtId="0" fontId="22" fillId="83" borderId="28" applyNumberFormat="0" applyProtection="0">
      <alignment horizontal="left" vertical="top" indent="1"/>
    </xf>
    <xf numFmtId="4" fontId="22" fillId="81" borderId="36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0" fontId="4" fillId="89" borderId="28" applyNumberFormat="0" applyProtection="0">
      <alignment horizontal="left" vertical="top" indent="1"/>
    </xf>
    <xf numFmtId="4" fontId="22" fillId="74" borderId="29" applyNumberFormat="0" applyProtection="0">
      <alignment horizontal="right" vertical="center"/>
    </xf>
    <xf numFmtId="4" fontId="30" fillId="78" borderId="35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4" fontId="4" fillId="82" borderId="29" applyNumberFormat="0" applyProtection="0">
      <alignment horizontal="left" vertical="center" indent="1"/>
    </xf>
    <xf numFmtId="4" fontId="4" fillId="82" borderId="36" applyNumberFormat="0" applyProtection="0">
      <alignment horizontal="left" vertical="center" indent="1"/>
    </xf>
    <xf numFmtId="0" fontId="4" fillId="82" borderId="28" applyNumberFormat="0" applyProtection="0">
      <alignment horizontal="left" vertical="center" indent="1"/>
    </xf>
    <xf numFmtId="4" fontId="22" fillId="71" borderId="33" applyNumberFormat="0" applyProtection="0">
      <alignment horizontal="right" vertical="center"/>
    </xf>
    <xf numFmtId="0" fontId="22" fillId="83" borderId="33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4" fontId="22" fillId="68" borderId="26" applyNumberFormat="0" applyProtection="0">
      <alignment vertical="center"/>
    </xf>
    <xf numFmtId="0" fontId="4" fillId="70" borderId="35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4" fontId="30" fillId="71" borderId="35" applyNumberFormat="0" applyProtection="0">
      <alignment horizontal="right" vertical="center"/>
    </xf>
    <xf numFmtId="0" fontId="22" fillId="83" borderId="26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4" fontId="30" fillId="74" borderId="35" applyNumberFormat="0" applyProtection="0">
      <alignment horizontal="right" vertical="center"/>
    </xf>
    <xf numFmtId="0" fontId="22" fillId="87" borderId="26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4" fontId="22" fillId="72" borderId="26" applyNumberFormat="0" applyProtection="0">
      <alignment horizontal="right" vertical="center"/>
    </xf>
    <xf numFmtId="0" fontId="45" fillId="92" borderId="28" applyNumberFormat="0" applyProtection="0">
      <alignment horizontal="left" vertical="top" indent="1"/>
    </xf>
    <xf numFmtId="0" fontId="4" fillId="89" borderId="28" applyNumberFormat="0" applyProtection="0">
      <alignment horizontal="left" vertical="top" indent="1"/>
    </xf>
    <xf numFmtId="4" fontId="22" fillId="37" borderId="33" applyNumberFormat="0" applyProtection="0">
      <alignment horizontal="left" vertical="center" indent="1"/>
    </xf>
    <xf numFmtId="0" fontId="4" fillId="85" borderId="28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4" fontId="22" fillId="76" borderId="26" applyNumberFormat="0" applyProtection="0">
      <alignment horizontal="right" vertical="center"/>
    </xf>
    <xf numFmtId="0" fontId="4" fillId="89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4" fontId="22" fillId="83" borderId="29" applyNumberFormat="0" applyProtection="0">
      <alignment horizontal="left" vertical="center" indent="1"/>
    </xf>
    <xf numFmtId="4" fontId="22" fillId="68" borderId="26" applyNumberFormat="0" applyProtection="0">
      <alignment vertical="center"/>
    </xf>
    <xf numFmtId="0" fontId="22" fillId="83" borderId="26" applyNumberFormat="0" applyProtection="0">
      <alignment horizontal="left" vertical="center" indent="1"/>
    </xf>
    <xf numFmtId="0" fontId="40" fillId="68" borderId="28" applyNumberFormat="0" applyProtection="0">
      <alignment horizontal="left" vertical="top" indent="1"/>
    </xf>
    <xf numFmtId="4" fontId="22" fillId="81" borderId="29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0" fontId="4" fillId="84" borderId="28" applyNumberFormat="0" applyProtection="0">
      <alignment horizontal="left" vertical="center" indent="1"/>
    </xf>
    <xf numFmtId="4" fontId="40" fillId="68" borderId="28" applyNumberFormat="0" applyProtection="0">
      <alignment vertical="center"/>
    </xf>
    <xf numFmtId="4" fontId="22" fillId="77" borderId="26" applyNumberFormat="0" applyProtection="0">
      <alignment horizontal="right" vertical="center"/>
    </xf>
    <xf numFmtId="0" fontId="32" fillId="0" borderId="31" applyNumberFormat="0" applyFill="0" applyAlignment="0" applyProtection="0"/>
    <xf numFmtId="4" fontId="22" fillId="76" borderId="26" applyNumberFormat="0" applyProtection="0">
      <alignment horizontal="right" vertical="center"/>
    </xf>
    <xf numFmtId="0" fontId="30" fillId="70" borderId="28" applyNumberFormat="0" applyProtection="0">
      <alignment horizontal="left" vertical="top" indent="1"/>
    </xf>
    <xf numFmtId="0" fontId="4" fillId="70" borderId="28" applyNumberFormat="0" applyProtection="0">
      <alignment horizontal="left" vertical="center" indent="1"/>
    </xf>
    <xf numFmtId="4" fontId="22" fillId="81" borderId="29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4" fontId="42" fillId="68" borderId="28" applyNumberFormat="0" applyProtection="0">
      <alignment vertical="center"/>
    </xf>
    <xf numFmtId="0" fontId="4" fillId="88" borderId="35" applyNumberFormat="0" applyProtection="0">
      <alignment horizontal="left" vertical="top" indent="1"/>
    </xf>
    <xf numFmtId="0" fontId="30" fillId="85" borderId="28" applyNumberFormat="0" applyProtection="0">
      <alignment horizontal="left" vertical="top" indent="1"/>
    </xf>
    <xf numFmtId="4" fontId="22" fillId="37" borderId="26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4" fontId="22" fillId="68" borderId="26" applyNumberFormat="0" applyProtection="0">
      <alignment vertical="center"/>
    </xf>
    <xf numFmtId="0" fontId="4" fillId="82" borderId="28" applyNumberFormat="0" applyProtection="0">
      <alignment horizontal="left" vertical="top" indent="1"/>
    </xf>
    <xf numFmtId="4" fontId="49" fillId="91" borderId="26" applyNumberFormat="0" applyProtection="0">
      <alignment horizontal="right" vertical="center"/>
    </xf>
    <xf numFmtId="0" fontId="22" fillId="87" borderId="26" applyNumberFormat="0" applyProtection="0">
      <alignment horizontal="left" vertical="center" indent="1"/>
    </xf>
    <xf numFmtId="0" fontId="4" fillId="89" borderId="28" applyNumberFormat="0" applyProtection="0">
      <alignment horizontal="left" vertical="top" indent="1"/>
    </xf>
    <xf numFmtId="0" fontId="4" fillId="84" borderId="28" applyNumberFormat="0" applyProtection="0">
      <alignment horizontal="left" vertical="top" indent="1"/>
    </xf>
    <xf numFmtId="4" fontId="4" fillId="82" borderId="29" applyNumberFormat="0" applyProtection="0">
      <alignment horizontal="left" vertical="center" indent="1"/>
    </xf>
    <xf numFmtId="0" fontId="4" fillId="84" borderId="28" applyNumberFormat="0" applyProtection="0">
      <alignment horizontal="left" vertical="top" indent="1"/>
    </xf>
    <xf numFmtId="0" fontId="4" fillId="89" borderId="28" applyNumberFormat="0" applyProtection="0">
      <alignment horizontal="left" vertical="top" indent="1"/>
    </xf>
    <xf numFmtId="0" fontId="30" fillId="70" borderId="35" applyNumberFormat="0" applyProtection="0">
      <alignment horizontal="left" vertical="top" indent="1"/>
    </xf>
    <xf numFmtId="0" fontId="4" fillId="90" borderId="28" applyNumberFormat="0" applyProtection="0">
      <alignment horizontal="left" vertical="top" indent="1"/>
    </xf>
    <xf numFmtId="4" fontId="22" fillId="0" borderId="26" applyNumberFormat="0" applyProtection="0">
      <alignment horizontal="right" vertical="center"/>
    </xf>
    <xf numFmtId="4" fontId="22" fillId="85" borderId="29" applyNumberFormat="0" applyProtection="0">
      <alignment horizontal="left" vertical="center" indent="1"/>
    </xf>
    <xf numFmtId="4" fontId="22" fillId="74" borderId="29" applyNumberFormat="0" applyProtection="0">
      <alignment horizontal="right" vertical="center"/>
    </xf>
    <xf numFmtId="0" fontId="22" fillId="83" borderId="35" applyNumberFormat="0" applyProtection="0">
      <alignment horizontal="left" vertical="top" indent="1"/>
    </xf>
    <xf numFmtId="4" fontId="22" fillId="80" borderId="26" applyNumberFormat="0" applyProtection="0">
      <alignment horizontal="right" vertical="center"/>
    </xf>
    <xf numFmtId="0" fontId="22" fillId="97" borderId="32"/>
    <xf numFmtId="0" fontId="30" fillId="70" borderId="35" applyNumberFormat="0" applyProtection="0">
      <alignment horizontal="left" vertical="top" indent="1"/>
    </xf>
    <xf numFmtId="0" fontId="4" fillId="90" borderId="28" applyNumberFormat="0" applyProtection="0">
      <alignment horizontal="left" vertical="top" indent="1"/>
    </xf>
    <xf numFmtId="4" fontId="22" fillId="77" borderId="26" applyNumberFormat="0" applyProtection="0">
      <alignment horizontal="right" vertical="center"/>
    </xf>
    <xf numFmtId="4" fontId="22" fillId="76" borderId="33" applyNumberFormat="0" applyProtection="0">
      <alignment horizontal="right" vertical="center"/>
    </xf>
    <xf numFmtId="4" fontId="41" fillId="37" borderId="33" applyNumberFormat="0" applyProtection="0">
      <alignment vertical="center"/>
    </xf>
    <xf numFmtId="0" fontId="4" fillId="70" borderId="35" applyNumberFormat="0" applyProtection="0">
      <alignment horizontal="left" vertical="top" indent="1"/>
    </xf>
    <xf numFmtId="0" fontId="22" fillId="83" borderId="33" applyNumberFormat="0" applyProtection="0">
      <alignment horizontal="left" vertical="center" indent="1"/>
    </xf>
    <xf numFmtId="0" fontId="22" fillId="88" borderId="28" applyNumberFormat="0" applyProtection="0">
      <alignment horizontal="left" vertical="top" indent="1"/>
    </xf>
    <xf numFmtId="0" fontId="22" fillId="57" borderId="26" applyNumberFormat="0" applyFont="0" applyAlignment="0" applyProtection="0"/>
    <xf numFmtId="4" fontId="22" fillId="85" borderId="26" applyNumberFormat="0" applyProtection="0">
      <alignment horizontal="right" vertical="center"/>
    </xf>
    <xf numFmtId="0" fontId="4" fillId="70" borderId="28" applyNumberFormat="0" applyProtection="0">
      <alignment horizontal="left" vertical="top" indent="1"/>
    </xf>
    <xf numFmtId="4" fontId="22" fillId="75" borderId="26" applyNumberFormat="0" applyProtection="0">
      <alignment horizontal="right" vertical="center"/>
    </xf>
    <xf numFmtId="0" fontId="28" fillId="61" borderId="26" applyNumberFormat="0" applyAlignment="0" applyProtection="0"/>
    <xf numFmtId="0" fontId="40" fillId="37" borderId="35" applyNumberFormat="0" applyProtection="0">
      <alignment horizontal="left" vertical="top" indent="1"/>
    </xf>
    <xf numFmtId="4" fontId="49" fillId="91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0" fontId="4" fillId="84" borderId="28" applyNumberFormat="0" applyProtection="0">
      <alignment horizontal="left" vertical="center" indent="1"/>
    </xf>
    <xf numFmtId="4" fontId="22" fillId="80" borderId="26" applyNumberFormat="0" applyProtection="0">
      <alignment horizontal="right" vertical="center"/>
    </xf>
    <xf numFmtId="0" fontId="4" fillId="90" borderId="28" applyNumberFormat="0" applyProtection="0">
      <alignment horizontal="left" vertical="center" indent="1"/>
    </xf>
    <xf numFmtId="4" fontId="45" fillId="86" borderId="28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0" fontId="22" fillId="57" borderId="26" applyNumberFormat="0" applyFont="0" applyAlignment="0" applyProtection="0"/>
    <xf numFmtId="4" fontId="22" fillId="83" borderId="29" applyNumberFormat="0" applyProtection="0">
      <alignment horizontal="left" vertical="center" indent="1"/>
    </xf>
    <xf numFmtId="4" fontId="22" fillId="74" borderId="29" applyNumberFormat="0" applyProtection="0">
      <alignment horizontal="right" vertical="center"/>
    </xf>
    <xf numFmtId="4" fontId="22" fillId="81" borderId="29" applyNumberFormat="0" applyProtection="0">
      <alignment horizontal="left" vertical="center" indent="1"/>
    </xf>
    <xf numFmtId="4" fontId="30" fillId="85" borderId="28" applyNumberFormat="0" applyProtection="0">
      <alignment horizontal="left" vertical="center" indent="1"/>
    </xf>
    <xf numFmtId="4" fontId="22" fillId="77" borderId="26" applyNumberFormat="0" applyProtection="0">
      <alignment horizontal="right" vertical="center"/>
    </xf>
    <xf numFmtId="4" fontId="30" fillId="93" borderId="28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0" fontId="4" fillId="83" borderId="35" applyNumberFormat="0" applyProtection="0">
      <alignment horizontal="left" vertical="center" indent="1"/>
    </xf>
    <xf numFmtId="0" fontId="4" fillId="90" borderId="35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4" fontId="22" fillId="68" borderId="26" applyNumberFormat="0" applyProtection="0">
      <alignment vertical="center"/>
    </xf>
    <xf numFmtId="4" fontId="30" fillId="76" borderId="28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0" fontId="22" fillId="85" borderId="28" applyNumberFormat="0" applyProtection="0">
      <alignment horizontal="left" vertical="top" indent="1"/>
    </xf>
    <xf numFmtId="0" fontId="22" fillId="88" borderId="28" applyNumberFormat="0" applyProtection="0">
      <alignment horizontal="left" vertical="top" indent="1"/>
    </xf>
    <xf numFmtId="0" fontId="4" fillId="85" borderId="28" applyNumberFormat="0" applyProtection="0">
      <alignment horizontal="left" vertical="top" indent="1"/>
    </xf>
    <xf numFmtId="4" fontId="22" fillId="85" borderId="26" applyNumberFormat="0" applyProtection="0">
      <alignment horizontal="right" vertical="center"/>
    </xf>
    <xf numFmtId="4" fontId="22" fillId="37" borderId="33" applyNumberFormat="0" applyProtection="0">
      <alignment horizontal="left" vertical="center" indent="1"/>
    </xf>
    <xf numFmtId="4" fontId="22" fillId="83" borderId="29" applyNumberFormat="0" applyProtection="0">
      <alignment horizontal="left" vertical="center" indent="1"/>
    </xf>
    <xf numFmtId="0" fontId="4" fillId="82" borderId="28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4" fillId="84" borderId="28" applyNumberFormat="0" applyProtection="0">
      <alignment horizontal="left" vertical="top" indent="1"/>
    </xf>
    <xf numFmtId="0" fontId="4" fillId="84" borderId="28" applyNumberFormat="0" applyProtection="0">
      <alignment horizontal="left" vertical="center" indent="1"/>
    </xf>
    <xf numFmtId="0" fontId="4" fillId="88" borderId="35" applyNumberFormat="0" applyProtection="0">
      <alignment horizontal="left" vertical="top" indent="1"/>
    </xf>
    <xf numFmtId="4" fontId="22" fillId="81" borderId="29" applyNumberFormat="0" applyProtection="0">
      <alignment horizontal="left" vertical="center" indent="1"/>
    </xf>
    <xf numFmtId="4" fontId="30" fillId="80" borderId="28" applyNumberFormat="0" applyProtection="0">
      <alignment horizontal="right" vertical="center"/>
    </xf>
    <xf numFmtId="4" fontId="30" fillId="83" borderId="28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4" fontId="45" fillId="86" borderId="28" applyNumberFormat="0" applyProtection="0">
      <alignment horizontal="left" vertical="center" indent="1"/>
    </xf>
    <xf numFmtId="0" fontId="45" fillId="92" borderId="28" applyNumberFormat="0" applyProtection="0">
      <alignment horizontal="left" vertical="top" indent="1"/>
    </xf>
    <xf numFmtId="0" fontId="4" fillId="85" borderId="28" applyNumberFormat="0" applyProtection="0">
      <alignment horizontal="left" vertical="top" indent="1"/>
    </xf>
    <xf numFmtId="4" fontId="22" fillId="80" borderId="26" applyNumberFormat="0" applyProtection="0">
      <alignment horizontal="right" vertical="center"/>
    </xf>
    <xf numFmtId="4" fontId="22" fillId="77" borderId="33" applyNumberFormat="0" applyProtection="0">
      <alignment horizontal="right" vertical="center"/>
    </xf>
    <xf numFmtId="4" fontId="22" fillId="0" borderId="26" applyNumberFormat="0" applyProtection="0">
      <alignment horizontal="right" vertical="center"/>
    </xf>
    <xf numFmtId="4" fontId="47" fillId="96" borderId="29" applyNumberFormat="0" applyProtection="0">
      <alignment horizontal="left" vertical="center" indent="1"/>
    </xf>
    <xf numFmtId="4" fontId="46" fillId="92" borderId="28" applyNumberFormat="0" applyProtection="0">
      <alignment vertical="center"/>
    </xf>
    <xf numFmtId="0" fontId="4" fillId="82" borderId="28" applyNumberFormat="0" applyProtection="0">
      <alignment horizontal="left" vertical="center" indent="1"/>
    </xf>
    <xf numFmtId="4" fontId="22" fillId="79" borderId="26" applyNumberFormat="0" applyProtection="0">
      <alignment horizontal="right" vertical="center"/>
    </xf>
    <xf numFmtId="0" fontId="28" fillId="61" borderId="26" applyNumberFormat="0" applyAlignment="0" applyProtection="0"/>
    <xf numFmtId="4" fontId="22" fillId="69" borderId="26" applyNumberFormat="0" applyProtection="0">
      <alignment horizontal="left" vertical="center" indent="1"/>
    </xf>
    <xf numFmtId="4" fontId="22" fillId="79" borderId="33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0" fontId="22" fillId="87" borderId="33" applyNumberFormat="0" applyProtection="0">
      <alignment horizontal="left" vertical="center" indent="1"/>
    </xf>
    <xf numFmtId="4" fontId="22" fillId="68" borderId="26" applyNumberFormat="0" applyProtection="0">
      <alignment vertical="center"/>
    </xf>
    <xf numFmtId="0" fontId="22" fillId="87" borderId="26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43" fillId="68" borderId="28" applyNumberFormat="0" applyProtection="0">
      <alignment horizontal="left" vertical="top" indent="1"/>
    </xf>
    <xf numFmtId="4" fontId="22" fillId="37" borderId="26" applyNumberFormat="0" applyProtection="0">
      <alignment horizontal="left" vertical="center" indent="1"/>
    </xf>
    <xf numFmtId="0" fontId="32" fillId="0" borderId="31" applyNumberFormat="0" applyFill="0" applyAlignment="0" applyProtection="0"/>
    <xf numFmtId="4" fontId="22" fillId="85" borderId="26" applyNumberFormat="0" applyProtection="0">
      <alignment horizontal="right" vertical="center"/>
    </xf>
    <xf numFmtId="4" fontId="22" fillId="75" borderId="33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4" fontId="22" fillId="77" borderId="26" applyNumberFormat="0" applyProtection="0">
      <alignment horizontal="right" vertical="center"/>
    </xf>
    <xf numFmtId="4" fontId="41" fillId="95" borderId="26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0" fontId="39" fillId="61" borderId="27" applyNumberFormat="0" applyAlignment="0" applyProtection="0"/>
    <xf numFmtId="4" fontId="41" fillId="95" borderId="26" applyNumberFormat="0" applyProtection="0">
      <alignment horizontal="right" vertical="center"/>
    </xf>
    <xf numFmtId="4" fontId="40" fillId="68" borderId="28" applyNumberFormat="0" applyProtection="0">
      <alignment horizontal="left" vertical="center" indent="1"/>
    </xf>
    <xf numFmtId="0" fontId="22" fillId="86" borderId="26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4" fontId="49" fillId="91" borderId="26" applyNumberFormat="0" applyProtection="0">
      <alignment horizontal="right" vertical="center"/>
    </xf>
    <xf numFmtId="4" fontId="30" fillId="93" borderId="35" applyNumberFormat="0" applyProtection="0">
      <alignment horizontal="left" vertical="center" indent="1"/>
    </xf>
    <xf numFmtId="0" fontId="22" fillId="85" borderId="28" applyNumberFormat="0" applyProtection="0">
      <alignment horizontal="left" vertical="top" indent="1"/>
    </xf>
    <xf numFmtId="4" fontId="40" fillId="68" borderId="35" applyNumberFormat="0" applyProtection="0">
      <alignment vertical="center"/>
    </xf>
    <xf numFmtId="4" fontId="47" fillId="96" borderId="29" applyNumberFormat="0" applyProtection="0">
      <alignment horizontal="left" vertical="center" indent="1"/>
    </xf>
    <xf numFmtId="0" fontId="4" fillId="88" borderId="28" applyNumberFormat="0" applyProtection="0">
      <alignment horizontal="left" vertical="top" indent="1"/>
    </xf>
    <xf numFmtId="0" fontId="4" fillId="84" borderId="28" applyNumberFormat="0" applyProtection="0">
      <alignment horizontal="left" vertical="center" indent="1"/>
    </xf>
    <xf numFmtId="0" fontId="4" fillId="70" borderId="35" applyNumberFormat="0" applyProtection="0">
      <alignment horizontal="left" vertical="center" indent="1"/>
    </xf>
    <xf numFmtId="4" fontId="22" fillId="77" borderId="26" applyNumberFormat="0" applyProtection="0">
      <alignment horizontal="right" vertical="center"/>
    </xf>
    <xf numFmtId="4" fontId="22" fillId="81" borderId="29" applyNumberFormat="0" applyProtection="0">
      <alignment horizontal="left" vertical="center" indent="1"/>
    </xf>
    <xf numFmtId="4" fontId="22" fillId="81" borderId="29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0" fontId="4" fillId="83" borderId="28" applyNumberFormat="0" applyProtection="0">
      <alignment horizontal="left" vertical="center" indent="1"/>
    </xf>
    <xf numFmtId="0" fontId="30" fillId="85" borderId="28" applyNumberFormat="0" applyProtection="0">
      <alignment horizontal="left" vertical="top" indent="1"/>
    </xf>
    <xf numFmtId="0" fontId="4" fillId="90" borderId="28" applyNumberFormat="0" applyProtection="0">
      <alignment horizontal="left" vertical="center" indent="1"/>
    </xf>
    <xf numFmtId="4" fontId="22" fillId="76" borderId="26" applyNumberFormat="0" applyProtection="0">
      <alignment horizontal="right" vertical="center"/>
    </xf>
    <xf numFmtId="4" fontId="22" fillId="37" borderId="26" applyNumberFormat="0" applyProtection="0">
      <alignment horizontal="left" vertical="center" indent="1"/>
    </xf>
    <xf numFmtId="0" fontId="22" fillId="57" borderId="26" applyNumberFormat="0" applyFont="0" applyAlignment="0" applyProtection="0"/>
    <xf numFmtId="4" fontId="22" fillId="83" borderId="36" applyNumberFormat="0" applyProtection="0">
      <alignment horizontal="left" vertical="center" indent="1"/>
    </xf>
    <xf numFmtId="0" fontId="40" fillId="68" borderId="28" applyNumberFormat="0" applyProtection="0">
      <alignment horizontal="left" vertical="top" indent="1"/>
    </xf>
    <xf numFmtId="0" fontId="4" fillId="90" borderId="28" applyNumberFormat="0" applyProtection="0">
      <alignment horizontal="left" vertical="top" indent="1"/>
    </xf>
    <xf numFmtId="0" fontId="4" fillId="85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4" fontId="22" fillId="83" borderId="29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47" fillId="96" borderId="29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0" fontId="22" fillId="83" borderId="28" applyNumberFormat="0" applyProtection="0">
      <alignment horizontal="left" vertical="top" indent="1"/>
    </xf>
    <xf numFmtId="4" fontId="49" fillId="91" borderId="26" applyNumberFormat="0" applyProtection="0">
      <alignment horizontal="right" vertical="center"/>
    </xf>
    <xf numFmtId="4" fontId="30" fillId="93" borderId="28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4" fontId="30" fillId="85" borderId="28" applyNumberFormat="0" applyProtection="0">
      <alignment horizontal="left" vertical="center" indent="1"/>
    </xf>
    <xf numFmtId="4" fontId="22" fillId="83" borderId="36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0" fontId="22" fillId="88" borderId="26" applyNumberFormat="0" applyProtection="0">
      <alignment horizontal="left" vertical="center" indent="1"/>
    </xf>
    <xf numFmtId="0" fontId="40" fillId="37" borderId="28" applyNumberFormat="0" applyProtection="0">
      <alignment horizontal="left" vertical="top" indent="1"/>
    </xf>
    <xf numFmtId="0" fontId="22" fillId="82" borderId="28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4" fontId="30" fillId="71" borderId="35" applyNumberFormat="0" applyProtection="0">
      <alignment horizontal="right" vertical="center"/>
    </xf>
    <xf numFmtId="0" fontId="22" fillId="83" borderId="26" applyNumberFormat="0" applyProtection="0">
      <alignment horizontal="left" vertical="center" indent="1"/>
    </xf>
    <xf numFmtId="0" fontId="4" fillId="70" borderId="28" applyNumberFormat="0" applyProtection="0">
      <alignment horizontal="left" vertical="center" indent="1"/>
    </xf>
    <xf numFmtId="4" fontId="30" fillId="74" borderId="28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0" fontId="4" fillId="89" borderId="28" applyNumberFormat="0" applyProtection="0">
      <alignment horizontal="left" vertical="top" indent="1"/>
    </xf>
    <xf numFmtId="0" fontId="22" fillId="88" borderId="26" applyNumberFormat="0" applyProtection="0">
      <alignment horizontal="left" vertical="center" indent="1"/>
    </xf>
    <xf numFmtId="4" fontId="40" fillId="68" borderId="35" applyNumberFormat="0" applyProtection="0">
      <alignment vertical="center"/>
    </xf>
    <xf numFmtId="0" fontId="22" fillId="88" borderId="33" applyNumberFormat="0" applyProtection="0">
      <alignment horizontal="left" vertical="center" indent="1"/>
    </xf>
    <xf numFmtId="4" fontId="22" fillId="80" borderId="33" applyNumberFormat="0" applyProtection="0">
      <alignment horizontal="right" vertical="center"/>
    </xf>
    <xf numFmtId="4" fontId="46" fillId="92" borderId="28" applyNumberFormat="0" applyProtection="0">
      <alignment vertical="center"/>
    </xf>
    <xf numFmtId="0" fontId="4" fillId="90" borderId="35" applyNumberFormat="0" applyProtection="0">
      <alignment horizontal="left" vertical="top" indent="1"/>
    </xf>
    <xf numFmtId="4" fontId="22" fillId="75" borderId="33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0" fontId="40" fillId="37" borderId="28" applyNumberFormat="0" applyProtection="0">
      <alignment horizontal="left" vertical="top" indent="1"/>
    </xf>
    <xf numFmtId="0" fontId="22" fillId="88" borderId="28" applyNumberFormat="0" applyProtection="0">
      <alignment horizontal="left" vertical="top" indent="1"/>
    </xf>
    <xf numFmtId="4" fontId="4" fillId="82" borderId="36" applyNumberFormat="0" applyProtection="0">
      <alignment horizontal="left" vertical="center" indent="1"/>
    </xf>
    <xf numFmtId="4" fontId="22" fillId="76" borderId="26" applyNumberFormat="0" applyProtection="0">
      <alignment horizontal="right" vertical="center"/>
    </xf>
    <xf numFmtId="4" fontId="22" fillId="77" borderId="26" applyNumberFormat="0" applyProtection="0">
      <alignment horizontal="right" vertical="center"/>
    </xf>
    <xf numFmtId="0" fontId="22" fillId="82" borderId="28" applyNumberFormat="0" applyProtection="0">
      <alignment horizontal="left" vertical="top" indent="1"/>
    </xf>
    <xf numFmtId="0" fontId="4" fillId="88" borderId="28" applyNumberFormat="0" applyProtection="0">
      <alignment horizontal="left" vertical="top" indent="1"/>
    </xf>
    <xf numFmtId="0" fontId="4" fillId="91" borderId="32" applyNumberFormat="0">
      <protection locked="0"/>
    </xf>
    <xf numFmtId="0" fontId="22" fillId="57" borderId="26" applyNumberFormat="0" applyFont="0" applyAlignment="0" applyProtection="0"/>
    <xf numFmtId="0" fontId="22" fillId="88" borderId="26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4" fontId="30" fillId="75" borderId="28" applyNumberFormat="0" applyProtection="0">
      <alignment horizontal="right" vertical="center"/>
    </xf>
    <xf numFmtId="0" fontId="22" fillId="87" borderId="33" applyNumberFormat="0" applyProtection="0">
      <alignment horizontal="left" vertical="center" indent="1"/>
    </xf>
    <xf numFmtId="4" fontId="40" fillId="68" borderId="28" applyNumberFormat="0" applyProtection="0">
      <alignment vertical="center"/>
    </xf>
    <xf numFmtId="4" fontId="22" fillId="77" borderId="26" applyNumberFormat="0" applyProtection="0">
      <alignment horizontal="right" vertical="center"/>
    </xf>
    <xf numFmtId="0" fontId="4" fillId="85" borderId="28" applyNumberFormat="0" applyProtection="0">
      <alignment horizontal="left" vertical="top" indent="1"/>
    </xf>
    <xf numFmtId="4" fontId="40" fillId="37" borderId="28" applyNumberFormat="0" applyProtection="0">
      <alignment horizontal="left" vertical="center" indent="1"/>
    </xf>
    <xf numFmtId="4" fontId="47" fillId="96" borderId="29" applyNumberFormat="0" applyProtection="0">
      <alignment horizontal="left" vertical="center" indent="1"/>
    </xf>
    <xf numFmtId="0" fontId="4" fillId="91" borderId="32" applyNumberFormat="0">
      <protection locked="0"/>
    </xf>
    <xf numFmtId="0" fontId="22" fillId="83" borderId="26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0" fontId="22" fillId="87" borderId="26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4" fontId="22" fillId="68" borderId="26" applyNumberFormat="0" applyProtection="0">
      <alignment vertical="center"/>
    </xf>
    <xf numFmtId="0" fontId="4" fillId="70" borderId="35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0" fontId="4" fillId="85" borderId="28" applyNumberFormat="0" applyProtection="0">
      <alignment horizontal="left" vertical="top" indent="1"/>
    </xf>
    <xf numFmtId="4" fontId="22" fillId="83" borderId="29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4" fontId="30" fillId="71" borderId="28" applyNumberFormat="0" applyProtection="0">
      <alignment horizontal="right" vertical="center"/>
    </xf>
    <xf numFmtId="4" fontId="40" fillId="68" borderId="28" applyNumberFormat="0" applyProtection="0">
      <alignment vertical="center"/>
    </xf>
    <xf numFmtId="0" fontId="22" fillId="85" borderId="28" applyNumberFormat="0" applyProtection="0">
      <alignment horizontal="left" vertical="top" indent="1"/>
    </xf>
    <xf numFmtId="4" fontId="4" fillId="82" borderId="29" applyNumberFormat="0" applyProtection="0">
      <alignment horizontal="left" vertical="center" indent="1"/>
    </xf>
    <xf numFmtId="0" fontId="30" fillId="93" borderId="35" applyNumberFormat="0" applyProtection="0">
      <alignment horizontal="left" vertical="top" indent="1"/>
    </xf>
    <xf numFmtId="0" fontId="4" fillId="84" borderId="35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4" fontId="22" fillId="83" borderId="29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4" fontId="22" fillId="81" borderId="36" applyNumberFormat="0" applyProtection="0">
      <alignment horizontal="left" vertical="center" indent="1"/>
    </xf>
    <xf numFmtId="4" fontId="41" fillId="37" borderId="26" applyNumberFormat="0" applyProtection="0">
      <alignment vertical="center"/>
    </xf>
    <xf numFmtId="4" fontId="4" fillId="82" borderId="29" applyNumberFormat="0" applyProtection="0">
      <alignment horizontal="left" vertical="center" indent="1"/>
    </xf>
    <xf numFmtId="4" fontId="22" fillId="79" borderId="26" applyNumberFormat="0" applyProtection="0">
      <alignment horizontal="right" vertical="center"/>
    </xf>
    <xf numFmtId="4" fontId="41" fillId="93" borderId="32" applyNumberFormat="0" applyProtection="0">
      <alignment vertical="center"/>
    </xf>
    <xf numFmtId="4" fontId="41" fillId="93" borderId="32" applyNumberFormat="0" applyProtection="0">
      <alignment vertical="center"/>
    </xf>
    <xf numFmtId="4" fontId="22" fillId="72" borderId="33" applyNumberFormat="0" applyProtection="0">
      <alignment horizontal="right" vertical="center"/>
    </xf>
    <xf numFmtId="4" fontId="41" fillId="37" borderId="33" applyNumberFormat="0" applyProtection="0">
      <alignment vertical="center"/>
    </xf>
    <xf numFmtId="0" fontId="22" fillId="88" borderId="28" applyNumberFormat="0" applyProtection="0">
      <alignment horizontal="left" vertical="top" indent="1"/>
    </xf>
    <xf numFmtId="4" fontId="45" fillId="92" borderId="28" applyNumberFormat="0" applyProtection="0">
      <alignment vertical="center"/>
    </xf>
    <xf numFmtId="4" fontId="22" fillId="71" borderId="26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0" fontId="22" fillId="85" borderId="28" applyNumberFormat="0" applyProtection="0">
      <alignment horizontal="left" vertical="top" indent="1"/>
    </xf>
    <xf numFmtId="0" fontId="22" fillId="83" borderId="26" applyNumberFormat="0" applyProtection="0">
      <alignment horizontal="left" vertical="center" indent="1"/>
    </xf>
    <xf numFmtId="4" fontId="30" fillId="75" borderId="35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4" fontId="22" fillId="81" borderId="36" applyNumberFormat="0" applyProtection="0">
      <alignment horizontal="left" vertical="center" indent="1"/>
    </xf>
    <xf numFmtId="4" fontId="22" fillId="76" borderId="26" applyNumberFormat="0" applyProtection="0">
      <alignment horizontal="right" vertical="center"/>
    </xf>
    <xf numFmtId="0" fontId="23" fillId="82" borderId="30" applyBorder="0"/>
    <xf numFmtId="0" fontId="22" fillId="88" borderId="26" applyNumberFormat="0" applyProtection="0">
      <alignment horizontal="left" vertical="center" indent="1"/>
    </xf>
    <xf numFmtId="0" fontId="4" fillId="70" borderId="28" applyNumberFormat="0" applyProtection="0">
      <alignment horizontal="left" vertical="top" indent="1"/>
    </xf>
    <xf numFmtId="0" fontId="4" fillId="90" borderId="28" applyNumberFormat="0" applyProtection="0">
      <alignment horizontal="left" vertical="center" indent="1"/>
    </xf>
    <xf numFmtId="4" fontId="40" fillId="37" borderId="28" applyNumberFormat="0" applyProtection="0">
      <alignment horizontal="left" vertical="center" indent="1"/>
    </xf>
    <xf numFmtId="0" fontId="22" fillId="87" borderId="33" applyNumberFormat="0" applyProtection="0">
      <alignment horizontal="left" vertical="center" indent="1"/>
    </xf>
    <xf numFmtId="4" fontId="46" fillId="83" borderId="28" applyNumberFormat="0" applyProtection="0">
      <alignment horizontal="right" vertical="center"/>
    </xf>
    <xf numFmtId="0" fontId="4" fillId="84" borderId="28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0" fontId="32" fillId="0" borderId="31" applyNumberFormat="0" applyFill="0" applyAlignment="0" applyProtection="0"/>
    <xf numFmtId="0" fontId="4" fillId="70" borderId="28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4" fillId="91" borderId="32" applyNumberFormat="0">
      <protection locked="0"/>
    </xf>
    <xf numFmtId="0" fontId="22" fillId="85" borderId="35" applyNumberFormat="0" applyProtection="0">
      <alignment horizontal="left" vertical="top" indent="1"/>
    </xf>
    <xf numFmtId="4" fontId="22" fillId="80" borderId="26" applyNumberFormat="0" applyProtection="0">
      <alignment horizontal="right" vertical="center"/>
    </xf>
    <xf numFmtId="0" fontId="4" fillId="70" borderId="28" applyNumberFormat="0" applyProtection="0">
      <alignment horizontal="left" vertical="center" indent="1"/>
    </xf>
    <xf numFmtId="0" fontId="4" fillId="90" borderId="28" applyNumberFormat="0" applyProtection="0">
      <alignment horizontal="left" vertical="center" indent="1"/>
    </xf>
    <xf numFmtId="0" fontId="30" fillId="92" borderId="35" applyNumberFormat="0" applyProtection="0">
      <alignment horizontal="left" vertical="top" indent="1"/>
    </xf>
    <xf numFmtId="4" fontId="22" fillId="80" borderId="26" applyNumberFormat="0" applyProtection="0">
      <alignment horizontal="right" vertical="center"/>
    </xf>
    <xf numFmtId="4" fontId="40" fillId="68" borderId="28" applyNumberFormat="0" applyProtection="0">
      <alignment vertical="center"/>
    </xf>
    <xf numFmtId="0" fontId="22" fillId="83" borderId="28" applyNumberFormat="0" applyProtection="0">
      <alignment horizontal="left" vertical="top" indent="1"/>
    </xf>
    <xf numFmtId="0" fontId="22" fillId="57" borderId="26" applyNumberFormat="0" applyFont="0" applyAlignment="0" applyProtection="0"/>
    <xf numFmtId="4" fontId="22" fillId="85" borderId="29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4" fontId="22" fillId="81" borderId="29" applyNumberFormat="0" applyProtection="0">
      <alignment horizontal="left" vertical="center" indent="1"/>
    </xf>
    <xf numFmtId="4" fontId="22" fillId="71" borderId="26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4" fontId="47" fillId="96" borderId="36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4" fontId="30" fillId="92" borderId="28" applyNumberFormat="0" applyProtection="0">
      <alignment vertical="center"/>
    </xf>
    <xf numFmtId="4" fontId="22" fillId="77" borderId="33" applyNumberFormat="0" applyProtection="0">
      <alignment horizontal="right" vertical="center"/>
    </xf>
    <xf numFmtId="0" fontId="22" fillId="86" borderId="33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4" fontId="22" fillId="68" borderId="26" applyNumberFormat="0" applyProtection="0">
      <alignment vertical="center"/>
    </xf>
    <xf numFmtId="4" fontId="22" fillId="83" borderId="36" applyNumberFormat="0" applyProtection="0">
      <alignment horizontal="left" vertical="center" indent="1"/>
    </xf>
    <xf numFmtId="4" fontId="22" fillId="85" borderId="29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4" fontId="22" fillId="68" borderId="26" applyNumberFormat="0" applyProtection="0">
      <alignment vertical="center"/>
    </xf>
    <xf numFmtId="4" fontId="45" fillId="86" borderId="28" applyNumberFormat="0" applyProtection="0">
      <alignment horizontal="left" vertical="center" indent="1"/>
    </xf>
    <xf numFmtId="4" fontId="22" fillId="0" borderId="26" applyNumberFormat="0" applyProtection="0">
      <alignment horizontal="right" vertical="center"/>
    </xf>
    <xf numFmtId="0" fontId="22" fillId="87" borderId="26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4" fontId="4" fillId="82" borderId="29" applyNumberFormat="0" applyProtection="0">
      <alignment horizontal="left" vertical="center" indent="1"/>
    </xf>
    <xf numFmtId="0" fontId="45" fillId="85" borderId="28" applyNumberFormat="0" applyProtection="0">
      <alignment horizontal="left" vertical="top" indent="1"/>
    </xf>
    <xf numFmtId="4" fontId="4" fillId="82" borderId="29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4" fontId="22" fillId="78" borderId="26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22" fillId="78" borderId="26" applyNumberFormat="0" applyProtection="0">
      <alignment horizontal="right" vertical="center"/>
    </xf>
    <xf numFmtId="0" fontId="45" fillId="92" borderId="35" applyNumberFormat="0" applyProtection="0">
      <alignment horizontal="left" vertical="top" indent="1"/>
    </xf>
    <xf numFmtId="4" fontId="49" fillId="91" borderId="26" applyNumberFormat="0" applyProtection="0">
      <alignment horizontal="right" vertical="center"/>
    </xf>
    <xf numFmtId="0" fontId="22" fillId="88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22" fillId="0" borderId="26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0" fontId="4" fillId="70" borderId="35" applyNumberFormat="0" applyProtection="0">
      <alignment horizontal="left" vertical="center" indent="1"/>
    </xf>
    <xf numFmtId="4" fontId="22" fillId="83" borderId="29" applyNumberFormat="0" applyProtection="0">
      <alignment horizontal="left" vertical="center" indent="1"/>
    </xf>
    <xf numFmtId="4" fontId="22" fillId="75" borderId="33" applyNumberFormat="0" applyProtection="0">
      <alignment horizontal="right" vertical="center"/>
    </xf>
    <xf numFmtId="0" fontId="4" fillId="70" borderId="28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4" fillId="89" borderId="28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30" fillId="75" borderId="35" applyNumberFormat="0" applyProtection="0">
      <alignment horizontal="right" vertical="center"/>
    </xf>
    <xf numFmtId="4" fontId="22" fillId="37" borderId="26" applyNumberFormat="0" applyProtection="0">
      <alignment horizontal="left" vertical="center" indent="1"/>
    </xf>
    <xf numFmtId="0" fontId="22" fillId="83" borderId="28" applyNumberFormat="0" applyProtection="0">
      <alignment horizontal="left" vertical="top" indent="1"/>
    </xf>
    <xf numFmtId="4" fontId="41" fillId="37" borderId="26" applyNumberFormat="0" applyProtection="0">
      <alignment vertical="center"/>
    </xf>
    <xf numFmtId="0" fontId="22" fillId="83" borderId="28" applyNumberFormat="0" applyProtection="0">
      <alignment horizontal="left" vertical="top" indent="1"/>
    </xf>
    <xf numFmtId="4" fontId="30" fillId="71" borderId="28" applyNumberFormat="0" applyProtection="0">
      <alignment horizontal="right" vertical="center"/>
    </xf>
    <xf numFmtId="4" fontId="22" fillId="83" borderId="29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22" fillId="87" borderId="26" applyNumberFormat="0" applyProtection="0">
      <alignment horizontal="left" vertical="center" indent="1"/>
    </xf>
    <xf numFmtId="0" fontId="4" fillId="84" borderId="28" applyNumberFormat="0" applyProtection="0">
      <alignment horizontal="left" vertical="center" indent="1"/>
    </xf>
    <xf numFmtId="4" fontId="30" fillId="74" borderId="35" applyNumberFormat="0" applyProtection="0">
      <alignment horizontal="right" vertical="center"/>
    </xf>
    <xf numFmtId="4" fontId="22" fillId="81" borderId="29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0" fontId="45" fillId="85" borderId="35" applyNumberFormat="0" applyProtection="0">
      <alignment horizontal="left" vertical="top" indent="1"/>
    </xf>
    <xf numFmtId="0" fontId="22" fillId="86" borderId="26" applyNumberFormat="0" applyProtection="0">
      <alignment horizontal="left" vertical="center" indent="1"/>
    </xf>
    <xf numFmtId="0" fontId="4" fillId="84" borderId="35" applyNumberFormat="0" applyProtection="0">
      <alignment horizontal="left" vertical="center" indent="1"/>
    </xf>
    <xf numFmtId="4" fontId="22" fillId="68" borderId="26" applyNumberFormat="0" applyProtection="0">
      <alignment vertical="center"/>
    </xf>
    <xf numFmtId="0" fontId="22" fillId="82" borderId="35" applyNumberFormat="0" applyProtection="0">
      <alignment horizontal="left" vertical="top" indent="1"/>
    </xf>
    <xf numFmtId="0" fontId="4" fillId="85" borderId="35" applyNumberFormat="0" applyProtection="0">
      <alignment horizontal="left" vertical="top" indent="1"/>
    </xf>
    <xf numFmtId="0" fontId="22" fillId="87" borderId="33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22" fillId="85" borderId="28" applyNumberFormat="0" applyProtection="0">
      <alignment horizontal="left" vertical="top" indent="1"/>
    </xf>
    <xf numFmtId="4" fontId="22" fillId="74" borderId="29" applyNumberFormat="0" applyProtection="0">
      <alignment horizontal="right" vertical="center"/>
    </xf>
    <xf numFmtId="4" fontId="30" fillId="92" borderId="28" applyNumberFormat="0" applyProtection="0">
      <alignment vertical="center"/>
    </xf>
    <xf numFmtId="0" fontId="22" fillId="83" borderId="35" applyNumberFormat="0" applyProtection="0">
      <alignment horizontal="left" vertical="top" indent="1"/>
    </xf>
    <xf numFmtId="4" fontId="22" fillId="77" borderId="33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4" fontId="22" fillId="74" borderId="29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4" fillId="90" borderId="35" applyNumberFormat="0" applyProtection="0">
      <alignment horizontal="left" vertical="center" indent="1"/>
    </xf>
    <xf numFmtId="4" fontId="22" fillId="37" borderId="26" applyNumberFormat="0" applyProtection="0">
      <alignment horizontal="left" vertical="center" indent="1"/>
    </xf>
    <xf numFmtId="0" fontId="22" fillId="97" borderId="39"/>
    <xf numFmtId="0" fontId="22" fillId="83" borderId="33" applyNumberFormat="0" applyProtection="0">
      <alignment horizontal="left" vertical="center" indent="1"/>
    </xf>
    <xf numFmtId="4" fontId="22" fillId="78" borderId="33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4" fontId="22" fillId="69" borderId="26" applyNumberFormat="0" applyProtection="0">
      <alignment horizontal="left" vertical="center" indent="1"/>
    </xf>
    <xf numFmtId="0" fontId="4" fillId="84" borderId="28" applyNumberFormat="0" applyProtection="0">
      <alignment horizontal="left" vertical="center" indent="1"/>
    </xf>
    <xf numFmtId="0" fontId="30" fillId="85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0" fontId="4" fillId="82" borderId="35" applyNumberFormat="0" applyProtection="0">
      <alignment horizontal="left" vertical="center" indent="1"/>
    </xf>
    <xf numFmtId="0" fontId="4" fillId="83" borderId="35" applyNumberFormat="0" applyProtection="0">
      <alignment horizontal="left" vertical="top" indent="1"/>
    </xf>
    <xf numFmtId="0" fontId="37" fillId="58" borderId="26" applyNumberFormat="0" applyAlignment="0" applyProtection="0"/>
    <xf numFmtId="4" fontId="22" fillId="0" borderId="33" applyNumberFormat="0" applyProtection="0">
      <alignment horizontal="right" vertical="center"/>
    </xf>
    <xf numFmtId="0" fontId="22" fillId="88" borderId="35" applyNumberFormat="0" applyProtection="0">
      <alignment horizontal="left" vertical="top" indent="1"/>
    </xf>
    <xf numFmtId="4" fontId="30" fillId="80" borderId="35" applyNumberFormat="0" applyProtection="0">
      <alignment horizontal="right" vertical="center"/>
    </xf>
    <xf numFmtId="0" fontId="4" fillId="88" borderId="28" applyNumberFormat="0" applyProtection="0">
      <alignment horizontal="left" vertical="top" indent="1"/>
    </xf>
    <xf numFmtId="4" fontId="22" fillId="71" borderId="33" applyNumberFormat="0" applyProtection="0">
      <alignment horizontal="right" vertical="center"/>
    </xf>
    <xf numFmtId="0" fontId="22" fillId="86" borderId="33" applyNumberFormat="0" applyProtection="0">
      <alignment horizontal="left" vertical="center" indent="1"/>
    </xf>
    <xf numFmtId="4" fontId="22" fillId="78" borderId="33" applyNumberFormat="0" applyProtection="0">
      <alignment horizontal="right" vertical="center"/>
    </xf>
    <xf numFmtId="4" fontId="30" fillId="85" borderId="28" applyNumberFormat="0" applyProtection="0">
      <alignment horizontal="right" vertical="center"/>
    </xf>
    <xf numFmtId="0" fontId="4" fillId="89" borderId="35" applyNumberFormat="0" applyProtection="0">
      <alignment horizontal="left" vertical="top" indent="1"/>
    </xf>
    <xf numFmtId="0" fontId="22" fillId="86" borderId="33" applyNumberFormat="0" applyProtection="0">
      <alignment horizontal="left" vertical="center" indent="1"/>
    </xf>
    <xf numFmtId="0" fontId="22" fillId="83" borderId="33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4" fontId="30" fillId="78" borderId="28" applyNumberFormat="0" applyProtection="0">
      <alignment horizontal="right" vertical="center"/>
    </xf>
    <xf numFmtId="0" fontId="22" fillId="88" borderId="28" applyNumberFormat="0" applyProtection="0">
      <alignment horizontal="left" vertical="top" indent="1"/>
    </xf>
    <xf numFmtId="4" fontId="22" fillId="75" borderId="26" applyNumberFormat="0" applyProtection="0">
      <alignment horizontal="right" vertical="center"/>
    </xf>
    <xf numFmtId="4" fontId="22" fillId="78" borderId="26" applyNumberFormat="0" applyProtection="0">
      <alignment horizontal="right" vertical="center"/>
    </xf>
    <xf numFmtId="0" fontId="22" fillId="57" borderId="33" applyNumberFormat="0" applyFont="0" applyAlignment="0" applyProtection="0"/>
    <xf numFmtId="0" fontId="22" fillId="87" borderId="26" applyNumberFormat="0" applyProtection="0">
      <alignment horizontal="left" vertical="center" indent="1"/>
    </xf>
    <xf numFmtId="4" fontId="45" fillId="86" borderId="35" applyNumberFormat="0" applyProtection="0">
      <alignment horizontal="left" vertical="center" indent="1"/>
    </xf>
    <xf numFmtId="0" fontId="40" fillId="37" borderId="35" applyNumberFormat="0" applyProtection="0">
      <alignment horizontal="left" vertical="top" indent="1"/>
    </xf>
    <xf numFmtId="0" fontId="4" fillId="90" borderId="28" applyNumberFormat="0" applyProtection="0">
      <alignment horizontal="left" vertical="center" indent="1"/>
    </xf>
    <xf numFmtId="4" fontId="22" fillId="68" borderId="26" applyNumberFormat="0" applyProtection="0">
      <alignment vertical="center"/>
    </xf>
    <xf numFmtId="0" fontId="22" fillId="83" borderId="28" applyNumberFormat="0" applyProtection="0">
      <alignment horizontal="left" vertical="top" indent="1"/>
    </xf>
    <xf numFmtId="0" fontId="4" fillId="83" borderId="35" applyNumberFormat="0" applyProtection="0">
      <alignment horizontal="left" vertical="top" indent="1"/>
    </xf>
    <xf numFmtId="0" fontId="4" fillId="83" borderId="28" applyNumberFormat="0" applyProtection="0">
      <alignment horizontal="left" vertical="center" indent="1"/>
    </xf>
    <xf numFmtId="0" fontId="4" fillId="84" borderId="35" applyNumberFormat="0" applyProtection="0">
      <alignment horizontal="left" vertical="top" indent="1"/>
    </xf>
    <xf numFmtId="0" fontId="22" fillId="83" borderId="33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4" fontId="22" fillId="76" borderId="33" applyNumberFormat="0" applyProtection="0">
      <alignment horizontal="right" vertical="center"/>
    </xf>
    <xf numFmtId="4" fontId="22" fillId="71" borderId="26" applyNumberFormat="0" applyProtection="0">
      <alignment horizontal="right" vertical="center"/>
    </xf>
    <xf numFmtId="4" fontId="41" fillId="37" borderId="33" applyNumberFormat="0" applyProtection="0">
      <alignment vertical="center"/>
    </xf>
    <xf numFmtId="4" fontId="40" fillId="68" borderId="28" applyNumberFormat="0" applyProtection="0">
      <alignment vertical="center"/>
    </xf>
    <xf numFmtId="4" fontId="42" fillId="37" borderId="28" applyNumberFormat="0" applyProtection="0">
      <alignment vertical="center"/>
    </xf>
    <xf numFmtId="4" fontId="22" fillId="76" borderId="33" applyNumberFormat="0" applyProtection="0">
      <alignment horizontal="right" vertical="center"/>
    </xf>
    <xf numFmtId="4" fontId="22" fillId="80" borderId="26" applyNumberFormat="0" applyProtection="0">
      <alignment horizontal="right" vertical="center"/>
    </xf>
    <xf numFmtId="4" fontId="22" fillId="79" borderId="26" applyNumberFormat="0" applyProtection="0">
      <alignment horizontal="right" vertical="center"/>
    </xf>
    <xf numFmtId="4" fontId="45" fillId="86" borderId="35" applyNumberFormat="0" applyProtection="0">
      <alignment horizontal="left" vertical="center" indent="1"/>
    </xf>
    <xf numFmtId="4" fontId="22" fillId="85" borderId="33" applyNumberFormat="0" applyProtection="0">
      <alignment horizontal="right" vertical="center"/>
    </xf>
    <xf numFmtId="4" fontId="22" fillId="77" borderId="33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4" fontId="45" fillId="86" borderId="28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0" fontId="4" fillId="84" borderId="35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22" fillId="75" borderId="26" applyNumberFormat="0" applyProtection="0">
      <alignment horizontal="right" vertical="center"/>
    </xf>
    <xf numFmtId="0" fontId="30" fillId="70" borderId="28" applyNumberFormat="0" applyProtection="0">
      <alignment horizontal="left" vertical="top" indent="1"/>
    </xf>
    <xf numFmtId="4" fontId="22" fillId="76" borderId="26" applyNumberFormat="0" applyProtection="0">
      <alignment horizontal="right" vertical="center"/>
    </xf>
    <xf numFmtId="4" fontId="4" fillId="82" borderId="29" applyNumberFormat="0" applyProtection="0">
      <alignment horizontal="left" vertical="center" indent="1"/>
    </xf>
    <xf numFmtId="0" fontId="4" fillId="83" borderId="28" applyNumberFormat="0" applyProtection="0">
      <alignment horizontal="left" vertical="top" indent="1"/>
    </xf>
    <xf numFmtId="0" fontId="45" fillId="85" borderId="28" applyNumberFormat="0" applyProtection="0">
      <alignment horizontal="left" vertical="top" indent="1"/>
    </xf>
    <xf numFmtId="4" fontId="22" fillId="68" borderId="26" applyNumberFormat="0" applyProtection="0">
      <alignment vertical="center"/>
    </xf>
    <xf numFmtId="4" fontId="22" fillId="71" borderId="26" applyNumberFormat="0" applyProtection="0">
      <alignment horizontal="right" vertical="center"/>
    </xf>
    <xf numFmtId="0" fontId="4" fillId="82" borderId="28" applyNumberFormat="0" applyProtection="0">
      <alignment horizontal="left" vertical="center" indent="1"/>
    </xf>
    <xf numFmtId="4" fontId="22" fillId="74" borderId="29" applyNumberFormat="0" applyProtection="0">
      <alignment horizontal="right" vertical="center"/>
    </xf>
    <xf numFmtId="4" fontId="45" fillId="86" borderId="35" applyNumberFormat="0" applyProtection="0">
      <alignment horizontal="left" vertical="center" indent="1"/>
    </xf>
    <xf numFmtId="4" fontId="41" fillId="95" borderId="26" applyNumberFormat="0" applyProtection="0">
      <alignment horizontal="right" vertical="center"/>
    </xf>
    <xf numFmtId="4" fontId="22" fillId="68" borderId="26" applyNumberFormat="0" applyProtection="0">
      <alignment vertical="center"/>
    </xf>
    <xf numFmtId="0" fontId="22" fillId="57" borderId="26" applyNumberFormat="0" applyFont="0" applyAlignment="0" applyProtection="0"/>
    <xf numFmtId="4" fontId="22" fillId="81" borderId="29" applyNumberFormat="0" applyProtection="0">
      <alignment horizontal="left" vertical="center" indent="1"/>
    </xf>
    <xf numFmtId="4" fontId="30" fillId="85" borderId="28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0" fontId="4" fillId="82" borderId="28" applyNumberFormat="0" applyProtection="0">
      <alignment horizontal="left" vertical="top" indent="1"/>
    </xf>
    <xf numFmtId="0" fontId="4" fillId="84" borderId="28" applyNumberFormat="0" applyProtection="0">
      <alignment horizontal="left" vertical="center" indent="1"/>
    </xf>
    <xf numFmtId="0" fontId="22" fillId="82" borderId="28" applyNumberFormat="0" applyProtection="0">
      <alignment horizontal="left" vertical="top" indent="1"/>
    </xf>
    <xf numFmtId="4" fontId="22" fillId="69" borderId="26" applyNumberFormat="0" applyProtection="0">
      <alignment horizontal="left" vertical="center" indent="1"/>
    </xf>
    <xf numFmtId="0" fontId="4" fillId="83" borderId="35" applyNumberFormat="0" applyProtection="0">
      <alignment horizontal="left" vertical="top" indent="1"/>
    </xf>
    <xf numFmtId="4" fontId="42" fillId="37" borderId="35" applyNumberFormat="0" applyProtection="0">
      <alignment vertical="center"/>
    </xf>
    <xf numFmtId="0" fontId="22" fillId="57" borderId="26" applyNumberFormat="0" applyFont="0" applyAlignment="0" applyProtection="0"/>
    <xf numFmtId="4" fontId="41" fillId="37" borderId="26" applyNumberFormat="0" applyProtection="0">
      <alignment vertical="center"/>
    </xf>
    <xf numFmtId="0" fontId="4" fillId="89" borderId="28" applyNumberFormat="0" applyProtection="0">
      <alignment horizontal="left" vertical="top" indent="1"/>
    </xf>
    <xf numFmtId="0" fontId="22" fillId="57" borderId="26" applyNumberFormat="0" applyFont="0" applyAlignment="0" applyProtection="0"/>
    <xf numFmtId="0" fontId="4" fillId="83" borderId="28" applyNumberFormat="0" applyProtection="0">
      <alignment horizontal="left" vertical="top" indent="1"/>
    </xf>
    <xf numFmtId="4" fontId="22" fillId="85" borderId="26" applyNumberFormat="0" applyProtection="0">
      <alignment horizontal="right" vertical="center"/>
    </xf>
    <xf numFmtId="0" fontId="4" fillId="84" borderId="35" applyNumberFormat="0" applyProtection="0">
      <alignment horizontal="left" vertical="center" indent="1"/>
    </xf>
    <xf numFmtId="4" fontId="22" fillId="74" borderId="29" applyNumberFormat="0" applyProtection="0">
      <alignment horizontal="right" vertical="center"/>
    </xf>
    <xf numFmtId="0" fontId="4" fillId="84" borderId="28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4" fontId="22" fillId="74" borderId="36" applyNumberFormat="0" applyProtection="0">
      <alignment horizontal="right" vertical="center"/>
    </xf>
    <xf numFmtId="0" fontId="22" fillId="85" borderId="35" applyNumberFormat="0" applyProtection="0">
      <alignment horizontal="left" vertical="top" indent="1"/>
    </xf>
    <xf numFmtId="4" fontId="22" fillId="75" borderId="26" applyNumberFormat="0" applyProtection="0">
      <alignment horizontal="right" vertical="center"/>
    </xf>
    <xf numFmtId="0" fontId="4" fillId="85" borderId="28" applyNumberFormat="0" applyProtection="0">
      <alignment horizontal="left" vertical="top" indent="1"/>
    </xf>
    <xf numFmtId="4" fontId="22" fillId="85" borderId="36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0" fontId="4" fillId="84" borderId="28" applyNumberFormat="0" applyProtection="0">
      <alignment horizontal="left" vertical="top" indent="1"/>
    </xf>
    <xf numFmtId="4" fontId="22" fillId="79" borderId="26" applyNumberFormat="0" applyProtection="0">
      <alignment horizontal="right" vertical="center"/>
    </xf>
    <xf numFmtId="0" fontId="22" fillId="87" borderId="26" applyNumberFormat="0" applyProtection="0">
      <alignment horizontal="left" vertical="center" indent="1"/>
    </xf>
    <xf numFmtId="4" fontId="22" fillId="85" borderId="26" applyNumberFormat="0" applyProtection="0">
      <alignment horizontal="right" vertical="center"/>
    </xf>
    <xf numFmtId="0" fontId="22" fillId="57" borderId="26" applyNumberFormat="0" applyFont="0" applyAlignment="0" applyProtection="0"/>
    <xf numFmtId="0" fontId="4" fillId="85" borderId="28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0" fontId="22" fillId="83" borderId="26" applyNumberFormat="0" applyProtection="0">
      <alignment horizontal="left" vertical="center" indent="1"/>
    </xf>
    <xf numFmtId="0" fontId="22" fillId="86" borderId="26" applyNumberFormat="0" applyProtection="0">
      <alignment horizontal="left" vertical="center" indent="1"/>
    </xf>
    <xf numFmtId="0" fontId="22" fillId="88" borderId="26" applyNumberFormat="0" applyProtection="0">
      <alignment horizontal="left" vertical="center" indent="1"/>
    </xf>
    <xf numFmtId="0" fontId="4" fillId="88" borderId="28" applyNumberFormat="0" applyProtection="0">
      <alignment horizontal="left" vertical="top" indent="1"/>
    </xf>
    <xf numFmtId="4" fontId="45" fillId="86" borderId="28" applyNumberFormat="0" applyProtection="0">
      <alignment horizontal="left" vertical="center" indent="1"/>
    </xf>
    <xf numFmtId="4" fontId="30" fillId="79" borderId="28" applyNumberFormat="0" applyProtection="0">
      <alignment horizontal="right" vertical="center"/>
    </xf>
    <xf numFmtId="4" fontId="22" fillId="77" borderId="33" applyNumberFormat="0" applyProtection="0">
      <alignment horizontal="right" vertical="center"/>
    </xf>
    <xf numFmtId="4" fontId="30" fillId="75" borderId="28" applyNumberFormat="0" applyProtection="0">
      <alignment horizontal="right" vertical="center"/>
    </xf>
    <xf numFmtId="0" fontId="22" fillId="57" borderId="33" applyNumberFormat="0" applyFont="0" applyAlignment="0" applyProtection="0"/>
    <xf numFmtId="4" fontId="47" fillId="96" borderId="29" applyNumberFormat="0" applyProtection="0">
      <alignment horizontal="left" vertical="center" indent="1"/>
    </xf>
    <xf numFmtId="0" fontId="4" fillId="70" borderId="35" applyNumberFormat="0" applyProtection="0">
      <alignment horizontal="left" vertical="top" indent="1"/>
    </xf>
    <xf numFmtId="4" fontId="22" fillId="37" borderId="26" applyNumberFormat="0" applyProtection="0">
      <alignment horizontal="left" vertical="center" indent="1"/>
    </xf>
    <xf numFmtId="0" fontId="4" fillId="89" borderId="28" applyNumberFormat="0" applyProtection="0">
      <alignment horizontal="left" vertical="center" indent="1"/>
    </xf>
    <xf numFmtId="4" fontId="30" fillId="73" borderId="28" applyNumberFormat="0" applyProtection="0">
      <alignment horizontal="right" vertical="center"/>
    </xf>
    <xf numFmtId="0" fontId="22" fillId="83" borderId="28" applyNumberFormat="0" applyProtection="0">
      <alignment horizontal="left" vertical="top" indent="1"/>
    </xf>
    <xf numFmtId="0" fontId="22" fillId="85" borderId="28" applyNumberFormat="0" applyProtection="0">
      <alignment horizontal="left" vertical="top" indent="1"/>
    </xf>
    <xf numFmtId="4" fontId="22" fillId="74" borderId="29" applyNumberFormat="0" applyProtection="0">
      <alignment horizontal="right" vertical="center"/>
    </xf>
    <xf numFmtId="4" fontId="46" fillId="93" borderId="28" applyNumberFormat="0" applyProtection="0">
      <alignment vertical="center"/>
    </xf>
    <xf numFmtId="4" fontId="22" fillId="81" borderId="36" applyNumberFormat="0" applyProtection="0">
      <alignment horizontal="left" vertical="center" indent="1"/>
    </xf>
    <xf numFmtId="0" fontId="22" fillId="82" borderId="35" applyNumberFormat="0" applyProtection="0">
      <alignment horizontal="left" vertical="top" indent="1"/>
    </xf>
    <xf numFmtId="4" fontId="22" fillId="78" borderId="33" applyNumberFormat="0" applyProtection="0">
      <alignment horizontal="right" vertical="center"/>
    </xf>
    <xf numFmtId="0" fontId="4" fillId="88" borderId="35" applyNumberFormat="0" applyProtection="0">
      <alignment horizontal="left" vertical="top" indent="1"/>
    </xf>
    <xf numFmtId="4" fontId="22" fillId="79" borderId="33" applyNumberFormat="0" applyProtection="0">
      <alignment horizontal="right" vertical="center"/>
    </xf>
    <xf numFmtId="4" fontId="22" fillId="85" borderId="36" applyNumberFormat="0" applyProtection="0">
      <alignment horizontal="left" vertical="center" indent="1"/>
    </xf>
    <xf numFmtId="4" fontId="22" fillId="72" borderId="26" applyNumberFormat="0" applyProtection="0">
      <alignment horizontal="right" vertical="center"/>
    </xf>
    <xf numFmtId="0" fontId="22" fillId="86" borderId="26" applyNumberFormat="0" applyProtection="0">
      <alignment horizontal="left" vertical="center" indent="1"/>
    </xf>
    <xf numFmtId="4" fontId="22" fillId="69" borderId="26" applyNumberFormat="0" applyProtection="0">
      <alignment horizontal="left" vertical="center" indent="1"/>
    </xf>
    <xf numFmtId="0" fontId="4" fillId="84" borderId="28" applyNumberFormat="0" applyProtection="0">
      <alignment horizontal="left" vertical="top" indent="1"/>
    </xf>
    <xf numFmtId="0" fontId="4" fillId="84" borderId="35" applyNumberFormat="0" applyProtection="0">
      <alignment horizontal="left" vertical="center" indent="1"/>
    </xf>
    <xf numFmtId="0" fontId="22" fillId="57" borderId="26" applyNumberFormat="0" applyFont="0" applyAlignment="0" applyProtection="0"/>
    <xf numFmtId="0" fontId="22" fillId="82" borderId="35" applyNumberFormat="0" applyProtection="0">
      <alignment horizontal="left" vertical="top" indent="1"/>
    </xf>
    <xf numFmtId="4" fontId="22" fillId="80" borderId="33" applyNumberFormat="0" applyProtection="0">
      <alignment horizontal="right" vertical="center"/>
    </xf>
    <xf numFmtId="0" fontId="4" fillId="83" borderId="35" applyNumberFormat="0" applyProtection="0">
      <alignment horizontal="left" vertical="center" indent="1"/>
    </xf>
    <xf numFmtId="4" fontId="30" fillId="74" borderId="35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4" fontId="41" fillId="93" borderId="39" applyNumberFormat="0" applyProtection="0">
      <alignment vertical="center"/>
    </xf>
    <xf numFmtId="0" fontId="22" fillId="83" borderId="33" applyNumberFormat="0" applyProtection="0">
      <alignment horizontal="left" vertical="center" indent="1"/>
    </xf>
    <xf numFmtId="0" fontId="22" fillId="83" borderId="33" applyNumberFormat="0" applyProtection="0">
      <alignment horizontal="left" vertical="center" indent="1"/>
    </xf>
    <xf numFmtId="4" fontId="45" fillId="92" borderId="35" applyNumberFormat="0" applyProtection="0">
      <alignment vertical="center"/>
    </xf>
    <xf numFmtId="0" fontId="45" fillId="92" borderId="35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0" fontId="4" fillId="89" borderId="35" applyNumberFormat="0" applyProtection="0">
      <alignment horizontal="left" vertical="top" indent="1"/>
    </xf>
    <xf numFmtId="0" fontId="4" fillId="89" borderId="35" applyNumberFormat="0" applyProtection="0">
      <alignment horizontal="left" vertical="top" indent="1"/>
    </xf>
    <xf numFmtId="0" fontId="22" fillId="83" borderId="33" applyNumberFormat="0" applyProtection="0">
      <alignment horizontal="left" vertical="center" indent="1"/>
    </xf>
    <xf numFmtId="0" fontId="4" fillId="90" borderId="35" applyNumberFormat="0" applyProtection="0">
      <alignment horizontal="left" vertical="center" indent="1"/>
    </xf>
    <xf numFmtId="4" fontId="45" fillId="92" borderId="35" applyNumberFormat="0" applyProtection="0">
      <alignment vertical="center"/>
    </xf>
    <xf numFmtId="4" fontId="41" fillId="93" borderId="39" applyNumberFormat="0" applyProtection="0">
      <alignment vertical="center"/>
    </xf>
    <xf numFmtId="4" fontId="41" fillId="93" borderId="39" applyNumberFormat="0" applyProtection="0">
      <alignment vertical="center"/>
    </xf>
    <xf numFmtId="4" fontId="45" fillId="86" borderId="35" applyNumberFormat="0" applyProtection="0">
      <alignment horizontal="left" vertical="center" indent="1"/>
    </xf>
    <xf numFmtId="4" fontId="46" fillId="83" borderId="35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40" fillId="68" borderId="35" applyNumberFormat="0" applyProtection="0">
      <alignment horizontal="left" vertical="top" indent="1"/>
    </xf>
    <xf numFmtId="0" fontId="4" fillId="82" borderId="35" applyNumberFormat="0" applyProtection="0">
      <alignment horizontal="left" vertical="center" indent="1"/>
    </xf>
    <xf numFmtId="0" fontId="4" fillId="82" borderId="35" applyNumberFormat="0" applyProtection="0">
      <alignment horizontal="left" vertical="top" indent="1"/>
    </xf>
    <xf numFmtId="0" fontId="4" fillId="91" borderId="39" applyNumberFormat="0">
      <protection locked="0"/>
    </xf>
    <xf numFmtId="0" fontId="4" fillId="85" borderId="35" applyNumberFormat="0" applyProtection="0">
      <alignment horizontal="left" vertical="center" indent="1"/>
    </xf>
    <xf numFmtId="0" fontId="30" fillId="85" borderId="35" applyNumberFormat="0" applyProtection="0">
      <alignment horizontal="left" vertical="top" indent="1"/>
    </xf>
    <xf numFmtId="0" fontId="4" fillId="83" borderId="35" applyNumberFormat="0" applyProtection="0">
      <alignment horizontal="left" vertical="top" indent="1"/>
    </xf>
    <xf numFmtId="0" fontId="4" fillId="82" borderId="35" applyNumberFormat="0" applyProtection="0">
      <alignment horizontal="left" vertical="center" indent="1"/>
    </xf>
    <xf numFmtId="0" fontId="4" fillId="82" borderId="35" applyNumberFormat="0" applyProtection="0">
      <alignment horizontal="left" vertical="top" indent="1"/>
    </xf>
    <xf numFmtId="0" fontId="4" fillId="91" borderId="39" applyNumberFormat="0">
      <protection locked="0"/>
    </xf>
    <xf numFmtId="0" fontId="22" fillId="57" borderId="33" applyNumberFormat="0" applyFont="0" applyAlignment="0" applyProtection="0"/>
    <xf numFmtId="0" fontId="22" fillId="57" borderId="33" applyNumberFormat="0" applyFont="0" applyAlignment="0" applyProtection="0"/>
    <xf numFmtId="4" fontId="22" fillId="37" borderId="33" applyNumberFormat="0" applyProtection="0">
      <alignment horizontal="left" vertical="center" indent="1"/>
    </xf>
    <xf numFmtId="0" fontId="43" fillId="68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4" fontId="22" fillId="76" borderId="33" applyNumberFormat="0" applyProtection="0">
      <alignment horizontal="right" vertical="center"/>
    </xf>
    <xf numFmtId="4" fontId="22" fillId="77" borderId="33" applyNumberFormat="0" applyProtection="0">
      <alignment horizontal="right" vertical="center"/>
    </xf>
    <xf numFmtId="4" fontId="22" fillId="77" borderId="33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4" fontId="22" fillId="79" borderId="33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4" fontId="22" fillId="83" borderId="36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0" fontId="22" fillId="87" borderId="33" applyNumberFormat="0" applyProtection="0">
      <alignment horizontal="left" vertical="center" indent="1"/>
    </xf>
    <xf numFmtId="0" fontId="22" fillId="87" borderId="33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4" fontId="41" fillId="93" borderId="39" applyNumberFormat="0" applyProtection="0">
      <alignment vertical="center"/>
    </xf>
    <xf numFmtId="0" fontId="45" fillId="92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0" fontId="22" fillId="57" borderId="33" applyNumberFormat="0" applyFont="0" applyAlignment="0" applyProtection="0"/>
    <xf numFmtId="4" fontId="41" fillId="93" borderId="39" applyNumberFormat="0" applyProtection="0">
      <alignment vertical="center"/>
    </xf>
    <xf numFmtId="0" fontId="4" fillId="91" borderId="39" applyNumberFormat="0">
      <protection locked="0"/>
    </xf>
    <xf numFmtId="4" fontId="22" fillId="80" borderId="33" applyNumberFormat="0" applyProtection="0">
      <alignment horizontal="right" vertical="center"/>
    </xf>
    <xf numFmtId="4" fontId="22" fillId="79" borderId="33" applyNumberFormat="0" applyProtection="0">
      <alignment horizontal="right" vertical="center"/>
    </xf>
    <xf numFmtId="0" fontId="4" fillId="90" borderId="35" applyNumberFormat="0" applyProtection="0">
      <alignment horizontal="left" vertical="center" indent="1"/>
    </xf>
    <xf numFmtId="4" fontId="22" fillId="0" borderId="33" applyNumberFormat="0" applyProtection="0">
      <alignment horizontal="right" vertical="center"/>
    </xf>
    <xf numFmtId="0" fontId="22" fillId="88" borderId="35" applyNumberFormat="0" applyProtection="0">
      <alignment horizontal="left" vertical="top" indent="1"/>
    </xf>
    <xf numFmtId="0" fontId="4" fillId="84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4" fontId="22" fillId="75" borderId="33" applyNumberFormat="0" applyProtection="0">
      <alignment horizontal="right" vertical="center"/>
    </xf>
    <xf numFmtId="0" fontId="4" fillId="82" borderId="35" applyNumberFormat="0" applyProtection="0">
      <alignment horizontal="left" vertical="center" indent="1"/>
    </xf>
    <xf numFmtId="4" fontId="22" fillId="80" borderId="33" applyNumberFormat="0" applyProtection="0">
      <alignment horizontal="right" vertical="center"/>
    </xf>
    <xf numFmtId="0" fontId="4" fillId="88" borderId="35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4" fontId="22" fillId="76" borderId="33" applyNumberFormat="0" applyProtection="0">
      <alignment horizontal="right" vertical="center"/>
    </xf>
    <xf numFmtId="4" fontId="49" fillId="91" borderId="33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0" fontId="43" fillId="68" borderId="35" applyNumberFormat="0" applyProtection="0">
      <alignment horizontal="left" vertical="top" indent="1"/>
    </xf>
    <xf numFmtId="0" fontId="45" fillId="85" borderId="35" applyNumberFormat="0" applyProtection="0">
      <alignment horizontal="left" vertical="top" indent="1"/>
    </xf>
    <xf numFmtId="4" fontId="41" fillId="95" borderId="33" applyNumberFormat="0" applyProtection="0">
      <alignment horizontal="right" vertical="center"/>
    </xf>
    <xf numFmtId="4" fontId="41" fillId="37" borderId="33" applyNumberFormat="0" applyProtection="0">
      <alignment vertical="center"/>
    </xf>
    <xf numFmtId="4" fontId="30" fillId="77" borderId="35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0" fontId="4" fillId="89" borderId="35" applyNumberFormat="0" applyProtection="0">
      <alignment horizontal="left" vertical="center" indent="1"/>
    </xf>
    <xf numFmtId="0" fontId="22" fillId="82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0" fontId="22" fillId="83" borderId="33" applyNumberFormat="0" applyProtection="0">
      <alignment horizontal="left" vertical="center" indent="1"/>
    </xf>
    <xf numFmtId="0" fontId="45" fillId="92" borderId="35" applyNumberFormat="0" applyProtection="0">
      <alignment horizontal="left" vertical="top" indent="1"/>
    </xf>
    <xf numFmtId="4" fontId="47" fillId="96" borderId="36" applyNumberFormat="0" applyProtection="0">
      <alignment horizontal="left" vertical="center" indent="1"/>
    </xf>
    <xf numFmtId="4" fontId="45" fillId="86" borderId="35" applyNumberFormat="0" applyProtection="0">
      <alignment horizontal="left" vertical="center" indent="1"/>
    </xf>
    <xf numFmtId="4" fontId="22" fillId="80" borderId="33" applyNumberFormat="0" applyProtection="0">
      <alignment horizontal="right" vertical="center"/>
    </xf>
    <xf numFmtId="0" fontId="4" fillId="70" borderId="35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4" fontId="22" fillId="81" borderId="36" applyNumberFormat="0" applyProtection="0">
      <alignment horizontal="left" vertical="center" indent="1"/>
    </xf>
    <xf numFmtId="0" fontId="4" fillId="70" borderId="35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0" fontId="4" fillId="70" borderId="35" applyNumberFormat="0" applyProtection="0">
      <alignment horizontal="left" vertical="center" indent="1"/>
    </xf>
    <xf numFmtId="4" fontId="22" fillId="85" borderId="33" applyNumberFormat="0" applyProtection="0">
      <alignment horizontal="right" vertical="center"/>
    </xf>
    <xf numFmtId="4" fontId="22" fillId="75" borderId="33" applyNumberFormat="0" applyProtection="0">
      <alignment horizontal="right" vertical="center"/>
    </xf>
    <xf numFmtId="0" fontId="22" fillId="88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0" fontId="22" fillId="57" borderId="33" applyNumberFormat="0" applyFont="0" applyAlignment="0" applyProtection="0"/>
    <xf numFmtId="4" fontId="22" fillId="81" borderId="36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22" fillId="86" borderId="33" applyNumberFormat="0" applyProtection="0">
      <alignment horizontal="left" vertical="center" indent="1"/>
    </xf>
    <xf numFmtId="0" fontId="4" fillId="82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22" fillId="85" borderId="36" applyNumberFormat="0" applyProtection="0">
      <alignment horizontal="left" vertical="center" indent="1"/>
    </xf>
    <xf numFmtId="0" fontId="22" fillId="57" borderId="33" applyNumberFormat="0" applyFont="0" applyAlignment="0" applyProtection="0"/>
    <xf numFmtId="4" fontId="40" fillId="68" borderId="35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0" fontId="4" fillId="90" borderId="35" applyNumberFormat="0" applyProtection="0">
      <alignment horizontal="left" vertical="top" indent="1"/>
    </xf>
    <xf numFmtId="4" fontId="46" fillId="92" borderId="35" applyNumberFormat="0" applyProtection="0">
      <alignment vertical="center"/>
    </xf>
    <xf numFmtId="0" fontId="22" fillId="88" borderId="33" applyNumberFormat="0" applyProtection="0">
      <alignment horizontal="left" vertical="center" indent="1"/>
    </xf>
    <xf numFmtId="0" fontId="4" fillId="84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30" fillId="85" borderId="35" applyNumberFormat="0" applyProtection="0">
      <alignment horizontal="right" vertical="center"/>
    </xf>
    <xf numFmtId="0" fontId="4" fillId="70" borderId="35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4" fontId="22" fillId="85" borderId="36" applyNumberFormat="0" applyProtection="0">
      <alignment horizontal="left" vertical="center" indent="1"/>
    </xf>
    <xf numFmtId="0" fontId="22" fillId="57" borderId="33" applyNumberFormat="0" applyFont="0" applyAlignment="0" applyProtection="0"/>
    <xf numFmtId="4" fontId="22" fillId="74" borderId="36" applyNumberFormat="0" applyProtection="0">
      <alignment horizontal="right" vertical="center"/>
    </xf>
    <xf numFmtId="4" fontId="22" fillId="37" borderId="33" applyNumberFormat="0" applyProtection="0">
      <alignment horizontal="left" vertical="center" indent="1"/>
    </xf>
    <xf numFmtId="4" fontId="22" fillId="76" borderId="33" applyNumberFormat="0" applyProtection="0">
      <alignment horizontal="right" vertical="center"/>
    </xf>
    <xf numFmtId="0" fontId="22" fillId="57" borderId="33" applyNumberFormat="0" applyFont="0" applyAlignment="0" applyProtection="0"/>
    <xf numFmtId="4" fontId="22" fillId="85" borderId="33" applyNumberFormat="0" applyProtection="0">
      <alignment horizontal="right" vertical="center"/>
    </xf>
    <xf numFmtId="4" fontId="22" fillId="68" borderId="33" applyNumberFormat="0" applyProtection="0">
      <alignment vertical="center"/>
    </xf>
    <xf numFmtId="0" fontId="22" fillId="57" borderId="33" applyNumberFormat="0" applyFont="0" applyAlignment="0" applyProtection="0"/>
    <xf numFmtId="4" fontId="40" fillId="37" borderId="35" applyNumberFormat="0" applyProtection="0">
      <alignment horizontal="left" vertical="center" indent="1"/>
    </xf>
    <xf numFmtId="4" fontId="22" fillId="0" borderId="33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0" fontId="22" fillId="85" borderId="35" applyNumberFormat="0" applyProtection="0">
      <alignment horizontal="left" vertical="top" indent="1"/>
    </xf>
    <xf numFmtId="4" fontId="22" fillId="72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4" fontId="22" fillId="85" borderId="36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0" fontId="4" fillId="83" borderId="35" applyNumberFormat="0" applyProtection="0">
      <alignment horizontal="left" vertical="top" indent="1"/>
    </xf>
    <xf numFmtId="4" fontId="22" fillId="76" borderId="33" applyNumberFormat="0" applyProtection="0">
      <alignment horizontal="right" vertical="center"/>
    </xf>
    <xf numFmtId="4" fontId="30" fillId="85" borderId="35" applyNumberFormat="0" applyProtection="0">
      <alignment horizontal="left" vertical="center" indent="1"/>
    </xf>
    <xf numFmtId="0" fontId="4" fillId="84" borderId="35" applyNumberFormat="0" applyProtection="0">
      <alignment horizontal="left" vertical="center" indent="1"/>
    </xf>
    <xf numFmtId="0" fontId="4" fillId="82" borderId="35" applyNumberFormat="0" applyProtection="0">
      <alignment horizontal="left" vertical="top" indent="1"/>
    </xf>
    <xf numFmtId="4" fontId="45" fillId="92" borderId="35" applyNumberFormat="0" applyProtection="0">
      <alignment vertical="center"/>
    </xf>
    <xf numFmtId="0" fontId="22" fillId="87" borderId="33" applyNumberFormat="0" applyProtection="0">
      <alignment horizontal="left" vertical="center" indent="1"/>
    </xf>
    <xf numFmtId="4" fontId="22" fillId="83" borderId="36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0" fontId="4" fillId="90" borderId="35" applyNumberFormat="0" applyProtection="0">
      <alignment horizontal="left" vertical="top" indent="1"/>
    </xf>
    <xf numFmtId="0" fontId="22" fillId="57" borderId="33" applyNumberFormat="0" applyFont="0" applyAlignment="0" applyProtection="0"/>
    <xf numFmtId="0" fontId="4" fillId="90" borderId="35" applyNumberFormat="0" applyProtection="0">
      <alignment horizontal="left" vertical="top" indent="1"/>
    </xf>
    <xf numFmtId="0" fontId="4" fillId="89" borderId="35" applyNumberFormat="0" applyProtection="0">
      <alignment horizontal="left" vertical="top" indent="1"/>
    </xf>
    <xf numFmtId="0" fontId="39" fillId="61" borderId="34" applyNumberFormat="0" applyAlignment="0" applyProtection="0"/>
    <xf numFmtId="4" fontId="45" fillId="92" borderId="35" applyNumberFormat="0" applyProtection="0">
      <alignment vertical="center"/>
    </xf>
    <xf numFmtId="0" fontId="40" fillId="68" borderId="35" applyNumberFormat="0" applyProtection="0">
      <alignment horizontal="left" vertical="top" indent="1"/>
    </xf>
    <xf numFmtId="4" fontId="22" fillId="75" borderId="33" applyNumberFormat="0" applyProtection="0">
      <alignment horizontal="right" vertical="center"/>
    </xf>
    <xf numFmtId="4" fontId="22" fillId="0" borderId="33" applyNumberFormat="0" applyProtection="0">
      <alignment horizontal="right" vertical="center"/>
    </xf>
    <xf numFmtId="0" fontId="4" fillId="83" borderId="35" applyNumberFormat="0" applyProtection="0">
      <alignment horizontal="left" vertical="top" indent="1"/>
    </xf>
    <xf numFmtId="0" fontId="4" fillId="84" borderId="35" applyNumberFormat="0" applyProtection="0">
      <alignment horizontal="left" vertical="top" indent="1"/>
    </xf>
    <xf numFmtId="4" fontId="22" fillId="83" borderId="36" applyNumberFormat="0" applyProtection="0">
      <alignment horizontal="left" vertical="center" indent="1"/>
    </xf>
    <xf numFmtId="4" fontId="49" fillId="91" borderId="33" applyNumberFormat="0" applyProtection="0">
      <alignment horizontal="right" vertical="center"/>
    </xf>
    <xf numFmtId="4" fontId="41" fillId="37" borderId="33" applyNumberFormat="0" applyProtection="0">
      <alignment vertical="center"/>
    </xf>
    <xf numFmtId="0" fontId="4" fillId="91" borderId="39" applyNumberFormat="0">
      <protection locked="0"/>
    </xf>
    <xf numFmtId="4" fontId="22" fillId="75" borderId="33" applyNumberFormat="0" applyProtection="0">
      <alignment horizontal="right" vertical="center"/>
    </xf>
    <xf numFmtId="0" fontId="28" fillId="61" borderId="33" applyNumberFormat="0" applyAlignment="0" applyProtection="0"/>
    <xf numFmtId="0" fontId="22" fillId="57" borderId="33" applyNumberFormat="0" applyFont="0" applyAlignment="0" applyProtection="0"/>
    <xf numFmtId="0" fontId="22" fillId="87" borderId="33" applyNumberFormat="0" applyProtection="0">
      <alignment horizontal="left" vertical="center" indent="1"/>
    </xf>
    <xf numFmtId="0" fontId="22" fillId="83" borderId="33" applyNumberFormat="0" applyProtection="0">
      <alignment horizontal="left" vertical="center" indent="1"/>
    </xf>
    <xf numFmtId="0" fontId="22" fillId="97" borderId="39"/>
    <xf numFmtId="4" fontId="22" fillId="83" borderId="36" applyNumberFormat="0" applyProtection="0">
      <alignment horizontal="left" vertical="center" indent="1"/>
    </xf>
    <xf numFmtId="4" fontId="22" fillId="0" borderId="33" applyNumberFormat="0" applyProtection="0">
      <alignment horizontal="right" vertical="center"/>
    </xf>
    <xf numFmtId="0" fontId="22" fillId="97" borderId="39"/>
    <xf numFmtId="0" fontId="4" fillId="70" borderId="35" applyNumberFormat="0" applyProtection="0">
      <alignment horizontal="left" vertical="top" indent="1"/>
    </xf>
    <xf numFmtId="4" fontId="22" fillId="83" borderId="36" applyNumberFormat="0" applyProtection="0">
      <alignment horizontal="left" vertical="center" indent="1"/>
    </xf>
    <xf numFmtId="4" fontId="4" fillId="82" borderId="36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0" fontId="4" fillId="85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22" fillId="85" borderId="33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0" fontId="4" fillId="82" borderId="35" applyNumberFormat="0" applyProtection="0">
      <alignment horizontal="left" vertical="center" indent="1"/>
    </xf>
    <xf numFmtId="0" fontId="22" fillId="57" borderId="33" applyNumberFormat="0" applyFont="0" applyAlignment="0" applyProtection="0"/>
    <xf numFmtId="0" fontId="22" fillId="88" borderId="35" applyNumberFormat="0" applyProtection="0">
      <alignment horizontal="left" vertical="top" indent="1"/>
    </xf>
    <xf numFmtId="0" fontId="4" fillId="89" borderId="35" applyNumberFormat="0" applyProtection="0">
      <alignment horizontal="left" vertical="top" indent="1"/>
    </xf>
    <xf numFmtId="4" fontId="22" fillId="81" borderId="36" applyNumberFormat="0" applyProtection="0">
      <alignment horizontal="left" vertical="center" indent="1"/>
    </xf>
    <xf numFmtId="0" fontId="22" fillId="82" borderId="35" applyNumberFormat="0" applyProtection="0">
      <alignment horizontal="left" vertical="top" indent="1"/>
    </xf>
    <xf numFmtId="0" fontId="4" fillId="84" borderId="35" applyNumberFormat="0" applyProtection="0">
      <alignment horizontal="left" vertical="center" indent="1"/>
    </xf>
    <xf numFmtId="4" fontId="40" fillId="37" borderId="35" applyNumberFormat="0" applyProtection="0">
      <alignment horizontal="left" vertical="center" indent="1"/>
    </xf>
    <xf numFmtId="4" fontId="22" fillId="76" borderId="33" applyNumberFormat="0" applyProtection="0">
      <alignment horizontal="right" vertical="center"/>
    </xf>
    <xf numFmtId="4" fontId="30" fillId="92" borderId="35" applyNumberFormat="0" applyProtection="0">
      <alignment vertical="center"/>
    </xf>
    <xf numFmtId="0" fontId="4" fillId="84" borderId="35" applyNumberFormat="0" applyProtection="0">
      <alignment horizontal="left" vertical="center" indent="1"/>
    </xf>
    <xf numFmtId="4" fontId="40" fillId="68" borderId="35" applyNumberFormat="0" applyProtection="0">
      <alignment vertical="center"/>
    </xf>
    <xf numFmtId="4" fontId="22" fillId="0" borderId="33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4" fontId="47" fillId="96" borderId="36" applyNumberFormat="0" applyProtection="0">
      <alignment horizontal="left" vertical="center" indent="1"/>
    </xf>
    <xf numFmtId="0" fontId="4" fillId="90" borderId="35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4" fontId="49" fillId="91" borderId="33" applyNumberFormat="0" applyProtection="0">
      <alignment horizontal="right" vertical="center"/>
    </xf>
    <xf numFmtId="0" fontId="4" fillId="82" borderId="35" applyNumberFormat="0" applyProtection="0">
      <alignment horizontal="left" vertical="top" indent="1"/>
    </xf>
    <xf numFmtId="0" fontId="4" fillId="85" borderId="35" applyNumberFormat="0" applyProtection="0">
      <alignment horizontal="left" vertical="top" indent="1"/>
    </xf>
    <xf numFmtId="0" fontId="4" fillId="91" borderId="39" applyNumberFormat="0">
      <protection locked="0"/>
    </xf>
    <xf numFmtId="0" fontId="4" fillId="83" borderId="35" applyNumberFormat="0" applyProtection="0">
      <alignment horizontal="left" vertical="top" indent="1"/>
    </xf>
    <xf numFmtId="0" fontId="22" fillId="57" borderId="33" applyNumberFormat="0" applyFont="0" applyAlignment="0" applyProtection="0"/>
    <xf numFmtId="4" fontId="22" fillId="71" borderId="33" applyNumberFormat="0" applyProtection="0">
      <alignment horizontal="right" vertical="center"/>
    </xf>
    <xf numFmtId="4" fontId="22" fillId="74" borderId="36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0" fontId="22" fillId="85" borderId="35" applyNumberFormat="0" applyProtection="0">
      <alignment horizontal="left" vertical="top" indent="1"/>
    </xf>
    <xf numFmtId="4" fontId="49" fillId="91" borderId="33" applyNumberFormat="0" applyProtection="0">
      <alignment horizontal="right" vertical="center"/>
    </xf>
    <xf numFmtId="0" fontId="22" fillId="88" borderId="35" applyNumberFormat="0" applyProtection="0">
      <alignment horizontal="left" vertical="top" indent="1"/>
    </xf>
    <xf numFmtId="0" fontId="32" fillId="0" borderId="38" applyNumberFormat="0" applyFill="0" applyAlignment="0" applyProtection="0"/>
    <xf numFmtId="0" fontId="23" fillId="82" borderId="37" applyBorder="0"/>
    <xf numFmtId="0" fontId="22" fillId="82" borderId="35" applyNumberFormat="0" applyProtection="0">
      <alignment horizontal="left" vertical="top" indent="1"/>
    </xf>
    <xf numFmtId="0" fontId="22" fillId="85" borderId="35" applyNumberFormat="0" applyProtection="0">
      <alignment horizontal="left" vertical="top" indent="1"/>
    </xf>
    <xf numFmtId="4" fontId="22" fillId="77" borderId="33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0" fontId="32" fillId="0" borderId="38" applyNumberFormat="0" applyFill="0" applyAlignment="0" applyProtection="0"/>
    <xf numFmtId="4" fontId="41" fillId="95" borderId="33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4" fontId="30" fillId="76" borderId="35" applyNumberFormat="0" applyProtection="0">
      <alignment horizontal="right" vertical="center"/>
    </xf>
    <xf numFmtId="0" fontId="4" fillId="84" borderId="35" applyNumberFormat="0" applyProtection="0">
      <alignment horizontal="left" vertical="center" indent="1"/>
    </xf>
    <xf numFmtId="0" fontId="4" fillId="85" borderId="35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0" fontId="22" fillId="83" borderId="35" applyNumberFormat="0" applyProtection="0">
      <alignment horizontal="left" vertical="top" indent="1"/>
    </xf>
    <xf numFmtId="4" fontId="40" fillId="68" borderId="35" applyNumberFormat="0" applyProtection="0">
      <alignment vertical="center"/>
    </xf>
    <xf numFmtId="0" fontId="37" fillId="58" borderId="33" applyNumberFormat="0" applyAlignment="0" applyProtection="0"/>
    <xf numFmtId="4" fontId="22" fillId="69" borderId="33" applyNumberFormat="0" applyProtection="0">
      <alignment horizontal="left" vertical="center" indent="1"/>
    </xf>
    <xf numFmtId="4" fontId="40" fillId="68" borderId="35" applyNumberFormat="0" applyProtection="0">
      <alignment vertical="center"/>
    </xf>
    <xf numFmtId="4" fontId="22" fillId="78" borderId="33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0" fontId="4" fillId="82" borderId="35" applyNumberFormat="0" applyProtection="0">
      <alignment horizontal="left" vertical="top" indent="1"/>
    </xf>
    <xf numFmtId="4" fontId="22" fillId="85" borderId="33" applyNumberFormat="0" applyProtection="0">
      <alignment horizontal="right" vertical="center"/>
    </xf>
    <xf numFmtId="4" fontId="30" fillId="85" borderId="35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0" fontId="4" fillId="83" borderId="35" applyNumberFormat="0" applyProtection="0">
      <alignment horizontal="left" vertical="center" indent="1"/>
    </xf>
    <xf numFmtId="4" fontId="4" fillId="82" borderId="36" applyNumberFormat="0" applyProtection="0">
      <alignment horizontal="left" vertical="center" indent="1"/>
    </xf>
    <xf numFmtId="4" fontId="30" fillId="93" borderId="35" applyNumberFormat="0" applyProtection="0">
      <alignment horizontal="left" vertical="center" indent="1"/>
    </xf>
    <xf numFmtId="4" fontId="22" fillId="81" borderId="36" applyNumberFormat="0" applyProtection="0">
      <alignment horizontal="left" vertical="center" indent="1"/>
    </xf>
    <xf numFmtId="0" fontId="4" fillId="70" borderId="35" applyNumberFormat="0" applyProtection="0">
      <alignment horizontal="left" vertical="top" indent="1"/>
    </xf>
    <xf numFmtId="4" fontId="22" fillId="75" borderId="33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4" fontId="30" fillId="73" borderId="35" applyNumberFormat="0" applyProtection="0">
      <alignment horizontal="right" vertical="center"/>
    </xf>
    <xf numFmtId="0" fontId="4" fillId="84" borderId="35" applyNumberFormat="0" applyProtection="0">
      <alignment horizontal="left" vertical="top" indent="1"/>
    </xf>
    <xf numFmtId="0" fontId="22" fillId="57" borderId="33" applyNumberFormat="0" applyFont="0" applyAlignment="0" applyProtection="0"/>
    <xf numFmtId="0" fontId="22" fillId="82" borderId="35" applyNumberFormat="0" applyProtection="0">
      <alignment horizontal="left" vertical="top" indent="1"/>
    </xf>
    <xf numFmtId="4" fontId="30" fillId="85" borderId="35" applyNumberFormat="0" applyProtection="0">
      <alignment horizontal="left" vertical="center" indent="1"/>
    </xf>
    <xf numFmtId="4" fontId="22" fillId="68" borderId="33" applyNumberFormat="0" applyProtection="0">
      <alignment vertical="center"/>
    </xf>
    <xf numFmtId="4" fontId="22" fillId="83" borderId="36" applyNumberFormat="0" applyProtection="0">
      <alignment horizontal="left" vertical="center" indent="1"/>
    </xf>
    <xf numFmtId="0" fontId="40" fillId="37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22" fillId="76" borderId="33" applyNumberFormat="0" applyProtection="0">
      <alignment horizontal="right" vertical="center"/>
    </xf>
    <xf numFmtId="0" fontId="22" fillId="83" borderId="33" applyNumberFormat="0" applyProtection="0">
      <alignment horizontal="left" vertical="center" indent="1"/>
    </xf>
    <xf numFmtId="0" fontId="45" fillId="85" borderId="35" applyNumberFormat="0" applyProtection="0">
      <alignment horizontal="left" vertical="top" indent="1"/>
    </xf>
    <xf numFmtId="0" fontId="22" fillId="87" borderId="33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0" fontId="22" fillId="82" borderId="35" applyNumberFormat="0" applyProtection="0">
      <alignment horizontal="left" vertical="top" indent="1"/>
    </xf>
    <xf numFmtId="4" fontId="41" fillId="95" borderId="33" applyNumberFormat="0" applyProtection="0">
      <alignment horizontal="right" vertical="center"/>
    </xf>
    <xf numFmtId="0" fontId="30" fillId="93" borderId="35" applyNumberFormat="0" applyProtection="0">
      <alignment horizontal="left" vertical="top" indent="1"/>
    </xf>
    <xf numFmtId="0" fontId="4" fillId="83" borderId="35" applyNumberFormat="0" applyProtection="0">
      <alignment horizontal="left" vertical="top" indent="1"/>
    </xf>
    <xf numFmtId="4" fontId="41" fillId="95" borderId="33" applyNumberFormat="0" applyProtection="0">
      <alignment horizontal="right" vertical="center"/>
    </xf>
    <xf numFmtId="4" fontId="22" fillId="71" borderId="33" applyNumberFormat="0" applyProtection="0">
      <alignment horizontal="right" vertical="center"/>
    </xf>
    <xf numFmtId="0" fontId="4" fillId="82" borderId="35" applyNumberFormat="0" applyProtection="0">
      <alignment horizontal="left" vertical="center" indent="1"/>
    </xf>
    <xf numFmtId="4" fontId="41" fillId="95" borderId="33" applyNumberFormat="0" applyProtection="0">
      <alignment horizontal="right" vertical="center"/>
    </xf>
    <xf numFmtId="0" fontId="22" fillId="85" borderId="35" applyNumberFormat="0" applyProtection="0">
      <alignment horizontal="left" vertical="top" indent="1"/>
    </xf>
    <xf numFmtId="0" fontId="22" fillId="57" borderId="33" applyNumberFormat="0" applyFont="0" applyAlignment="0" applyProtection="0"/>
    <xf numFmtId="0" fontId="4" fillId="70" borderId="35" applyNumberFormat="0" applyProtection="0">
      <alignment horizontal="left" vertical="center" indent="1"/>
    </xf>
    <xf numFmtId="0" fontId="4" fillId="84" borderId="35" applyNumberFormat="0" applyProtection="0">
      <alignment horizontal="left" vertical="top" indent="1"/>
    </xf>
    <xf numFmtId="4" fontId="22" fillId="85" borderId="33" applyNumberFormat="0" applyProtection="0">
      <alignment horizontal="right" vertical="center"/>
    </xf>
    <xf numFmtId="0" fontId="28" fillId="61" borderId="33" applyNumberFormat="0" applyAlignment="0" applyProtection="0"/>
    <xf numFmtId="0" fontId="4" fillId="89" borderId="35" applyNumberFormat="0" applyProtection="0">
      <alignment horizontal="left" vertical="top" indent="1"/>
    </xf>
    <xf numFmtId="0" fontId="22" fillId="87" borderId="33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0" fontId="45" fillId="85" borderId="35" applyNumberFormat="0" applyProtection="0">
      <alignment horizontal="left" vertical="top" indent="1"/>
    </xf>
    <xf numFmtId="4" fontId="41" fillId="95" borderId="33" applyNumberFormat="0" applyProtection="0">
      <alignment horizontal="right" vertical="center"/>
    </xf>
    <xf numFmtId="4" fontId="46" fillId="83" borderId="35" applyNumberFormat="0" applyProtection="0">
      <alignment horizontal="right" vertical="center"/>
    </xf>
    <xf numFmtId="4" fontId="22" fillId="77" borderId="33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0" fontId="4" fillId="85" borderId="35" applyNumberFormat="0" applyProtection="0">
      <alignment horizontal="left" vertical="center" indent="1"/>
    </xf>
    <xf numFmtId="0" fontId="4" fillId="89" borderId="35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40" fillId="37" borderId="35" applyNumberFormat="0" applyProtection="0">
      <alignment horizontal="left" vertical="top" indent="1"/>
    </xf>
    <xf numFmtId="0" fontId="45" fillId="85" borderId="35" applyNumberFormat="0" applyProtection="0">
      <alignment horizontal="left" vertical="top" indent="1"/>
    </xf>
    <xf numFmtId="0" fontId="22" fillId="82" borderId="35" applyNumberFormat="0" applyProtection="0">
      <alignment horizontal="left" vertical="top" indent="1"/>
    </xf>
    <xf numFmtId="0" fontId="4" fillId="82" borderId="35" applyNumberFormat="0" applyProtection="0">
      <alignment horizontal="left" vertical="center" indent="1"/>
    </xf>
    <xf numFmtId="0" fontId="32" fillId="0" borderId="38" applyNumberFormat="0" applyFill="0" applyAlignment="0" applyProtection="0"/>
    <xf numFmtId="4" fontId="41" fillId="95" borderId="33" applyNumberFormat="0" applyProtection="0">
      <alignment horizontal="right" vertical="center"/>
    </xf>
    <xf numFmtId="0" fontId="4" fillId="89" borderId="35" applyNumberFormat="0" applyProtection="0">
      <alignment horizontal="left" vertical="top" indent="1"/>
    </xf>
    <xf numFmtId="4" fontId="30" fillId="85" borderId="35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0" fontId="22" fillId="87" borderId="33" applyNumberFormat="0" applyProtection="0">
      <alignment horizontal="left" vertical="center" indent="1"/>
    </xf>
    <xf numFmtId="4" fontId="22" fillId="83" borderId="36" applyNumberFormat="0" applyProtection="0">
      <alignment horizontal="left" vertical="center" indent="1"/>
    </xf>
    <xf numFmtId="0" fontId="37" fillId="58" borderId="33" applyNumberFormat="0" applyAlignment="0" applyProtection="0"/>
    <xf numFmtId="4" fontId="45" fillId="92" borderId="35" applyNumberFormat="0" applyProtection="0">
      <alignment vertical="center"/>
    </xf>
    <xf numFmtId="4" fontId="30" fillId="93" borderId="35" applyNumberFormat="0" applyProtection="0">
      <alignment vertical="center"/>
    </xf>
    <xf numFmtId="0" fontId="4" fillId="91" borderId="39" applyNumberFormat="0">
      <protection locked="0"/>
    </xf>
    <xf numFmtId="0" fontId="39" fillId="61" borderId="34" applyNumberFormat="0" applyAlignment="0" applyProtection="0"/>
    <xf numFmtId="0" fontId="4" fillId="70" borderId="35" applyNumberFormat="0" applyProtection="0">
      <alignment horizontal="left" vertical="center" indent="1"/>
    </xf>
    <xf numFmtId="4" fontId="47" fillId="96" borderId="36" applyNumberFormat="0" applyProtection="0">
      <alignment horizontal="left" vertical="center" indent="1"/>
    </xf>
    <xf numFmtId="4" fontId="22" fillId="83" borderId="36" applyNumberFormat="0" applyProtection="0">
      <alignment horizontal="left" vertical="center" indent="1"/>
    </xf>
    <xf numFmtId="0" fontId="30" fillId="70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4" fontId="49" fillId="91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0" fontId="4" fillId="70" borderId="35" applyNumberFormat="0" applyProtection="0">
      <alignment horizontal="left" vertical="top" indent="1"/>
    </xf>
    <xf numFmtId="0" fontId="22" fillId="83" borderId="35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0" fontId="4" fillId="90" borderId="35" applyNumberFormat="0" applyProtection="0">
      <alignment horizontal="left" vertical="center" indent="1"/>
    </xf>
    <xf numFmtId="4" fontId="47" fillId="96" borderId="36" applyNumberFormat="0" applyProtection="0">
      <alignment horizontal="left" vertical="center" indent="1"/>
    </xf>
    <xf numFmtId="4" fontId="45" fillId="92" borderId="35" applyNumberFormat="0" applyProtection="0">
      <alignment vertical="center"/>
    </xf>
    <xf numFmtId="4" fontId="22" fillId="85" borderId="36" applyNumberFormat="0" applyProtection="0">
      <alignment horizontal="left" vertical="center" indent="1"/>
    </xf>
    <xf numFmtId="4" fontId="22" fillId="68" borderId="33" applyNumberFormat="0" applyProtection="0">
      <alignment vertical="center"/>
    </xf>
    <xf numFmtId="4" fontId="22" fillId="74" borderId="36" applyNumberFormat="0" applyProtection="0">
      <alignment horizontal="right" vertical="center"/>
    </xf>
    <xf numFmtId="4" fontId="30" fillId="93" borderId="35" applyNumberFormat="0" applyProtection="0">
      <alignment horizontal="left" vertical="center" indent="1"/>
    </xf>
    <xf numFmtId="4" fontId="41" fillId="37" borderId="33" applyNumberFormat="0" applyProtection="0">
      <alignment vertical="center"/>
    </xf>
    <xf numFmtId="0" fontId="22" fillId="88" borderId="35" applyNumberFormat="0" applyProtection="0">
      <alignment horizontal="left" vertical="top" indent="1"/>
    </xf>
    <xf numFmtId="4" fontId="22" fillId="72" borderId="33" applyNumberFormat="0" applyProtection="0">
      <alignment horizontal="right" vertical="center"/>
    </xf>
    <xf numFmtId="0" fontId="22" fillId="88" borderId="33" applyNumberFormat="0" applyProtection="0">
      <alignment horizontal="left" vertical="center" indent="1"/>
    </xf>
    <xf numFmtId="4" fontId="22" fillId="71" borderId="33" applyNumberFormat="0" applyProtection="0">
      <alignment horizontal="right" vertical="center"/>
    </xf>
    <xf numFmtId="0" fontId="22" fillId="83" borderId="33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4" fontId="4" fillId="82" borderId="36" applyNumberFormat="0" applyProtection="0">
      <alignment horizontal="left" vertical="center" indent="1"/>
    </xf>
    <xf numFmtId="4" fontId="30" fillId="93" borderId="35" applyNumberFormat="0" applyProtection="0">
      <alignment vertical="center"/>
    </xf>
    <xf numFmtId="4" fontId="42" fillId="37" borderId="35" applyNumberFormat="0" applyProtection="0">
      <alignment vertical="center"/>
    </xf>
    <xf numFmtId="4" fontId="22" fillId="79" borderId="33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0" fontId="22" fillId="83" borderId="35" applyNumberFormat="0" applyProtection="0">
      <alignment horizontal="left" vertical="top" indent="1"/>
    </xf>
    <xf numFmtId="4" fontId="40" fillId="68" borderId="35" applyNumberFormat="0" applyProtection="0">
      <alignment horizontal="left" vertical="center" indent="1"/>
    </xf>
    <xf numFmtId="0" fontId="22" fillId="97" borderId="39"/>
    <xf numFmtId="4" fontId="22" fillId="79" borderId="33" applyNumberFormat="0" applyProtection="0">
      <alignment horizontal="right" vertical="center"/>
    </xf>
    <xf numFmtId="0" fontId="22" fillId="87" borderId="33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0" fontId="43" fillId="68" borderId="35" applyNumberFormat="0" applyProtection="0">
      <alignment horizontal="left" vertical="top" indent="1"/>
    </xf>
    <xf numFmtId="4" fontId="22" fillId="81" borderId="36" applyNumberFormat="0" applyProtection="0">
      <alignment horizontal="left" vertical="center" indent="1"/>
    </xf>
    <xf numFmtId="4" fontId="22" fillId="75" borderId="33" applyNumberFormat="0" applyProtection="0">
      <alignment horizontal="right" vertical="center"/>
    </xf>
    <xf numFmtId="0" fontId="22" fillId="83" borderId="35" applyNumberFormat="0" applyProtection="0">
      <alignment horizontal="left" vertical="top" indent="1"/>
    </xf>
    <xf numFmtId="4" fontId="22" fillId="76" borderId="33" applyNumberFormat="0" applyProtection="0">
      <alignment horizontal="right" vertical="center"/>
    </xf>
    <xf numFmtId="4" fontId="45" fillId="86" borderId="35" applyNumberFormat="0" applyProtection="0">
      <alignment horizontal="left" vertical="center" indent="1"/>
    </xf>
    <xf numFmtId="4" fontId="4" fillId="82" borderId="36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4" fontId="22" fillId="81" borderId="36" applyNumberFormat="0" applyProtection="0">
      <alignment horizontal="left" vertical="center" indent="1"/>
    </xf>
    <xf numFmtId="0" fontId="23" fillId="82" borderId="37" applyBorder="0"/>
    <xf numFmtId="0" fontId="22" fillId="83" borderId="33" applyNumberFormat="0" applyProtection="0">
      <alignment horizontal="left" vertical="center" indent="1"/>
    </xf>
    <xf numFmtId="4" fontId="22" fillId="78" borderId="33" applyNumberFormat="0" applyProtection="0">
      <alignment horizontal="right" vertical="center"/>
    </xf>
    <xf numFmtId="4" fontId="50" fillId="83" borderId="35" applyNumberFormat="0" applyProtection="0">
      <alignment horizontal="right" vertical="center"/>
    </xf>
    <xf numFmtId="4" fontId="22" fillId="76" borderId="33" applyNumberFormat="0" applyProtection="0">
      <alignment horizontal="right" vertical="center"/>
    </xf>
    <xf numFmtId="0" fontId="4" fillId="84" borderId="35" applyNumberFormat="0" applyProtection="0">
      <alignment horizontal="left" vertical="top" indent="1"/>
    </xf>
    <xf numFmtId="4" fontId="22" fillId="85" borderId="33" applyNumberFormat="0" applyProtection="0">
      <alignment horizontal="right" vertical="center"/>
    </xf>
    <xf numFmtId="4" fontId="22" fillId="74" borderId="36" applyNumberFormat="0" applyProtection="0">
      <alignment horizontal="right" vertical="center"/>
    </xf>
    <xf numFmtId="4" fontId="30" fillId="76" borderId="35" applyNumberFormat="0" applyProtection="0">
      <alignment horizontal="right" vertical="center"/>
    </xf>
    <xf numFmtId="4" fontId="22" fillId="37" borderId="33" applyNumberFormat="0" applyProtection="0">
      <alignment horizontal="left" vertical="center" indent="1"/>
    </xf>
    <xf numFmtId="4" fontId="22" fillId="0" borderId="33" applyNumberFormat="0" applyProtection="0">
      <alignment horizontal="right" vertical="center"/>
    </xf>
    <xf numFmtId="0" fontId="22" fillId="86" borderId="33" applyNumberFormat="0" applyProtection="0">
      <alignment horizontal="left" vertical="center" indent="1"/>
    </xf>
    <xf numFmtId="4" fontId="22" fillId="78" borderId="33" applyNumberFormat="0" applyProtection="0">
      <alignment horizontal="right" vertical="center"/>
    </xf>
    <xf numFmtId="4" fontId="45" fillId="92" borderId="35" applyNumberFormat="0" applyProtection="0">
      <alignment vertical="center"/>
    </xf>
    <xf numFmtId="0" fontId="39" fillId="61" borderId="34" applyNumberFormat="0" applyAlignment="0" applyProtection="0"/>
    <xf numFmtId="0" fontId="4" fillId="85" borderId="35" applyNumberFormat="0" applyProtection="0">
      <alignment horizontal="left" vertical="top" indent="1"/>
    </xf>
    <xf numFmtId="4" fontId="30" fillId="93" borderId="35" applyNumberFormat="0" applyProtection="0">
      <alignment vertical="center"/>
    </xf>
    <xf numFmtId="4" fontId="22" fillId="68" borderId="33" applyNumberFormat="0" applyProtection="0">
      <alignment vertical="center"/>
    </xf>
    <xf numFmtId="4" fontId="22" fillId="0" borderId="33" applyNumberFormat="0" applyProtection="0">
      <alignment horizontal="right" vertical="center"/>
    </xf>
    <xf numFmtId="4" fontId="22" fillId="85" borderId="36" applyNumberFormat="0" applyProtection="0">
      <alignment horizontal="left" vertical="center" indent="1"/>
    </xf>
    <xf numFmtId="4" fontId="22" fillId="79" borderId="33" applyNumberFormat="0" applyProtection="0">
      <alignment horizontal="right" vertical="center"/>
    </xf>
    <xf numFmtId="4" fontId="30" fillId="85" borderId="35" applyNumberFormat="0" applyProtection="0">
      <alignment horizontal="left" vertical="center" indent="1"/>
    </xf>
    <xf numFmtId="4" fontId="46" fillId="93" borderId="35" applyNumberFormat="0" applyProtection="0">
      <alignment vertical="center"/>
    </xf>
    <xf numFmtId="0" fontId="4" fillId="90" borderId="35" applyNumberFormat="0" applyProtection="0">
      <alignment horizontal="left" vertical="center" indent="1"/>
    </xf>
    <xf numFmtId="4" fontId="22" fillId="0" borderId="33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0" fontId="30" fillId="85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4" fontId="22" fillId="76" borderId="33" applyNumberFormat="0" applyProtection="0">
      <alignment horizontal="right" vertical="center"/>
    </xf>
    <xf numFmtId="0" fontId="4" fillId="70" borderId="35" applyNumberFormat="0" applyProtection="0">
      <alignment horizontal="left" vertical="top" indent="1"/>
    </xf>
    <xf numFmtId="4" fontId="22" fillId="71" borderId="33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4" fontId="22" fillId="72" borderId="33" applyNumberFormat="0" applyProtection="0">
      <alignment horizontal="right" vertical="center"/>
    </xf>
    <xf numFmtId="0" fontId="4" fillId="89" borderId="35" applyNumberFormat="0" applyProtection="0">
      <alignment horizontal="left" vertical="center" indent="1"/>
    </xf>
    <xf numFmtId="0" fontId="4" fillId="89" borderId="35" applyNumberFormat="0" applyProtection="0">
      <alignment horizontal="left" vertical="top" indent="1"/>
    </xf>
    <xf numFmtId="4" fontId="22" fillId="85" borderId="33" applyNumberFormat="0" applyProtection="0">
      <alignment horizontal="right" vertical="center"/>
    </xf>
    <xf numFmtId="0" fontId="22" fillId="86" borderId="33" applyNumberFormat="0" applyProtection="0">
      <alignment horizontal="left" vertical="center" indent="1"/>
    </xf>
    <xf numFmtId="0" fontId="43" fillId="68" borderId="35" applyNumberFormat="0" applyProtection="0">
      <alignment horizontal="left" vertical="top" indent="1"/>
    </xf>
    <xf numFmtId="4" fontId="22" fillId="78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4" fontId="4" fillId="82" borderId="36" applyNumberFormat="0" applyProtection="0">
      <alignment horizontal="left" vertical="center" indent="1"/>
    </xf>
    <xf numFmtId="0" fontId="4" fillId="70" borderId="35" applyNumberFormat="0" applyProtection="0">
      <alignment horizontal="left" vertical="top" indent="1"/>
    </xf>
    <xf numFmtId="0" fontId="4" fillId="90" borderId="35" applyNumberFormat="0" applyProtection="0">
      <alignment horizontal="left" vertical="top" indent="1"/>
    </xf>
    <xf numFmtId="4" fontId="22" fillId="76" borderId="33" applyNumberFormat="0" applyProtection="0">
      <alignment horizontal="right" vertical="center"/>
    </xf>
    <xf numFmtId="4" fontId="22" fillId="79" borderId="33" applyNumberFormat="0" applyProtection="0">
      <alignment horizontal="right" vertical="center"/>
    </xf>
    <xf numFmtId="0" fontId="4" fillId="91" borderId="39" applyNumberFormat="0">
      <protection locked="0"/>
    </xf>
    <xf numFmtId="0" fontId="4" fillId="84" borderId="35" applyNumberFormat="0" applyProtection="0">
      <alignment horizontal="left" vertical="top" indent="1"/>
    </xf>
    <xf numFmtId="4" fontId="22" fillId="80" borderId="33" applyNumberFormat="0" applyProtection="0">
      <alignment horizontal="right" vertical="center"/>
    </xf>
    <xf numFmtId="0" fontId="4" fillId="91" borderId="39" applyNumberFormat="0">
      <protection locked="0"/>
    </xf>
    <xf numFmtId="4" fontId="22" fillId="80" borderId="33" applyNumberFormat="0" applyProtection="0">
      <alignment horizontal="right" vertical="center"/>
    </xf>
    <xf numFmtId="0" fontId="45" fillId="85" borderId="35" applyNumberFormat="0" applyProtection="0">
      <alignment horizontal="left" vertical="top" indent="1"/>
    </xf>
    <xf numFmtId="0" fontId="4" fillId="82" borderId="35" applyNumberFormat="0" applyProtection="0">
      <alignment horizontal="left" vertical="center" indent="1"/>
    </xf>
    <xf numFmtId="0" fontId="4" fillId="82" borderId="35" applyNumberFormat="0" applyProtection="0">
      <alignment horizontal="left" vertical="top" indent="1"/>
    </xf>
    <xf numFmtId="4" fontId="45" fillId="86" borderId="35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4" fontId="49" fillId="91" borderId="33" applyNumberFormat="0" applyProtection="0">
      <alignment horizontal="right" vertical="center"/>
    </xf>
    <xf numFmtId="0" fontId="4" fillId="91" borderId="39" applyNumberFormat="0">
      <protection locked="0"/>
    </xf>
    <xf numFmtId="0" fontId="22" fillId="82" borderId="35" applyNumberFormat="0" applyProtection="0">
      <alignment horizontal="left" vertical="top" indent="1"/>
    </xf>
    <xf numFmtId="0" fontId="4" fillId="88" borderId="35" applyNumberFormat="0" applyProtection="0">
      <alignment horizontal="left" vertical="top" indent="1"/>
    </xf>
    <xf numFmtId="0" fontId="43" fillId="68" borderId="35" applyNumberFormat="0" applyProtection="0">
      <alignment horizontal="left" vertical="top" indent="1"/>
    </xf>
    <xf numFmtId="4" fontId="42" fillId="68" borderId="35" applyNumberFormat="0" applyProtection="0">
      <alignment vertical="center"/>
    </xf>
    <xf numFmtId="0" fontId="28" fillId="61" borderId="33" applyNumberFormat="0" applyAlignment="0" applyProtection="0"/>
    <xf numFmtId="0" fontId="4" fillId="89" borderId="35" applyNumberFormat="0" applyProtection="0">
      <alignment horizontal="left" vertical="top" indent="1"/>
    </xf>
    <xf numFmtId="0" fontId="4" fillId="82" borderId="35" applyNumberFormat="0" applyProtection="0">
      <alignment horizontal="left" vertical="top" indent="1"/>
    </xf>
    <xf numFmtId="4" fontId="45" fillId="92" borderId="35" applyNumberFormat="0" applyProtection="0">
      <alignment vertical="center"/>
    </xf>
    <xf numFmtId="0" fontId="4" fillId="84" borderId="35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4" fontId="22" fillId="80" borderId="33" applyNumberFormat="0" applyProtection="0">
      <alignment horizontal="right" vertical="center"/>
    </xf>
    <xf numFmtId="4" fontId="30" fillId="75" borderId="35" applyNumberFormat="0" applyProtection="0">
      <alignment horizontal="right" vertical="center"/>
    </xf>
    <xf numFmtId="0" fontId="45" fillId="92" borderId="35" applyNumberFormat="0" applyProtection="0">
      <alignment horizontal="left" vertical="top" indent="1"/>
    </xf>
    <xf numFmtId="4" fontId="22" fillId="72" borderId="33" applyNumberFormat="0" applyProtection="0">
      <alignment horizontal="right" vertical="center"/>
    </xf>
    <xf numFmtId="0" fontId="30" fillId="93" borderId="35" applyNumberFormat="0" applyProtection="0">
      <alignment horizontal="left" vertical="top" indent="1"/>
    </xf>
    <xf numFmtId="4" fontId="22" fillId="76" borderId="33" applyNumberFormat="0" applyProtection="0">
      <alignment horizontal="right" vertical="center"/>
    </xf>
    <xf numFmtId="0" fontId="4" fillId="83" borderId="35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4" fontId="22" fillId="85" borderId="36" applyNumberFormat="0" applyProtection="0">
      <alignment horizontal="left" vertical="center" indent="1"/>
    </xf>
    <xf numFmtId="4" fontId="42" fillId="68" borderId="35" applyNumberFormat="0" applyProtection="0">
      <alignment vertical="center"/>
    </xf>
    <xf numFmtId="0" fontId="22" fillId="97" borderId="39"/>
    <xf numFmtId="4" fontId="22" fillId="69" borderId="33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4" fontId="30" fillId="92" borderId="35" applyNumberFormat="0" applyProtection="0">
      <alignment horizontal="left" vertical="center" indent="1"/>
    </xf>
    <xf numFmtId="4" fontId="22" fillId="85" borderId="33" applyNumberFormat="0" applyProtection="0">
      <alignment horizontal="right" vertical="center"/>
    </xf>
    <xf numFmtId="0" fontId="30" fillId="70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4" fontId="42" fillId="37" borderId="35" applyNumberFormat="0" applyProtection="0">
      <alignment vertical="center"/>
    </xf>
    <xf numFmtId="4" fontId="22" fillId="79" borderId="33" applyNumberFormat="0" applyProtection="0">
      <alignment horizontal="right" vertical="center"/>
    </xf>
    <xf numFmtId="0" fontId="4" fillId="82" borderId="35" applyNumberFormat="0" applyProtection="0">
      <alignment horizontal="left" vertical="center" indent="1"/>
    </xf>
    <xf numFmtId="4" fontId="30" fillId="79" borderId="35" applyNumberFormat="0" applyProtection="0">
      <alignment horizontal="right" vertical="center"/>
    </xf>
    <xf numFmtId="0" fontId="30" fillId="92" borderId="35" applyNumberFormat="0" applyProtection="0">
      <alignment horizontal="left" vertical="top" indent="1"/>
    </xf>
    <xf numFmtId="4" fontId="22" fillId="85" borderId="33" applyNumberFormat="0" applyProtection="0">
      <alignment horizontal="right" vertical="center"/>
    </xf>
    <xf numFmtId="0" fontId="4" fillId="82" borderId="35" applyNumberFormat="0" applyProtection="0">
      <alignment horizontal="left" vertical="top" indent="1"/>
    </xf>
    <xf numFmtId="0" fontId="23" fillId="82" borderId="37" applyBorder="0"/>
    <xf numFmtId="0" fontId="45" fillId="92" borderId="35" applyNumberFormat="0" applyProtection="0">
      <alignment horizontal="left" vertical="top" indent="1"/>
    </xf>
    <xf numFmtId="0" fontId="4" fillId="88" borderId="35" applyNumberFormat="0" applyProtection="0">
      <alignment horizontal="left" vertical="top" indent="1"/>
    </xf>
    <xf numFmtId="0" fontId="4" fillId="90" borderId="35" applyNumberFormat="0" applyProtection="0">
      <alignment horizontal="left" vertical="center" indent="1"/>
    </xf>
    <xf numFmtId="0" fontId="4" fillId="85" borderId="35" applyNumberFormat="0" applyProtection="0">
      <alignment horizontal="left" vertical="top" indent="1"/>
    </xf>
    <xf numFmtId="4" fontId="22" fillId="37" borderId="33" applyNumberFormat="0" applyProtection="0">
      <alignment horizontal="left" vertical="center" indent="1"/>
    </xf>
    <xf numFmtId="4" fontId="22" fillId="76" borderId="33" applyNumberFormat="0" applyProtection="0">
      <alignment horizontal="right" vertical="center"/>
    </xf>
    <xf numFmtId="0" fontId="4" fillId="84" borderId="35" applyNumberFormat="0" applyProtection="0">
      <alignment horizontal="left" vertical="top" indent="1"/>
    </xf>
    <xf numFmtId="0" fontId="22" fillId="83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22" fillId="83" borderId="36" applyNumberFormat="0" applyProtection="0">
      <alignment horizontal="left" vertical="center" indent="1"/>
    </xf>
    <xf numFmtId="0" fontId="4" fillId="83" borderId="35" applyNumberFormat="0" applyProtection="0">
      <alignment horizontal="left" vertical="top" indent="1"/>
    </xf>
    <xf numFmtId="0" fontId="4" fillId="89" borderId="35" applyNumberFormat="0" applyProtection="0">
      <alignment horizontal="left" vertical="center" indent="1"/>
    </xf>
    <xf numFmtId="4" fontId="47" fillId="96" borderId="36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0" fontId="43" fillId="68" borderId="35" applyNumberFormat="0" applyProtection="0">
      <alignment horizontal="left" vertical="top" indent="1"/>
    </xf>
    <xf numFmtId="0" fontId="22" fillId="82" borderId="35" applyNumberFormat="0" applyProtection="0">
      <alignment horizontal="left" vertical="top" indent="1"/>
    </xf>
    <xf numFmtId="4" fontId="22" fillId="83" borderId="36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4" fontId="22" fillId="74" borderId="36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0" fontId="45" fillId="92" borderId="35" applyNumberFormat="0" applyProtection="0">
      <alignment horizontal="left" vertical="top" indent="1"/>
    </xf>
    <xf numFmtId="4" fontId="22" fillId="85" borderId="33" applyNumberFormat="0" applyProtection="0">
      <alignment horizontal="right" vertical="center"/>
    </xf>
    <xf numFmtId="4" fontId="22" fillId="72" borderId="33" applyNumberFormat="0" applyProtection="0">
      <alignment horizontal="right" vertical="center"/>
    </xf>
    <xf numFmtId="0" fontId="22" fillId="83" borderId="33" applyNumberFormat="0" applyProtection="0">
      <alignment horizontal="left" vertical="center" indent="1"/>
    </xf>
    <xf numFmtId="4" fontId="22" fillId="78" borderId="33" applyNumberFormat="0" applyProtection="0">
      <alignment horizontal="right" vertical="center"/>
    </xf>
    <xf numFmtId="4" fontId="30" fillId="92" borderId="35" applyNumberFormat="0" applyProtection="0">
      <alignment horizontal="left" vertical="center" indent="1"/>
    </xf>
    <xf numFmtId="4" fontId="22" fillId="79" borderId="33" applyNumberFormat="0" applyProtection="0">
      <alignment horizontal="right" vertical="center"/>
    </xf>
    <xf numFmtId="4" fontId="30" fillId="71" borderId="35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0" fontId="4" fillId="90" borderId="35" applyNumberFormat="0" applyProtection="0">
      <alignment horizontal="left" vertical="top" indent="1"/>
    </xf>
    <xf numFmtId="0" fontId="4" fillId="89" borderId="35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4" fontId="22" fillId="71" borderId="33" applyNumberFormat="0" applyProtection="0">
      <alignment horizontal="right" vertical="center"/>
    </xf>
    <xf numFmtId="4" fontId="22" fillId="75" borderId="33" applyNumberFormat="0" applyProtection="0">
      <alignment horizontal="right" vertical="center"/>
    </xf>
    <xf numFmtId="0" fontId="22" fillId="86" borderId="33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0" fontId="22" fillId="85" borderId="35" applyNumberFormat="0" applyProtection="0">
      <alignment horizontal="left" vertical="top" indent="1"/>
    </xf>
    <xf numFmtId="4" fontId="22" fillId="79" borderId="33" applyNumberFormat="0" applyProtection="0">
      <alignment horizontal="right" vertical="center"/>
    </xf>
    <xf numFmtId="4" fontId="22" fillId="72" borderId="33" applyNumberFormat="0" applyProtection="0">
      <alignment horizontal="right" vertical="center"/>
    </xf>
    <xf numFmtId="4" fontId="50" fillId="83" borderId="35" applyNumberFormat="0" applyProtection="0">
      <alignment horizontal="right" vertical="center"/>
    </xf>
    <xf numFmtId="0" fontId="4" fillId="82" borderId="35" applyNumberFormat="0" applyProtection="0">
      <alignment horizontal="left" vertical="center" indent="1"/>
    </xf>
    <xf numFmtId="0" fontId="4" fillId="85" borderId="35" applyNumberFormat="0" applyProtection="0">
      <alignment horizontal="left" vertical="top" indent="1"/>
    </xf>
    <xf numFmtId="0" fontId="22" fillId="88" borderId="35" applyNumberFormat="0" applyProtection="0">
      <alignment horizontal="left" vertical="top" indent="1"/>
    </xf>
    <xf numFmtId="4" fontId="22" fillId="78" borderId="33" applyNumberFormat="0" applyProtection="0">
      <alignment horizontal="right" vertical="center"/>
    </xf>
    <xf numFmtId="0" fontId="22" fillId="82" borderId="35" applyNumberFormat="0" applyProtection="0">
      <alignment horizontal="left" vertical="top" indent="1"/>
    </xf>
    <xf numFmtId="4" fontId="22" fillId="77" borderId="33" applyNumberFormat="0" applyProtection="0">
      <alignment horizontal="right" vertical="center"/>
    </xf>
    <xf numFmtId="0" fontId="22" fillId="87" borderId="33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4" fillId="83" borderId="35" applyNumberFormat="0" applyProtection="0">
      <alignment horizontal="left" vertical="top" indent="1"/>
    </xf>
    <xf numFmtId="0" fontId="22" fillId="82" borderId="35" applyNumberFormat="0" applyProtection="0">
      <alignment horizontal="left" vertical="top" indent="1"/>
    </xf>
    <xf numFmtId="0" fontId="4" fillId="84" borderId="35" applyNumberFormat="0" applyProtection="0">
      <alignment horizontal="left" vertical="top" indent="1"/>
    </xf>
    <xf numFmtId="4" fontId="30" fillId="83" borderId="35" applyNumberFormat="0" applyProtection="0">
      <alignment horizontal="right" vertical="center"/>
    </xf>
    <xf numFmtId="4" fontId="49" fillId="91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0" fontId="4" fillId="88" borderId="35" applyNumberFormat="0" applyProtection="0">
      <alignment horizontal="left" vertical="center" indent="1"/>
    </xf>
    <xf numFmtId="4" fontId="30" fillId="92" borderId="35" applyNumberFormat="0" applyProtection="0">
      <alignment vertical="center"/>
    </xf>
    <xf numFmtId="0" fontId="4" fillId="91" borderId="39" applyNumberFormat="0">
      <protection locked="0"/>
    </xf>
    <xf numFmtId="4" fontId="22" fillId="68" borderId="33" applyNumberFormat="0" applyProtection="0">
      <alignment vertical="center"/>
    </xf>
    <xf numFmtId="4" fontId="22" fillId="72" borderId="33" applyNumberFormat="0" applyProtection="0">
      <alignment horizontal="right" vertical="center"/>
    </xf>
    <xf numFmtId="4" fontId="22" fillId="75" borderId="33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0" fontId="22" fillId="86" borderId="33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22" fillId="83" borderId="33" applyNumberFormat="0" applyProtection="0">
      <alignment horizontal="left" vertical="center" indent="1"/>
    </xf>
    <xf numFmtId="4" fontId="30" fillId="77" borderId="35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0" fontId="4" fillId="70" borderId="35" applyNumberFormat="0" applyProtection="0">
      <alignment horizontal="left" vertical="center" indent="1"/>
    </xf>
    <xf numFmtId="0" fontId="4" fillId="88" borderId="35" applyNumberFormat="0" applyProtection="0">
      <alignment horizontal="left" vertical="top" indent="1"/>
    </xf>
    <xf numFmtId="4" fontId="22" fillId="75" borderId="33" applyNumberFormat="0" applyProtection="0">
      <alignment horizontal="right" vertical="center"/>
    </xf>
    <xf numFmtId="0" fontId="22" fillId="85" borderId="35" applyNumberFormat="0" applyProtection="0">
      <alignment horizontal="left" vertical="top" indent="1"/>
    </xf>
    <xf numFmtId="0" fontId="4" fillId="90" borderId="35" applyNumberFormat="0" applyProtection="0">
      <alignment horizontal="left" vertical="top" indent="1"/>
    </xf>
    <xf numFmtId="4" fontId="22" fillId="75" borderId="33" applyNumberFormat="0" applyProtection="0">
      <alignment horizontal="right" vertical="center"/>
    </xf>
    <xf numFmtId="4" fontId="30" fillId="80" borderId="35" applyNumberFormat="0" applyProtection="0">
      <alignment horizontal="right" vertical="center"/>
    </xf>
    <xf numFmtId="0" fontId="4" fillId="70" borderId="35" applyNumberFormat="0" applyProtection="0">
      <alignment horizontal="left" vertical="top" indent="1"/>
    </xf>
    <xf numFmtId="4" fontId="22" fillId="80" borderId="33" applyNumberFormat="0" applyProtection="0">
      <alignment horizontal="right" vertical="center"/>
    </xf>
    <xf numFmtId="0" fontId="4" fillId="89" borderId="35" applyNumberFormat="0" applyProtection="0">
      <alignment horizontal="left" vertical="center" indent="1"/>
    </xf>
    <xf numFmtId="0" fontId="40" fillId="68" borderId="35" applyNumberFormat="0" applyProtection="0">
      <alignment horizontal="left" vertical="top" indent="1"/>
    </xf>
    <xf numFmtId="4" fontId="22" fillId="79" borderId="33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4" fontId="22" fillId="37" borderId="33" applyNumberFormat="0" applyProtection="0">
      <alignment horizontal="left" vertical="center" indent="1"/>
    </xf>
    <xf numFmtId="0" fontId="22" fillId="83" borderId="33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4" fillId="89" borderId="35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4" fontId="22" fillId="69" borderId="33" applyNumberFormat="0" applyProtection="0">
      <alignment horizontal="left" vertical="center" indent="1"/>
    </xf>
    <xf numFmtId="4" fontId="45" fillId="92" borderId="35" applyNumberFormat="0" applyProtection="0">
      <alignment vertical="center"/>
    </xf>
    <xf numFmtId="0" fontId="4" fillId="90" borderId="35" applyNumberFormat="0" applyProtection="0">
      <alignment horizontal="left" vertical="center" indent="1"/>
    </xf>
    <xf numFmtId="0" fontId="4" fillId="90" borderId="35" applyNumberFormat="0" applyProtection="0">
      <alignment horizontal="left" vertical="center" indent="1"/>
    </xf>
    <xf numFmtId="4" fontId="41" fillId="95" borderId="33" applyNumberFormat="0" applyProtection="0">
      <alignment horizontal="right" vertical="center"/>
    </xf>
    <xf numFmtId="4" fontId="45" fillId="86" borderId="35" applyNumberFormat="0" applyProtection="0">
      <alignment horizontal="left" vertical="center" indent="1"/>
    </xf>
    <xf numFmtId="0" fontId="45" fillId="92" borderId="35" applyNumberFormat="0" applyProtection="0">
      <alignment horizontal="left" vertical="top" indent="1"/>
    </xf>
    <xf numFmtId="4" fontId="40" fillId="68" borderId="35" applyNumberFormat="0" applyProtection="0">
      <alignment horizontal="left" vertical="center" indent="1"/>
    </xf>
    <xf numFmtId="4" fontId="30" fillId="85" borderId="35" applyNumberFormat="0" applyProtection="0">
      <alignment horizontal="left" vertical="center" indent="1"/>
    </xf>
    <xf numFmtId="0" fontId="30" fillId="70" borderId="35" applyNumberFormat="0" applyProtection="0">
      <alignment horizontal="left" vertical="top" indent="1"/>
    </xf>
    <xf numFmtId="0" fontId="4" fillId="91" borderId="39" applyNumberFormat="0">
      <protection locked="0"/>
    </xf>
    <xf numFmtId="0" fontId="4" fillId="83" borderId="35" applyNumberFormat="0" applyProtection="0">
      <alignment horizontal="left" vertical="top" indent="1"/>
    </xf>
    <xf numFmtId="0" fontId="4" fillId="82" borderId="35" applyNumberFormat="0" applyProtection="0">
      <alignment horizontal="left" vertical="top" indent="1"/>
    </xf>
    <xf numFmtId="0" fontId="4" fillId="83" borderId="35" applyNumberFormat="0" applyProtection="0">
      <alignment horizontal="left" vertical="top" indent="1"/>
    </xf>
    <xf numFmtId="0" fontId="4" fillId="91" borderId="39" applyNumberFormat="0">
      <protection locked="0"/>
    </xf>
    <xf numFmtId="0" fontId="4" fillId="82" borderId="35" applyNumberFormat="0" applyProtection="0">
      <alignment horizontal="left" vertical="top" indent="1"/>
    </xf>
    <xf numFmtId="0" fontId="4" fillId="85" borderId="35" applyNumberFormat="0" applyProtection="0">
      <alignment horizontal="left" vertical="top" indent="1"/>
    </xf>
    <xf numFmtId="4" fontId="22" fillId="76" borderId="33" applyNumberFormat="0" applyProtection="0">
      <alignment horizontal="right" vertical="center"/>
    </xf>
    <xf numFmtId="4" fontId="41" fillId="37" borderId="33" applyNumberFormat="0" applyProtection="0">
      <alignment vertical="center"/>
    </xf>
    <xf numFmtId="4" fontId="22" fillId="37" borderId="33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4" fontId="22" fillId="74" borderId="36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4" fontId="22" fillId="78" borderId="33" applyNumberFormat="0" applyProtection="0">
      <alignment horizontal="right" vertical="center"/>
    </xf>
    <xf numFmtId="4" fontId="22" fillId="79" borderId="33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0" fontId="22" fillId="87" borderId="33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0" fontId="22" fillId="83" borderId="35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4" fontId="30" fillId="73" borderId="35" applyNumberFormat="0" applyProtection="0">
      <alignment horizontal="right" vertical="center"/>
    </xf>
    <xf numFmtId="4" fontId="41" fillId="95" borderId="33" applyNumberFormat="0" applyProtection="0">
      <alignment horizontal="right" vertical="center"/>
    </xf>
    <xf numFmtId="0" fontId="22" fillId="97" borderId="39"/>
    <xf numFmtId="0" fontId="22" fillId="86" borderId="33" applyNumberFormat="0" applyProtection="0">
      <alignment horizontal="left" vertical="center" indent="1"/>
    </xf>
    <xf numFmtId="0" fontId="4" fillId="90" borderId="35" applyNumberFormat="0" applyProtection="0">
      <alignment horizontal="left" vertical="center" indent="1"/>
    </xf>
    <xf numFmtId="4" fontId="30" fillId="78" borderId="35" applyNumberFormat="0" applyProtection="0">
      <alignment horizontal="right" vertical="center"/>
    </xf>
    <xf numFmtId="0" fontId="4" fillId="88" borderId="35" applyNumberFormat="0" applyProtection="0">
      <alignment horizontal="left" vertical="top" indent="1"/>
    </xf>
    <xf numFmtId="0" fontId="4" fillId="84" borderId="35" applyNumberFormat="0" applyProtection="0">
      <alignment horizontal="left" vertical="top" indent="1"/>
    </xf>
    <xf numFmtId="4" fontId="22" fillId="79" borderId="33" applyNumberFormat="0" applyProtection="0">
      <alignment horizontal="right" vertical="center"/>
    </xf>
    <xf numFmtId="4" fontId="22" fillId="80" borderId="33" applyNumberFormat="0" applyProtection="0">
      <alignment horizontal="right" vertical="center"/>
    </xf>
    <xf numFmtId="4" fontId="30" fillId="79" borderId="35" applyNumberFormat="0" applyProtection="0">
      <alignment horizontal="right" vertical="center"/>
    </xf>
    <xf numFmtId="0" fontId="22" fillId="97" borderId="39"/>
    <xf numFmtId="0" fontId="4" fillId="70" borderId="35" applyNumberFormat="0" applyProtection="0">
      <alignment horizontal="left" vertical="top" indent="1"/>
    </xf>
    <xf numFmtId="0" fontId="4" fillId="89" borderId="35" applyNumberFormat="0" applyProtection="0">
      <alignment horizontal="left" vertical="center" indent="1"/>
    </xf>
    <xf numFmtId="0" fontId="4" fillId="89" borderId="35" applyNumberFormat="0" applyProtection="0">
      <alignment horizontal="left" vertical="center" indent="1"/>
    </xf>
    <xf numFmtId="4" fontId="22" fillId="77" borderId="33" applyNumberFormat="0" applyProtection="0">
      <alignment horizontal="right" vertical="center"/>
    </xf>
    <xf numFmtId="0" fontId="22" fillId="87" borderId="33" applyNumberFormat="0" applyProtection="0">
      <alignment horizontal="left" vertical="center" indent="1"/>
    </xf>
    <xf numFmtId="0" fontId="4" fillId="70" borderId="35" applyNumberFormat="0" applyProtection="0">
      <alignment horizontal="left" vertical="center" indent="1"/>
    </xf>
    <xf numFmtId="0" fontId="45" fillId="85" borderId="35" applyNumberFormat="0" applyProtection="0">
      <alignment horizontal="left" vertical="top" indent="1"/>
    </xf>
    <xf numFmtId="0" fontId="22" fillId="83" borderId="35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0" fontId="22" fillId="97" borderId="39"/>
    <xf numFmtId="0" fontId="4" fillId="89" borderId="35" applyNumberFormat="0" applyProtection="0">
      <alignment horizontal="left" vertical="top" indent="1"/>
    </xf>
    <xf numFmtId="4" fontId="22" fillId="71" borderId="33" applyNumberFormat="0" applyProtection="0">
      <alignment horizontal="right" vertical="center"/>
    </xf>
    <xf numFmtId="4" fontId="22" fillId="81" borderId="36" applyNumberFormat="0" applyProtection="0">
      <alignment horizontal="left" vertical="center" indent="1"/>
    </xf>
    <xf numFmtId="0" fontId="4" fillId="88" borderId="35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4" fontId="22" fillId="75" borderId="33" applyNumberFormat="0" applyProtection="0">
      <alignment horizontal="right" vertical="center"/>
    </xf>
    <xf numFmtId="0" fontId="4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4" fontId="22" fillId="74" borderId="36" applyNumberFormat="0" applyProtection="0">
      <alignment horizontal="right" vertical="center"/>
    </xf>
    <xf numFmtId="0" fontId="4" fillId="82" borderId="35" applyNumberFormat="0" applyProtection="0">
      <alignment horizontal="left" vertical="top" indent="1"/>
    </xf>
    <xf numFmtId="4" fontId="22" fillId="80" borderId="33" applyNumberFormat="0" applyProtection="0">
      <alignment horizontal="right" vertical="center"/>
    </xf>
    <xf numFmtId="0" fontId="4" fillId="89" borderId="35" applyNumberFormat="0" applyProtection="0">
      <alignment horizontal="left" vertical="center" indent="1"/>
    </xf>
    <xf numFmtId="4" fontId="22" fillId="37" borderId="33" applyNumberFormat="0" applyProtection="0">
      <alignment horizontal="left" vertical="center" indent="1"/>
    </xf>
    <xf numFmtId="0" fontId="22" fillId="85" borderId="35" applyNumberFormat="0" applyProtection="0">
      <alignment horizontal="left" vertical="top" indent="1"/>
    </xf>
    <xf numFmtId="0" fontId="22" fillId="88" borderId="35" applyNumberFormat="0" applyProtection="0">
      <alignment horizontal="left" vertical="top" indent="1"/>
    </xf>
    <xf numFmtId="0" fontId="22" fillId="83" borderId="33" applyNumberFormat="0" applyProtection="0">
      <alignment horizontal="left" vertical="center" indent="1"/>
    </xf>
    <xf numFmtId="0" fontId="45" fillId="85" borderId="35" applyNumberFormat="0" applyProtection="0">
      <alignment horizontal="left" vertical="top" indent="1"/>
    </xf>
    <xf numFmtId="4" fontId="22" fillId="83" borderId="36" applyNumberFormat="0" applyProtection="0">
      <alignment horizontal="left" vertical="center" indent="1"/>
    </xf>
    <xf numFmtId="0" fontId="4" fillId="70" borderId="35" applyNumberFormat="0" applyProtection="0">
      <alignment horizontal="left" vertical="top" indent="1"/>
    </xf>
    <xf numFmtId="0" fontId="22" fillId="88" borderId="33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4" fontId="22" fillId="69" borderId="33" applyNumberFormat="0" applyProtection="0">
      <alignment horizontal="left" vertical="center" indent="1"/>
    </xf>
    <xf numFmtId="0" fontId="4" fillId="90" borderId="35" applyNumberFormat="0" applyProtection="0">
      <alignment horizontal="left" vertical="center" indent="1"/>
    </xf>
    <xf numFmtId="4" fontId="22" fillId="0" borderId="33" applyNumberFormat="0" applyProtection="0">
      <alignment horizontal="right" vertical="center"/>
    </xf>
    <xf numFmtId="4" fontId="30" fillId="92" borderId="35" applyNumberFormat="0" applyProtection="0">
      <alignment horizontal="left" vertical="center" indent="1"/>
    </xf>
    <xf numFmtId="4" fontId="22" fillId="79" borderId="33" applyNumberFormat="0" applyProtection="0">
      <alignment horizontal="right" vertical="center"/>
    </xf>
    <xf numFmtId="0" fontId="22" fillId="57" borderId="33" applyNumberFormat="0" applyFont="0" applyAlignment="0" applyProtection="0"/>
    <xf numFmtId="4" fontId="22" fillId="37" borderId="33" applyNumberFormat="0" applyProtection="0">
      <alignment horizontal="left" vertical="center" indent="1"/>
    </xf>
    <xf numFmtId="0" fontId="22" fillId="88" borderId="35" applyNumberFormat="0" applyProtection="0">
      <alignment horizontal="left" vertical="top" indent="1"/>
    </xf>
    <xf numFmtId="4" fontId="22" fillId="37" borderId="33" applyNumberFormat="0" applyProtection="0">
      <alignment horizontal="left" vertical="center" indent="1"/>
    </xf>
    <xf numFmtId="0" fontId="4" fillId="90" borderId="35" applyNumberFormat="0" applyProtection="0">
      <alignment horizontal="left" vertical="top" indent="1"/>
    </xf>
    <xf numFmtId="4" fontId="22" fillId="78" borderId="33" applyNumberFormat="0" applyProtection="0">
      <alignment horizontal="right" vertical="center"/>
    </xf>
    <xf numFmtId="0" fontId="4" fillId="82" borderId="35" applyNumberFormat="0" applyProtection="0">
      <alignment horizontal="left" vertical="top" indent="1"/>
    </xf>
    <xf numFmtId="0" fontId="4" fillId="91" borderId="39" applyNumberFormat="0">
      <protection locked="0"/>
    </xf>
    <xf numFmtId="4" fontId="22" fillId="75" borderId="33" applyNumberFormat="0" applyProtection="0">
      <alignment horizontal="right" vertical="center"/>
    </xf>
    <xf numFmtId="0" fontId="22" fillId="82" borderId="35" applyNumberFormat="0" applyProtection="0">
      <alignment horizontal="left" vertical="top" indent="1"/>
    </xf>
    <xf numFmtId="4" fontId="22" fillId="72" borderId="33" applyNumberFormat="0" applyProtection="0">
      <alignment horizontal="right" vertical="center"/>
    </xf>
    <xf numFmtId="0" fontId="4" fillId="83" borderId="35" applyNumberFormat="0" applyProtection="0">
      <alignment horizontal="left" vertical="top" indent="1"/>
    </xf>
    <xf numFmtId="0" fontId="22" fillId="83" borderId="35" applyNumberFormat="0" applyProtection="0">
      <alignment horizontal="left" vertical="top" indent="1"/>
    </xf>
    <xf numFmtId="0" fontId="30" fillId="92" borderId="35" applyNumberFormat="0" applyProtection="0">
      <alignment horizontal="left" vertical="top" indent="1"/>
    </xf>
    <xf numFmtId="0" fontId="22" fillId="82" borderId="35" applyNumberFormat="0" applyProtection="0">
      <alignment horizontal="left" vertical="top" indent="1"/>
    </xf>
    <xf numFmtId="4" fontId="22" fillId="69" borderId="33" applyNumberFormat="0" applyProtection="0">
      <alignment horizontal="left" vertical="center" indent="1"/>
    </xf>
    <xf numFmtId="0" fontId="22" fillId="82" borderId="35" applyNumberFormat="0" applyProtection="0">
      <alignment horizontal="left" vertical="top" indent="1"/>
    </xf>
    <xf numFmtId="4" fontId="22" fillId="85" borderId="36" applyNumberFormat="0" applyProtection="0">
      <alignment horizontal="left" vertical="center" indent="1"/>
    </xf>
    <xf numFmtId="0" fontId="4" fillId="89" borderId="35" applyNumberFormat="0" applyProtection="0">
      <alignment horizontal="left" vertical="top" indent="1"/>
    </xf>
    <xf numFmtId="0" fontId="4" fillId="70" borderId="35" applyNumberFormat="0" applyProtection="0">
      <alignment horizontal="left" vertical="center" indent="1"/>
    </xf>
    <xf numFmtId="4" fontId="22" fillId="71" borderId="33" applyNumberFormat="0" applyProtection="0">
      <alignment horizontal="right" vertical="center"/>
    </xf>
    <xf numFmtId="4" fontId="22" fillId="85" borderId="33" applyNumberFormat="0" applyProtection="0">
      <alignment horizontal="right" vertical="center"/>
    </xf>
    <xf numFmtId="0" fontId="4" fillId="83" borderId="35" applyNumberFormat="0" applyProtection="0">
      <alignment horizontal="left" vertical="top" indent="1"/>
    </xf>
    <xf numFmtId="0" fontId="22" fillId="88" borderId="35" applyNumberFormat="0" applyProtection="0">
      <alignment horizontal="left" vertical="top" indent="1"/>
    </xf>
    <xf numFmtId="0" fontId="4" fillId="84" borderId="35" applyNumberFormat="0" applyProtection="0">
      <alignment horizontal="left" vertical="center" indent="1"/>
    </xf>
    <xf numFmtId="4" fontId="22" fillId="85" borderId="36" applyNumberFormat="0" applyProtection="0">
      <alignment horizontal="left" vertical="center" indent="1"/>
    </xf>
    <xf numFmtId="0" fontId="4" fillId="70" borderId="35" applyNumberFormat="0" applyProtection="0">
      <alignment horizontal="left" vertical="top" indent="1"/>
    </xf>
    <xf numFmtId="4" fontId="30" fillId="78" borderId="35" applyNumberFormat="0" applyProtection="0">
      <alignment horizontal="right" vertical="center"/>
    </xf>
    <xf numFmtId="0" fontId="4" fillId="84" borderId="35" applyNumberFormat="0" applyProtection="0">
      <alignment horizontal="left" vertical="center" indent="1"/>
    </xf>
    <xf numFmtId="4" fontId="41" fillId="37" borderId="33" applyNumberFormat="0" applyProtection="0">
      <alignment vertical="center"/>
    </xf>
    <xf numFmtId="0" fontId="22" fillId="86" borderId="33" applyNumberFormat="0" applyProtection="0">
      <alignment horizontal="left" vertical="center" indent="1"/>
    </xf>
    <xf numFmtId="4" fontId="22" fillId="72" borderId="33" applyNumberFormat="0" applyProtection="0">
      <alignment horizontal="right" vertical="center"/>
    </xf>
    <xf numFmtId="0" fontId="4" fillId="85" borderId="35" applyNumberFormat="0" applyProtection="0">
      <alignment horizontal="left" vertical="top" indent="1"/>
    </xf>
    <xf numFmtId="4" fontId="22" fillId="85" borderId="36" applyNumberFormat="0" applyProtection="0">
      <alignment horizontal="left" vertical="center" indent="1"/>
    </xf>
    <xf numFmtId="0" fontId="22" fillId="87" borderId="33" applyNumberFormat="0" applyProtection="0">
      <alignment horizontal="left" vertical="center" indent="1"/>
    </xf>
    <xf numFmtId="4" fontId="49" fillId="91" borderId="33" applyNumberFormat="0" applyProtection="0">
      <alignment horizontal="right" vertical="center"/>
    </xf>
    <xf numFmtId="0" fontId="4" fillId="90" borderId="35" applyNumberFormat="0" applyProtection="0">
      <alignment horizontal="left" vertical="top" indent="1"/>
    </xf>
    <xf numFmtId="4" fontId="22" fillId="0" borderId="33" applyNumberFormat="0" applyProtection="0">
      <alignment horizontal="right" vertical="center"/>
    </xf>
    <xf numFmtId="4" fontId="50" fillId="83" borderId="35" applyNumberFormat="0" applyProtection="0">
      <alignment horizontal="right" vertical="center"/>
    </xf>
    <xf numFmtId="0" fontId="4" fillId="88" borderId="35" applyNumberFormat="0" applyProtection="0">
      <alignment horizontal="left" vertical="top" indent="1"/>
    </xf>
    <xf numFmtId="0" fontId="4" fillId="88" borderId="35" applyNumberFormat="0" applyProtection="0">
      <alignment horizontal="left" vertical="top" indent="1"/>
    </xf>
    <xf numFmtId="4" fontId="46" fillId="92" borderId="35" applyNumberFormat="0" applyProtection="0">
      <alignment vertical="center"/>
    </xf>
    <xf numFmtId="0" fontId="4" fillId="88" borderId="35" applyNumberFormat="0" applyProtection="0">
      <alignment horizontal="left" vertical="top" indent="1"/>
    </xf>
    <xf numFmtId="4" fontId="22" fillId="68" borderId="33" applyNumberFormat="0" applyProtection="0">
      <alignment vertical="center"/>
    </xf>
    <xf numFmtId="4" fontId="22" fillId="72" borderId="33" applyNumberFormat="0" applyProtection="0">
      <alignment horizontal="right" vertical="center"/>
    </xf>
    <xf numFmtId="4" fontId="22" fillId="75" borderId="33" applyNumberFormat="0" applyProtection="0">
      <alignment horizontal="right" vertical="center"/>
    </xf>
    <xf numFmtId="4" fontId="4" fillId="82" borderId="36" applyNumberFormat="0" applyProtection="0">
      <alignment horizontal="left" vertical="center" indent="1"/>
    </xf>
    <xf numFmtId="0" fontId="22" fillId="82" borderId="35" applyNumberFormat="0" applyProtection="0">
      <alignment horizontal="left" vertical="top" indent="1"/>
    </xf>
    <xf numFmtId="0" fontId="22" fillId="83" borderId="33" applyNumberFormat="0" applyProtection="0">
      <alignment horizontal="left" vertical="center" indent="1"/>
    </xf>
    <xf numFmtId="0" fontId="22" fillId="88" borderId="33" applyNumberFormat="0" applyProtection="0">
      <alignment horizontal="left" vertical="center" indent="1"/>
    </xf>
    <xf numFmtId="4" fontId="46" fillId="93" borderId="35" applyNumberFormat="0" applyProtection="0">
      <alignment vertical="center"/>
    </xf>
  </cellStyleXfs>
  <cellXfs count="37">
    <xf numFmtId="0" fontId="0" fillId="0" borderId="0" xfId="0"/>
    <xf numFmtId="22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5" fontId="4" fillId="0" borderId="1" xfId="2" applyNumberFormat="1" applyFont="1" applyBorder="1"/>
    <xf numFmtId="166" fontId="0" fillId="0" borderId="0" xfId="1" applyNumberFormat="1" applyFont="1"/>
    <xf numFmtId="0" fontId="0" fillId="3" borderId="0" xfId="0" applyFill="1"/>
    <xf numFmtId="164" fontId="0" fillId="3" borderId="0" xfId="1" applyNumberFormat="1" applyFont="1" applyFill="1"/>
    <xf numFmtId="166" fontId="0" fillId="3" borderId="0" xfId="1" applyNumberFormat="1" applyFont="1" applyFill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horizontal="center"/>
    </xf>
    <xf numFmtId="165" fontId="0" fillId="3" borderId="0" xfId="2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4" borderId="0" xfId="0" applyFill="1"/>
    <xf numFmtId="166" fontId="0" fillId="4" borderId="0" xfId="1" applyNumberFormat="1" applyFont="1" applyFill="1"/>
    <xf numFmtId="0" fontId="0" fillId="5" borderId="0" xfId="0" applyFill="1"/>
    <xf numFmtId="166" fontId="0" fillId="5" borderId="0" xfId="1" applyNumberFormat="1" applyFont="1" applyFill="1"/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6" fontId="0" fillId="0" borderId="0" xfId="0" applyNumberFormat="1"/>
    <xf numFmtId="164" fontId="0" fillId="0" borderId="0" xfId="1" applyNumberFormat="1" applyFont="1" applyFill="1"/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4" fillId="5" borderId="1" xfId="2" applyNumberFormat="1" applyFont="1" applyFill="1" applyBorder="1"/>
  </cellXfs>
  <cellStyles count="3321">
    <cellStyle name="20% - Accent1 2" xfId="15" xr:uid="{CD20A3CC-AE3A-400E-8F11-36F4AB85641C}"/>
    <cellStyle name="20% - Accent1 2 2" xfId="670" xr:uid="{01AF1A70-63D0-4DA3-B1E9-4B32C1996C21}"/>
    <cellStyle name="20% - Accent2 2" xfId="16" xr:uid="{E20F9AD6-6E1F-4587-8C3D-07E310E4D31A}"/>
    <cellStyle name="20% - Accent2 2 2" xfId="671" xr:uid="{DE385F42-8DF3-47A1-A64B-DC79DF1907AE}"/>
    <cellStyle name="20% - Accent3 2" xfId="17" xr:uid="{003D9845-BE36-46EE-B834-68FAD98A5802}"/>
    <cellStyle name="20% - Accent3 2 2" xfId="672" xr:uid="{CEC787A9-8807-44C5-BCFA-CBDEC736742E}"/>
    <cellStyle name="20% - Accent4 2" xfId="18" xr:uid="{EDF60734-86F0-457F-BDFB-2BD604B8EEF1}"/>
    <cellStyle name="20% - Accent4 2 2" xfId="673" xr:uid="{D1552E5C-118A-4424-868F-54A377543950}"/>
    <cellStyle name="20% - Accent5 2" xfId="19" xr:uid="{9C1AD8DF-DFD0-4291-9833-184BF677511C}"/>
    <cellStyle name="20% - Accent5 2 2" xfId="674" xr:uid="{20F31232-65D0-43A5-9887-86975DD8F84B}"/>
    <cellStyle name="20% - Accent6 2" xfId="20" xr:uid="{7148A284-D843-4789-9C0E-2CD524EEFB2B}"/>
    <cellStyle name="20% - Accent6 2 2" xfId="675" xr:uid="{298FA09A-B4DF-459D-9CB9-A40BFCA5571F}"/>
    <cellStyle name="40% - Accent1 2" xfId="21" xr:uid="{E69F884E-4A37-4B40-93A6-27D86E481A99}"/>
    <cellStyle name="40% - Accent1 2 2" xfId="676" xr:uid="{2FACA535-ABAD-4516-9822-7CD564CA5B28}"/>
    <cellStyle name="40% - Accent2 2" xfId="22" xr:uid="{CBB769FA-0C54-42B8-ABD6-A9B313DE19DA}"/>
    <cellStyle name="40% - Accent2 2 2" xfId="677" xr:uid="{FB92C334-02AF-4F5F-BE18-E919AF36D402}"/>
    <cellStyle name="40% - Accent3 2" xfId="23" xr:uid="{538C7F94-FF21-4918-AA6E-49CE6F858766}"/>
    <cellStyle name="40% - Accent3 2 2" xfId="678" xr:uid="{EB66D886-31D0-415D-BEF6-174021FFFA77}"/>
    <cellStyle name="40% - Accent4 2" xfId="24" xr:uid="{C3E568C6-350C-4ED9-A53C-23513B6C580F}"/>
    <cellStyle name="40% - Accent4 2 2" xfId="679" xr:uid="{998577A0-E3B5-4FA0-A916-BC0EF12BF635}"/>
    <cellStyle name="40% - Accent5 2" xfId="25" xr:uid="{A2614D66-6352-4406-AA70-751FAFC8AD69}"/>
    <cellStyle name="40% - Accent5 2 2" xfId="680" xr:uid="{2A7779A5-317C-4140-A396-90CF47663122}"/>
    <cellStyle name="40% - Accent6 2" xfId="26" xr:uid="{E677873B-BE7E-4C5A-98CB-68220C0D5A2C}"/>
    <cellStyle name="40% - Accent6 2 2" xfId="681" xr:uid="{0DA4FACF-2002-4061-A2DF-A07C99225050}"/>
    <cellStyle name="60% - Accent1 2" xfId="27" xr:uid="{0C04293C-1457-4156-BC1A-B897E3D3B2FE}"/>
    <cellStyle name="60% - Accent2 2" xfId="28" xr:uid="{CDD3797C-C107-411A-AB36-A3677D1516F0}"/>
    <cellStyle name="60% - Accent3 2" xfId="29" xr:uid="{C74B4776-E093-43D6-8B45-E114D3074F53}"/>
    <cellStyle name="60% - Accent4 2" xfId="30" xr:uid="{C617EC46-9314-46BD-8F17-CCC2D73E8E4B}"/>
    <cellStyle name="60% - Accent5 2" xfId="31" xr:uid="{828F1FB0-E214-4B7C-8259-FC1A760D6F46}"/>
    <cellStyle name="60% - Accent6 2" xfId="32" xr:uid="{E4B30AF4-9101-4BA0-A3B1-6EC8E285FDFF}"/>
    <cellStyle name="Accent1 - 20%" xfId="33" xr:uid="{6132660F-8F6D-4B6C-B6EC-118515A96229}"/>
    <cellStyle name="Accent1 - 20% 2" xfId="34" xr:uid="{6C0D9399-48CE-4AA4-99C6-3603D09F1AD8}"/>
    <cellStyle name="Accent1 - 20% 3" xfId="35" xr:uid="{5515DE94-A453-4B1F-A157-D532CFF60D16}"/>
    <cellStyle name="Accent1 - 20% 4" xfId="36" xr:uid="{775E4860-98EB-4BA0-925A-5BA1BFF49E6F}"/>
    <cellStyle name="Accent1 - 20% 5" xfId="682" xr:uid="{55064930-8D34-4B5C-A243-273E819BD19A}"/>
    <cellStyle name="Accent1 - 20%_Actuals by Storm IO" xfId="37" xr:uid="{D9A0C8B5-D792-4DBD-8C7F-36374C80A319}"/>
    <cellStyle name="Accent1 - 40%" xfId="38" xr:uid="{6ACEA10D-E092-489B-A5C8-D1017648FED1}"/>
    <cellStyle name="Accent1 - 40% 2" xfId="39" xr:uid="{46728FFC-63F6-4A69-A427-63A3DA9C38C8}"/>
    <cellStyle name="Accent1 - 40% 3" xfId="40" xr:uid="{44ECAB0C-D8F8-49E1-83ED-57A92CEC588F}"/>
    <cellStyle name="Accent1 - 40% 4" xfId="41" xr:uid="{4AF654EA-FCD7-4CAA-B184-3092D355FC95}"/>
    <cellStyle name="Accent1 - 40% 5" xfId="683" xr:uid="{74CF6F73-D32B-4E5D-ACD5-740B1F33A74A}"/>
    <cellStyle name="Accent1 - 40%_Actuals by Storm IO" xfId="42" xr:uid="{491182D2-C131-450B-AAE0-FFD04F4E462E}"/>
    <cellStyle name="Accent1 - 60%" xfId="43" xr:uid="{FE8283A1-25D8-4516-8EBF-426271D94BB8}"/>
    <cellStyle name="Accent1 - 60% 2" xfId="44" xr:uid="{45014B59-DEED-4E0A-80CF-6BB3757A9F66}"/>
    <cellStyle name="Accent1 - 60% 3" xfId="619" xr:uid="{FBDD3B17-5D34-4F17-8E6C-D25DDF1ACACD}"/>
    <cellStyle name="Accent1 - 60% 4" xfId="684" xr:uid="{31DB0562-89A0-49D1-89A9-2A7F45F3F069}"/>
    <cellStyle name="Accent1 - 60%_Actuals by Storm IO" xfId="45" xr:uid="{9CCAB63D-46A9-45D1-B2AF-0700AEFD4724}"/>
    <cellStyle name="Accent1 10" xfId="46" xr:uid="{52005519-27D2-4F4A-9252-A81B48D7036E}"/>
    <cellStyle name="Accent1 11" xfId="47" xr:uid="{C2ED4E53-8D79-482E-BA4C-65096B6DABBE}"/>
    <cellStyle name="Accent1 12" xfId="48" xr:uid="{F433A4AD-3100-4FA8-A1A7-6B579F9C9091}"/>
    <cellStyle name="Accent1 13" xfId="49" xr:uid="{C25EAB56-E77A-49E6-8C80-77AAF59D7C15}"/>
    <cellStyle name="Accent1 14" xfId="50" xr:uid="{A25EA4DC-3ACE-431F-B151-FE4DC1579666}"/>
    <cellStyle name="Accent1 15" xfId="51" xr:uid="{76F53869-A45B-44A7-B7A1-44F3927951A3}"/>
    <cellStyle name="Accent1 16" xfId="52" xr:uid="{7616F176-78AE-4B85-BCCC-018499F439C2}"/>
    <cellStyle name="Accent1 17" xfId="53" xr:uid="{3CBB13C4-6315-4B46-BBF9-752E8230C30E}"/>
    <cellStyle name="Accent1 18" xfId="54" xr:uid="{F2CA1CD9-7918-43C5-B9F1-8F78A1AEE420}"/>
    <cellStyle name="Accent1 2" xfId="55" xr:uid="{C6652E14-65DF-4B68-B0A0-A9668707D850}"/>
    <cellStyle name="Accent1 3" xfId="56" xr:uid="{C7BA0128-83A6-42AA-909A-2989F5C6E628}"/>
    <cellStyle name="Accent1 4" xfId="57" xr:uid="{7069A5FA-C8CB-4925-B90E-10AD980120F7}"/>
    <cellStyle name="Accent1 5" xfId="58" xr:uid="{EDA74BEB-1808-4E86-9E7D-445AE2F4DA74}"/>
    <cellStyle name="Accent1 6" xfId="59" xr:uid="{A006F194-CB39-44C1-BF9B-D3A0AF1B25FA}"/>
    <cellStyle name="Accent1 7" xfId="60" xr:uid="{FA3BB187-6111-4E3F-9B7B-39F05474343A}"/>
    <cellStyle name="Accent1 8" xfId="61" xr:uid="{97FD33D4-3CB9-4135-88D8-2AD9001A433C}"/>
    <cellStyle name="Accent1 9" xfId="62" xr:uid="{EE784528-E0B0-4C5D-A4B4-14B44BEA3E1A}"/>
    <cellStyle name="Accent2 - 20%" xfId="63" xr:uid="{B46328DA-118C-49A4-B75B-DE912C1CEAB0}"/>
    <cellStyle name="Accent2 - 20% 2" xfId="64" xr:uid="{8E3D8E8E-DE3D-4399-A222-8F14434D3F7B}"/>
    <cellStyle name="Accent2 - 20% 3" xfId="65" xr:uid="{FB9AB5F3-F440-4F17-9450-F56E18A9B11A}"/>
    <cellStyle name="Accent2 - 20% 4" xfId="66" xr:uid="{8CAA9452-6D6F-481E-87CC-93564C8171F6}"/>
    <cellStyle name="Accent2 - 20% 5" xfId="685" xr:uid="{8D20051C-CD5C-4723-ACC8-594DC90B6144}"/>
    <cellStyle name="Accent2 - 20%_Actuals by Storm IO" xfId="67" xr:uid="{13470E36-C20D-4B85-B62F-E843D8CEF038}"/>
    <cellStyle name="Accent2 - 40%" xfId="68" xr:uid="{C87633BB-A3D9-4551-AB40-B97DD9C32A26}"/>
    <cellStyle name="Accent2 - 40% 2" xfId="69" xr:uid="{091E5A6B-5878-4986-8763-0B64C65AAF80}"/>
    <cellStyle name="Accent2 - 40% 3" xfId="70" xr:uid="{F26F8990-6846-4044-93FB-388E0C810CFF}"/>
    <cellStyle name="Accent2 - 40% 4" xfId="71" xr:uid="{91AA9727-7403-4742-8DA6-ECAEE5207D45}"/>
    <cellStyle name="Accent2 - 40% 5" xfId="686" xr:uid="{9A4F3CB2-CFAF-49CA-9EFA-A756568EA36D}"/>
    <cellStyle name="Accent2 - 40%_Actuals by Storm IO" xfId="72" xr:uid="{2A37EEC0-1B77-48C0-90E3-4966CC26D6B3}"/>
    <cellStyle name="Accent2 - 60%" xfId="73" xr:uid="{B2A0A622-49A4-4870-B00F-8D233337918F}"/>
    <cellStyle name="Accent2 - 60% 2" xfId="74" xr:uid="{F9643803-D7B5-4C1B-942F-17A30A9631B3}"/>
    <cellStyle name="Accent2 - 60% 3" xfId="620" xr:uid="{8940493D-CBE9-417D-B961-01DFFFB632DA}"/>
    <cellStyle name="Accent2 - 60% 4" xfId="687" xr:uid="{2AD992CD-9F2D-44C4-B68C-56842E49A9D9}"/>
    <cellStyle name="Accent2 - 60%_Actuals by Storm IO" xfId="75" xr:uid="{AE57051A-CDDC-4041-BF5B-9D908B7E356E}"/>
    <cellStyle name="Accent2 10" xfId="76" xr:uid="{30FA5738-F105-4FD7-9565-0F58176A41C2}"/>
    <cellStyle name="Accent2 11" xfId="77" xr:uid="{917A6446-CE6B-4990-BE9A-EE3ABD46E139}"/>
    <cellStyle name="Accent2 12" xfId="78" xr:uid="{889BA924-9422-4FC1-8108-1E6C1A176B04}"/>
    <cellStyle name="Accent2 13" xfId="79" xr:uid="{32072305-0257-4582-A69C-60CE989CCE89}"/>
    <cellStyle name="Accent2 14" xfId="80" xr:uid="{AAE7EFC7-90CC-4E3B-944B-05E13490BB06}"/>
    <cellStyle name="Accent2 15" xfId="81" xr:uid="{768D6082-422E-4162-AA4C-37052C4FB6C4}"/>
    <cellStyle name="Accent2 16" xfId="82" xr:uid="{3252501D-7413-49F5-9359-82146F24E762}"/>
    <cellStyle name="Accent2 17" xfId="83" xr:uid="{873FBF44-7ECA-479C-A484-A6002E63A492}"/>
    <cellStyle name="Accent2 18" xfId="84" xr:uid="{1B51C894-4DC1-422B-A6CF-7ED8C6D4857D}"/>
    <cellStyle name="Accent2 2" xfId="85" xr:uid="{A1133567-69FB-480F-A906-96C75661024A}"/>
    <cellStyle name="Accent2 3" xfId="86" xr:uid="{00E7741D-4616-4151-9862-E1BFA826598D}"/>
    <cellStyle name="Accent2 4" xfId="87" xr:uid="{766653ED-B738-4B01-9C72-8D98B85BAB55}"/>
    <cellStyle name="Accent2 5" xfId="88" xr:uid="{FDF041DB-5555-4CC3-90C8-63AA7F37DF50}"/>
    <cellStyle name="Accent2 6" xfId="89" xr:uid="{49A84D69-C668-4DF8-B3BC-1EBE471C1730}"/>
    <cellStyle name="Accent2 7" xfId="90" xr:uid="{2F9C5397-573C-4013-9357-B4701D15E32F}"/>
    <cellStyle name="Accent2 8" xfId="91" xr:uid="{A253EEF0-C10D-4C55-96E8-3717EA5D69EB}"/>
    <cellStyle name="Accent2 9" xfId="92" xr:uid="{3A6AEA3C-CBED-4ECA-922B-FA3C636F404A}"/>
    <cellStyle name="Accent3 - 20%" xfId="93" xr:uid="{C7FA2A65-8EC4-4020-9823-5B4DA2572174}"/>
    <cellStyle name="Accent3 - 20% 2" xfId="94" xr:uid="{DA09C3C7-7391-4238-BF73-1C50DA1FF128}"/>
    <cellStyle name="Accent3 - 20% 3" xfId="95" xr:uid="{9D5A9441-5ECE-4FEA-8652-81F354C44C6B}"/>
    <cellStyle name="Accent3 - 20% 4" xfId="96" xr:uid="{FD6AEE76-4B81-49D6-B652-D12547D4A6B9}"/>
    <cellStyle name="Accent3 - 20% 5" xfId="688" xr:uid="{DC4DE304-2A2C-4608-A2A1-2CC3E05B643F}"/>
    <cellStyle name="Accent3 - 20%_Actuals by Storm IO" xfId="97" xr:uid="{FB5BAD95-7BFA-417F-A9EF-451CB6648D0D}"/>
    <cellStyle name="Accent3 - 40%" xfId="98" xr:uid="{2D4DBC2B-D624-4074-A516-D8B378EF903D}"/>
    <cellStyle name="Accent3 - 40% 2" xfId="99" xr:uid="{B9E590C1-BF4D-49FE-8891-E6CBBCC4D67B}"/>
    <cellStyle name="Accent3 - 40% 3" xfId="100" xr:uid="{4B2FB294-0F30-4B59-A96B-E43E01D4C349}"/>
    <cellStyle name="Accent3 - 40% 4" xfId="101" xr:uid="{4F22A28F-0ED5-49C5-9D93-B204AEA8BD0F}"/>
    <cellStyle name="Accent3 - 40% 5" xfId="689" xr:uid="{1B0A30CD-5C23-4433-B506-B3F077620546}"/>
    <cellStyle name="Accent3 - 40%_Actuals by Storm IO" xfId="102" xr:uid="{B90DD4CC-8BBF-4822-8A69-A9319AE5679F}"/>
    <cellStyle name="Accent3 - 60%" xfId="103" xr:uid="{B692923B-510D-416E-AA09-69C1996B4F0A}"/>
    <cellStyle name="Accent3 - 60% 2" xfId="104" xr:uid="{12C317D3-7992-4A19-86BE-2FEB797DA63B}"/>
    <cellStyle name="Accent3 - 60% 3" xfId="621" xr:uid="{18633812-B0D3-4CCF-9228-92890D73A96D}"/>
    <cellStyle name="Accent3 - 60% 4" xfId="690" xr:uid="{90D5D264-3E83-4E04-9021-EB1DBF11C620}"/>
    <cellStyle name="Accent3 - 60%_Actuals by Storm IO" xfId="105" xr:uid="{084EE6F7-072F-4D92-A7BF-2D045CDC48B7}"/>
    <cellStyle name="Accent3 10" xfId="106" xr:uid="{63CBC8B5-2F83-49DE-9AB0-8565D557A81D}"/>
    <cellStyle name="Accent3 11" xfId="107" xr:uid="{128F9E59-CAD5-4CD2-A83E-CFFCD7B3A7FD}"/>
    <cellStyle name="Accent3 12" xfId="108" xr:uid="{277C400E-C13C-430A-AE5C-CAD41D43E98D}"/>
    <cellStyle name="Accent3 13" xfId="109" xr:uid="{5CBDF19A-C997-4673-8C89-10CD3E68ADFA}"/>
    <cellStyle name="Accent3 14" xfId="110" xr:uid="{D493CE51-CA2E-4984-A23F-B9880F0C4E75}"/>
    <cellStyle name="Accent3 15" xfId="111" xr:uid="{CBE1AEE8-58E6-4A93-8B5C-8CE9996C196C}"/>
    <cellStyle name="Accent3 16" xfId="112" xr:uid="{A6FF0ABF-7F3C-4024-87A0-84D04AA85AC0}"/>
    <cellStyle name="Accent3 17" xfId="113" xr:uid="{69660135-9E55-461D-8CD1-6823EECF1D13}"/>
    <cellStyle name="Accent3 18" xfId="114" xr:uid="{01C1CEA8-D32A-4598-ADF2-4CC2A5248BD3}"/>
    <cellStyle name="Accent3 2" xfId="115" xr:uid="{AC7652F4-E5D4-4BBB-8704-47D2451BA0B6}"/>
    <cellStyle name="Accent3 3" xfId="116" xr:uid="{68AD79BB-3249-47CF-8E56-67BC898251AA}"/>
    <cellStyle name="Accent3 4" xfId="117" xr:uid="{634B0025-EE84-4834-BE66-4647B789C90F}"/>
    <cellStyle name="Accent3 5" xfId="118" xr:uid="{8A0B6C76-FAF3-45D6-ABDD-FEEDB5EE0FC4}"/>
    <cellStyle name="Accent3 6" xfId="119" xr:uid="{47459225-3EDF-4B94-BB48-1BA19450CDA2}"/>
    <cellStyle name="Accent3 7" xfId="120" xr:uid="{A3EA989E-8B45-449B-9E8D-E8775A64EA8D}"/>
    <cellStyle name="Accent3 8" xfId="121" xr:uid="{FEE7A5CA-D275-49D2-A31B-BDF105B35E59}"/>
    <cellStyle name="Accent3 9" xfId="122" xr:uid="{68DF4F53-4255-49FF-B85A-46F41DEEEC42}"/>
    <cellStyle name="Accent4 - 20%" xfId="123" xr:uid="{11C25FF3-484A-4E26-B9E8-BA5E79865054}"/>
    <cellStyle name="Accent4 - 20% 2" xfId="124" xr:uid="{BB5215EF-A852-4B3D-8353-829786CD2812}"/>
    <cellStyle name="Accent4 - 20% 3" xfId="125" xr:uid="{C8CA7446-6160-4206-A814-2DB589D276B5}"/>
    <cellStyle name="Accent4 - 20% 4" xfId="126" xr:uid="{0D250C80-1447-4B97-9F1D-82E44E2AD564}"/>
    <cellStyle name="Accent4 - 20% 5" xfId="691" xr:uid="{0DAE44A5-3D4F-4EC5-AD04-FE5CE35A90AF}"/>
    <cellStyle name="Accent4 - 20%_Actuals by Storm IO" xfId="127" xr:uid="{63A8482E-5C98-43D3-A916-63D6DF1C3CBD}"/>
    <cellStyle name="Accent4 - 40%" xfId="128" xr:uid="{D79897C3-850F-47D9-9D66-3475BFD2621D}"/>
    <cellStyle name="Accent4 - 40% 2" xfId="129" xr:uid="{E21A64D0-7395-44B5-8494-2C3F6F059F28}"/>
    <cellStyle name="Accent4 - 40% 3" xfId="130" xr:uid="{7ED2BCDA-3CCA-4FDA-8170-158F7C174C8B}"/>
    <cellStyle name="Accent4 - 40% 4" xfId="131" xr:uid="{7D8CD2AB-9703-4102-A30B-3AEFB0034DC6}"/>
    <cellStyle name="Accent4 - 40% 5" xfId="692" xr:uid="{3F4EE1C7-F4F7-4772-BD3D-D157191A3E59}"/>
    <cellStyle name="Accent4 - 40%_Actuals by Storm IO" xfId="132" xr:uid="{B1B4CE82-2A02-4218-AA7C-6D27665EED34}"/>
    <cellStyle name="Accent4 - 60%" xfId="133" xr:uid="{6BD07438-A588-4556-9EB0-B0803A6B9FED}"/>
    <cellStyle name="Accent4 - 60% 2" xfId="134" xr:uid="{C6F2C8C9-8D1E-4EFC-89D4-AF8DF3CD3AFD}"/>
    <cellStyle name="Accent4 - 60% 3" xfId="622" xr:uid="{C1E8E326-0D79-4056-A559-6E6323F6F13B}"/>
    <cellStyle name="Accent4 - 60% 4" xfId="693" xr:uid="{43FB30F5-BA82-47A4-A5F2-51974D490EF9}"/>
    <cellStyle name="Accent4 - 60%_Actuals by Storm IO" xfId="135" xr:uid="{9F0820F2-75A5-46BF-A37A-F24E4CA057A7}"/>
    <cellStyle name="Accent4 10" xfId="136" xr:uid="{F344E6D8-1CFE-4F37-BED5-7AB9B35E75AA}"/>
    <cellStyle name="Accent4 11" xfId="137" xr:uid="{FCAFB1F8-AC34-4C20-B9F7-642C498955D6}"/>
    <cellStyle name="Accent4 12" xfId="138" xr:uid="{70627DCD-6BB8-43FB-83E1-C1A3B6CF9E42}"/>
    <cellStyle name="Accent4 13" xfId="139" xr:uid="{A28296CA-09CB-4ADD-BAA6-FCCC551B7DD3}"/>
    <cellStyle name="Accent4 14" xfId="140" xr:uid="{36B79944-C2D4-40EC-A059-45C8943DF35F}"/>
    <cellStyle name="Accent4 15" xfId="141" xr:uid="{0150E253-D555-4412-8A37-95AEA89E5742}"/>
    <cellStyle name="Accent4 16" xfId="142" xr:uid="{7B39254F-DCD0-4E45-8CB1-90C66F5DC18A}"/>
    <cellStyle name="Accent4 17" xfId="143" xr:uid="{44463A87-4D49-4051-8606-0DE6771590C9}"/>
    <cellStyle name="Accent4 18" xfId="144" xr:uid="{781C0931-F5D7-4705-AA95-052082E38742}"/>
    <cellStyle name="Accent4 2" xfId="145" xr:uid="{2B662FEF-EFA3-4618-93B5-1912574F92F8}"/>
    <cellStyle name="Accent4 3" xfId="146" xr:uid="{FB6AA320-F04E-42F6-9758-9DE7C6322B53}"/>
    <cellStyle name="Accent4 4" xfId="147" xr:uid="{1B3F5C37-2497-4AE8-AD85-EF95F8477488}"/>
    <cellStyle name="Accent4 5" xfId="148" xr:uid="{9E89CF0B-7AAC-451C-897F-4214F878AEB3}"/>
    <cellStyle name="Accent4 6" xfId="149" xr:uid="{869E4ED6-C4F5-4620-BD72-1FD2AFD59BE6}"/>
    <cellStyle name="Accent4 7" xfId="150" xr:uid="{8A19F5B7-F3B6-418A-B296-6596FE55242A}"/>
    <cellStyle name="Accent4 8" xfId="151" xr:uid="{87C5B645-BED3-45DF-8419-C0A28D4746FD}"/>
    <cellStyle name="Accent4 9" xfId="152" xr:uid="{A3AE513A-3E15-4C19-8A69-16C3060251F5}"/>
    <cellStyle name="Accent5 - 20%" xfId="153" xr:uid="{8258A0C6-9C13-418B-AEFA-48FB0384E365}"/>
    <cellStyle name="Accent5 - 20% 2" xfId="154" xr:uid="{4E504358-09D3-4272-B25B-0ED1D0E347AD}"/>
    <cellStyle name="Accent5 - 20% 3" xfId="155" xr:uid="{0CEF6B4C-18B7-4057-9735-D4873C49AC4F}"/>
    <cellStyle name="Accent5 - 20% 4" xfId="156" xr:uid="{0457F558-2E9D-4039-8D0B-D3DB65C042C2}"/>
    <cellStyle name="Accent5 - 20% 5" xfId="694" xr:uid="{967805A3-6584-497F-BFED-32D2ECA59359}"/>
    <cellStyle name="Accent5 - 20%_Actuals by Storm IO" xfId="157" xr:uid="{16B2F294-6F09-441D-8DF1-1724829D3476}"/>
    <cellStyle name="Accent5 - 40%" xfId="158" xr:uid="{3D3A85BB-EEFE-4B84-9A7E-4CF0F713E436}"/>
    <cellStyle name="Accent5 - 40% 2" xfId="159" xr:uid="{C33C0790-9C8E-45DE-9C43-7AFD836ADA01}"/>
    <cellStyle name="Accent5 - 40% 3" xfId="160" xr:uid="{71C67474-3D8A-42FF-BDD4-C9CFEFD17408}"/>
    <cellStyle name="Accent5 - 60%" xfId="161" xr:uid="{ADDBCC8A-84E4-43F8-AF85-534DF33F7C21}"/>
    <cellStyle name="Accent5 - 60% 2" xfId="162" xr:uid="{97838A7C-916D-4080-A4F0-F71588DEADEF}"/>
    <cellStyle name="Accent5 - 60% 3" xfId="623" xr:uid="{CE2AD7AC-1962-4D02-A35B-DD143A230806}"/>
    <cellStyle name="Accent5 - 60% 4" xfId="695" xr:uid="{DA6C46A5-F6F1-4EDC-A40B-7D2B42BB1EF5}"/>
    <cellStyle name="Accent5 - 60%_Actuals by Storm IO" xfId="163" xr:uid="{B2AFBD25-CE14-4F0D-B8E3-7EE486FAB5AE}"/>
    <cellStyle name="Accent5 10" xfId="164" xr:uid="{0C4DDBEF-6FD0-4C85-9202-FE9445FA7C76}"/>
    <cellStyle name="Accent5 11" xfId="165" xr:uid="{A980F5E6-4938-48D8-940C-209F2D2C17E8}"/>
    <cellStyle name="Accent5 12" xfId="166" xr:uid="{214DC291-A35E-4B79-A8EB-7373DDAC32F6}"/>
    <cellStyle name="Accent5 13" xfId="167" xr:uid="{7783D284-3CE8-468B-848E-14FDA558D991}"/>
    <cellStyle name="Accent5 14" xfId="168" xr:uid="{F49DE2CD-2AC3-4D12-8764-F9DA9F1F1B89}"/>
    <cellStyle name="Accent5 15" xfId="169" xr:uid="{4A0088B6-FF48-49AB-A8E3-5E4D50C69072}"/>
    <cellStyle name="Accent5 16" xfId="170" xr:uid="{B45D568C-6EAE-4848-B1DF-193AD1CEFEA6}"/>
    <cellStyle name="Accent5 17" xfId="171" xr:uid="{91C3FA5B-D827-402E-80A4-07E1E7A659AE}"/>
    <cellStyle name="Accent5 18" xfId="172" xr:uid="{03BD6563-C64D-42F0-9922-36D2494AD973}"/>
    <cellStyle name="Accent5 2" xfId="173" xr:uid="{EC207279-5439-49FB-AB31-B95697330C04}"/>
    <cellStyle name="Accent5 3" xfId="174" xr:uid="{F7A8583E-2C90-4870-8556-9B1369C919E8}"/>
    <cellStyle name="Accent5 4" xfId="175" xr:uid="{028CFB9C-E75D-4D17-850C-86E191D37507}"/>
    <cellStyle name="Accent5 5" xfId="176" xr:uid="{47382560-2D2A-466A-A8D0-120331C9F83C}"/>
    <cellStyle name="Accent5 6" xfId="177" xr:uid="{866F6DA4-C1BB-4F24-9544-1256037342DF}"/>
    <cellStyle name="Accent5 7" xfId="178" xr:uid="{A568ECB9-7D26-4F30-9251-E69372095DC7}"/>
    <cellStyle name="Accent5 8" xfId="179" xr:uid="{F8E0D58F-C864-496E-B3BB-00990B67E5D5}"/>
    <cellStyle name="Accent5 9" xfId="180" xr:uid="{E8429D25-FB7E-4AFE-9985-79E699EC9935}"/>
    <cellStyle name="Accent6 - 20%" xfId="181" xr:uid="{AE1B57F0-F396-4468-B6BD-4DF561690AA3}"/>
    <cellStyle name="Accent6 - 20% 2" xfId="182" xr:uid="{ED91441A-E4BC-405D-B7F3-8FFD81CDF969}"/>
    <cellStyle name="Accent6 - 20% 3" xfId="183" xr:uid="{8111A6A6-1D5D-49B8-B0D8-79D02561920B}"/>
    <cellStyle name="Accent6 - 40%" xfId="184" xr:uid="{93128B9A-C8B2-41E9-8D18-8D7A45185468}"/>
    <cellStyle name="Accent6 - 40% 2" xfId="185" xr:uid="{B8C84C12-E450-40FC-A952-D0C491BE012F}"/>
    <cellStyle name="Accent6 - 40% 3" xfId="186" xr:uid="{59BB57E7-CCA5-4995-9D0A-982750CC53E8}"/>
    <cellStyle name="Accent6 - 40% 4" xfId="187" xr:uid="{61909CCD-4DBA-4E61-8880-944763DC6E5E}"/>
    <cellStyle name="Accent6 - 40% 5" xfId="696" xr:uid="{2EBE34CF-A587-46D8-87C9-175DBA901345}"/>
    <cellStyle name="Accent6 - 40%_Actuals by Storm IO" xfId="188" xr:uid="{5EC865EB-530D-4617-BDE4-ADC0D7EDB060}"/>
    <cellStyle name="Accent6 - 60%" xfId="189" xr:uid="{9F3C4142-3773-4EF9-A93E-91B9260D78F3}"/>
    <cellStyle name="Accent6 - 60% 2" xfId="190" xr:uid="{B7A92B9B-48A3-452B-A344-CE494874A7DB}"/>
    <cellStyle name="Accent6 - 60% 3" xfId="624" xr:uid="{650DBC0B-1B22-43EB-B67E-64908CF16CF4}"/>
    <cellStyle name="Accent6 - 60% 4" xfId="697" xr:uid="{4FA79518-5C81-481D-87A0-F1CB8AE5EF96}"/>
    <cellStyle name="Accent6 - 60%_Actuals by Storm IO" xfId="191" xr:uid="{B51A561C-F2A3-4001-A700-1959A4365443}"/>
    <cellStyle name="Accent6 10" xfId="192" xr:uid="{F3ED540D-887A-49C7-92C1-85B230661EC5}"/>
    <cellStyle name="Accent6 11" xfId="193" xr:uid="{BAFC1F57-3958-437D-9E4C-BC7AF761134D}"/>
    <cellStyle name="Accent6 12" xfId="194" xr:uid="{E0BAFC41-3C7C-4330-A009-4359148A170F}"/>
    <cellStyle name="Accent6 13" xfId="195" xr:uid="{59125361-FC3C-43A1-91BF-E08D82BE8E82}"/>
    <cellStyle name="Accent6 14" xfId="196" xr:uid="{957841C4-FBC7-42E7-AE48-D2E5AA89DB04}"/>
    <cellStyle name="Accent6 15" xfId="197" xr:uid="{A3EC84FE-F07A-4440-B6C5-ECAE53EF42FE}"/>
    <cellStyle name="Accent6 16" xfId="198" xr:uid="{8F2248D6-AF9C-48DF-82E5-6C26FF707C16}"/>
    <cellStyle name="Accent6 17" xfId="199" xr:uid="{66F2EA2F-91B1-40C6-B70D-3E4636AB7A9F}"/>
    <cellStyle name="Accent6 18" xfId="200" xr:uid="{9BCC0389-4756-4EF3-B834-8996581130C8}"/>
    <cellStyle name="Accent6 2" xfId="201" xr:uid="{84E8434A-9B2C-4D8B-B5C0-40833861D474}"/>
    <cellStyle name="Accent6 3" xfId="202" xr:uid="{BF34350C-1755-424E-A35E-02FE77D58046}"/>
    <cellStyle name="Accent6 4" xfId="203" xr:uid="{A90BCADD-4860-4B78-9E56-FB47749BE264}"/>
    <cellStyle name="Accent6 5" xfId="204" xr:uid="{CF610727-F2AF-4E33-8A73-7B236B532BA1}"/>
    <cellStyle name="Accent6 6" xfId="205" xr:uid="{59EA2082-3353-4FC0-8CF3-D933FD9625B1}"/>
    <cellStyle name="Accent6 7" xfId="206" xr:uid="{09351488-0D6D-45C9-8706-7E83B5A904E3}"/>
    <cellStyle name="Accent6 8" xfId="207" xr:uid="{7297630F-3938-4693-B2AE-3E34D9B2A8F2}"/>
    <cellStyle name="Accent6 9" xfId="208" xr:uid="{297D0B0E-EE65-4502-8791-8A2B1A54FA5F}"/>
    <cellStyle name="Bad 2" xfId="209" xr:uid="{1B73E607-556A-4A08-B813-91647D01141F}"/>
    <cellStyle name="Bad 3" xfId="210" xr:uid="{D7D2C1D2-48E6-4CCB-A5D5-E40AD451DB48}"/>
    <cellStyle name="Calculation 2" xfId="211" xr:uid="{ABE4589A-3AE9-4FEE-BD53-166FDADABFB5}"/>
    <cellStyle name="Calculation 2 2" xfId="1214" xr:uid="{4B1EC688-0DA7-417F-8BAB-55A6A81C7622}"/>
    <cellStyle name="Calculation 2 2 2" xfId="2301" xr:uid="{7C465571-39FB-416D-8CD4-755C6838065E}"/>
    <cellStyle name="Calculation 2 2 3" xfId="2936" xr:uid="{36628E4A-8567-479B-B94E-7F3E3E0093EF}"/>
    <cellStyle name="Calculation 2 3" xfId="1077" xr:uid="{0AA0F34C-CCC4-4FF0-AC12-5EF7B4F46804}"/>
    <cellStyle name="Calculation 2 3 2" xfId="2253" xr:uid="{05CE30B8-535F-4E35-91A6-07E859538879}"/>
    <cellStyle name="Calculation 2 3 3" xfId="2827" xr:uid="{209BF15B-452E-48DA-9E4B-CEFDF11EAB3C}"/>
    <cellStyle name="Calculation 2 4" xfId="1746" xr:uid="{BD920B31-D56C-4C61-AC14-A0FD1C612277}"/>
    <cellStyle name="Calculation 2 5" xfId="3073" xr:uid="{2B77C338-511F-48C9-89E9-21B61543AD94}"/>
    <cellStyle name="Calculation 3" xfId="212" xr:uid="{1FC94FE8-091B-4ACC-A970-1FF08BA3B9AB}"/>
    <cellStyle name="Check Cell 2" xfId="213" xr:uid="{5EEBC4C2-D45F-47E8-B1FF-ACF34C1EE9E2}"/>
    <cellStyle name="Check Cell 3" xfId="214" xr:uid="{389A1998-D3B4-459C-878D-129EB9BDE60C}"/>
    <cellStyle name="Comma" xfId="1" builtinId="3"/>
    <cellStyle name="Comma [0] 2" xfId="215" xr:uid="{0475C3C8-003B-47A2-B5BC-B00A29CFFD9D}"/>
    <cellStyle name="Comma [0] 3" xfId="216" xr:uid="{705D8299-9795-4621-98CF-7F35516DF572}"/>
    <cellStyle name="Comma 10" xfId="217" xr:uid="{C90AB33D-88D6-4EA5-A886-574D9B86C394}"/>
    <cellStyle name="Comma 11" xfId="218" xr:uid="{92C4883F-3D24-41AC-BF82-69CDE1C41D56}"/>
    <cellStyle name="Comma 12" xfId="1253" xr:uid="{E935060F-CA3D-48D7-9634-C4BDBD8E8655}"/>
    <cellStyle name="Comma 13" xfId="1255" xr:uid="{0D268BBA-FB87-4B56-918A-77D27ADA6405}"/>
    <cellStyle name="Comma 16" xfId="219" xr:uid="{041F6BC5-1E63-4578-8E43-A5B85E40610F}"/>
    <cellStyle name="Comma 16 2" xfId="698" xr:uid="{A2CC3698-35F6-4EEC-AA6E-9EFF3CC1A07A}"/>
    <cellStyle name="Comma 17" xfId="220" xr:uid="{1C66BC42-64E5-42E6-992F-587A604C9573}"/>
    <cellStyle name="Comma 17 2" xfId="699" xr:uid="{DF9D0162-78FC-45DC-9DF0-C7E2BB3F0581}"/>
    <cellStyle name="Comma 2" xfId="221" xr:uid="{3F76D0C3-8635-4D97-AE76-3293783DEA86}"/>
    <cellStyle name="Comma 2 2" xfId="222" xr:uid="{29CBAFA3-09DA-4B1D-BE3F-19311E3EBAD7}"/>
    <cellStyle name="Comma 2 2 2" xfId="223" xr:uid="{AE6FFFF2-5043-42A9-90B9-B63A09AE6151}"/>
    <cellStyle name="Comma 2 2_Actuals by Storm IO" xfId="224" xr:uid="{6723A703-E4F3-4C26-8F56-44740BDA24F8}"/>
    <cellStyle name="Comma 2 3" xfId="225" xr:uid="{30489EBE-8366-4B70-BD19-BF36F54B48AF}"/>
    <cellStyle name="Comma 2 4" xfId="226" xr:uid="{4F9DBA0B-712B-45FB-AB36-9F3C63B29748}"/>
    <cellStyle name="Comma 2 5" xfId="227" xr:uid="{BCD381D1-F4C4-4AA6-950B-5363D77301FA}"/>
    <cellStyle name="Comma 2 5 2" xfId="700" xr:uid="{187B3ED8-D154-4FA5-B788-A51D9DA69ECB}"/>
    <cellStyle name="Comma 3" xfId="228" xr:uid="{4E9A5C73-1BEF-4BBB-8A94-6F3B98ED065B}"/>
    <cellStyle name="Comma 3 2" xfId="229" xr:uid="{1385197C-108F-4BD0-9FB9-1B8D8CCEFC87}"/>
    <cellStyle name="Comma 3_Actuals by Storm IO" xfId="230" xr:uid="{03ADB6DE-65F9-4182-AB87-CC5A337DC6CC}"/>
    <cellStyle name="Comma 4" xfId="231" xr:uid="{425813AF-7EB2-4B8F-9411-A9A95155CB59}"/>
    <cellStyle name="Comma 4 2" xfId="232" xr:uid="{003365C6-1F41-4016-8A7A-5446A3F667F4}"/>
    <cellStyle name="Comma 4_Actuals by Storm IO" xfId="233" xr:uid="{4DC0AECF-A8BF-4E06-A81A-738ACB07C9E3}"/>
    <cellStyle name="Comma 5" xfId="234" xr:uid="{ED7BC914-86D6-47BE-9CBE-4698A752DECC}"/>
    <cellStyle name="Comma 6" xfId="235" xr:uid="{0C0C28BA-866B-45AF-B2C9-E6A9453D8FEF}"/>
    <cellStyle name="Comma 6 2" xfId="236" xr:uid="{31C66599-56C1-4703-96AB-E05CAF85832D}"/>
    <cellStyle name="Comma 7" xfId="237" xr:uid="{2F100867-2707-432E-AD74-B2C5A14F2666}"/>
    <cellStyle name="Comma 7 2" xfId="238" xr:uid="{0008C9B3-2F23-49D0-90CC-198D6F9D83C2}"/>
    <cellStyle name="Comma 8" xfId="239" xr:uid="{142AA6D4-12E8-40C8-8EDE-FA4AE2A2D1E9}"/>
    <cellStyle name="Comma 9" xfId="240" xr:uid="{BD96ED2C-7878-4908-A154-776A09C863E7}"/>
    <cellStyle name="comma, 0" xfId="241" xr:uid="{9B73CF04-F6FB-44A0-AB5C-6E21310219EE}"/>
    <cellStyle name="Currency [0] 2" xfId="242" xr:uid="{958B2E32-6E36-4278-AFDA-9C6B3C1A3B05}"/>
    <cellStyle name="Currency [0] 2 2" xfId="243" xr:uid="{25A43B55-3988-427E-8BA1-5EEC2154A283}"/>
    <cellStyle name="Currency [0] 3" xfId="244" xr:uid="{27CECBE3-2111-4EB3-8B70-06D50A6BB031}"/>
    <cellStyle name="Currency [0] 3 2" xfId="701" xr:uid="{2B984163-FB1F-469E-876F-9A609D50DC0B}"/>
    <cellStyle name="Currency [0] 4" xfId="245" xr:uid="{1B6A773A-BDB0-4A9E-B6EA-6148FA821F7B}"/>
    <cellStyle name="Currency 10" xfId="973" xr:uid="{F060F0C2-4DF2-4B9E-AE8A-06CCF238C8C6}"/>
    <cellStyle name="Currency 11" xfId="1079" xr:uid="{0F5DB0FB-8010-412C-B3E6-3565411AA932}"/>
    <cellStyle name="Currency 12" xfId="892" xr:uid="{B05691EF-276B-4429-A8A8-29DECCF570DE}"/>
    <cellStyle name="Currency 13" xfId="246" xr:uid="{984D2961-216D-4199-9055-C487B5C6888A}"/>
    <cellStyle name="Currency 14" xfId="1280" xr:uid="{60968E08-D950-48D7-BF28-FA124D06A628}"/>
    <cellStyle name="Currency 15" xfId="986" xr:uid="{16BC6B2C-DCFA-4F51-AFFD-4376FDDE6CE7}"/>
    <cellStyle name="Currency 2" xfId="247" xr:uid="{44374CC4-5AA4-4833-92BE-098588BAA6F1}"/>
    <cellStyle name="Currency 2 2" xfId="248" xr:uid="{C07A8686-0D38-401D-AAE9-A54A495F7135}"/>
    <cellStyle name="Currency 2 3" xfId="249" xr:uid="{E838E0F1-AB12-4D79-9CF6-90C2D61713FE}"/>
    <cellStyle name="Currency 2 4" xfId="250" xr:uid="{3ABE158C-843B-4200-981C-F66BA896DAC3}"/>
    <cellStyle name="Currency 2 5" xfId="702" xr:uid="{E85AC2A2-517A-4F8F-97ED-719A5EE93F8F}"/>
    <cellStyle name="Currency 3" xfId="251" xr:uid="{8AAB73F1-FE08-497C-A738-B6D66FA283E4}"/>
    <cellStyle name="Currency 3 5" xfId="252" xr:uid="{641691D2-2845-4F60-8226-0FAD227BDEC0}"/>
    <cellStyle name="Currency 3_Actuals by Storm IO" xfId="253" xr:uid="{FD4031CF-4C7F-42C0-862C-CE92FCC491A5}"/>
    <cellStyle name="Currency 4" xfId="254" xr:uid="{C20EA8FA-66CC-47E1-9AB2-005D5FC14F35}"/>
    <cellStyle name="Currency 4 2" xfId="255" xr:uid="{E798A65E-93D2-41A5-94F1-96D413A941D2}"/>
    <cellStyle name="Currency 5" xfId="256" xr:uid="{A3591A7D-0E12-4ABF-AA27-EE682AE59607}"/>
    <cellStyle name="Currency 6" xfId="257" xr:uid="{AAAB33C3-AE91-4F73-8D67-70BFBCCCE8D8}"/>
    <cellStyle name="Currency 7" xfId="9" xr:uid="{031FFC05-0EB0-4DC8-8238-4B3507FE09EE}"/>
    <cellStyle name="Currency 8" xfId="871" xr:uid="{7EB7826F-F1B1-4316-8D4A-DBDEF6A07106}"/>
    <cellStyle name="Currency 9" xfId="1149" xr:uid="{CC33F523-9A38-4BA0-B3CA-89C2009B4921}"/>
    <cellStyle name="Currency.oo" xfId="258" xr:uid="{4A4FB488-0B64-4FD7-A83D-07254ACA462D}"/>
    <cellStyle name="Emphasis 1" xfId="259" xr:uid="{98A7A614-E3DE-4144-AAEE-925F38B97902}"/>
    <cellStyle name="Emphasis 1 2" xfId="260" xr:uid="{E842A78B-4ED6-4A94-BC26-C5A4B51DA564}"/>
    <cellStyle name="Emphasis 1 3" xfId="261" xr:uid="{1D9D8087-19AD-42A6-A651-B84D0FAF4534}"/>
    <cellStyle name="Emphasis 1 4" xfId="262" xr:uid="{F575E18F-705C-4717-ACF9-7F8FA89F1E37}"/>
    <cellStyle name="Emphasis 1 5" xfId="703" xr:uid="{9C26B97A-90FD-4594-8EAE-8AC662AB5148}"/>
    <cellStyle name="Emphasis 1_Actuals by Storm IO" xfId="263" xr:uid="{B54E2CD0-BDF1-460A-85AA-E3D8BE0E6AD9}"/>
    <cellStyle name="Emphasis 2" xfId="264" xr:uid="{DE43EF30-CFEE-402F-BAEA-53ABB8145D02}"/>
    <cellStyle name="Emphasis 2 2" xfId="265" xr:uid="{6678164C-15F4-468B-91CA-06C71C191E03}"/>
    <cellStyle name="Emphasis 2 3" xfId="266" xr:uid="{6BCE1605-F78C-4FDF-8E30-C607E5B5799B}"/>
    <cellStyle name="Emphasis 2 4" xfId="267" xr:uid="{C0A2BC72-6A8B-412A-A4A0-A4BE35BD69F9}"/>
    <cellStyle name="Emphasis 2 5" xfId="704" xr:uid="{6A4CCCB5-DF87-41B1-B627-AC41E3E97C5A}"/>
    <cellStyle name="Emphasis 2_Actuals by Storm IO" xfId="268" xr:uid="{2A4F5492-CA87-4BA5-824D-2AE4DCC4F7BA}"/>
    <cellStyle name="Emphasis 3" xfId="269" xr:uid="{E33B6B64-54AF-4D5B-80E5-E7FDE4BFED0F}"/>
    <cellStyle name="Emphasis 3 2" xfId="270" xr:uid="{A26AF0E6-98BA-4644-A224-D74804D77F33}"/>
    <cellStyle name="Emphasis 3 3" xfId="271" xr:uid="{74E23D9A-1D20-472D-B6CB-F61FE2458E21}"/>
    <cellStyle name="Explanatory Text 2" xfId="272" xr:uid="{12EA8A2E-3EDA-437C-8239-D1CACBE1654C}"/>
    <cellStyle name="Good 2" xfId="273" xr:uid="{F8C8FC87-92FA-469F-A76C-09F343B277E7}"/>
    <cellStyle name="Good 3" xfId="274" xr:uid="{8B0F83F8-ABF8-4E06-BA12-03D88FC597F9}"/>
    <cellStyle name="Heading 1 2" xfId="275" xr:uid="{7E39A9B3-1C6C-4FEF-B5E5-456E7E5389E1}"/>
    <cellStyle name="Heading 1 3" xfId="276" xr:uid="{B4A4250E-E3C8-4349-8C92-6AD7FFA92636}"/>
    <cellStyle name="Heading 2 2" xfId="277" xr:uid="{EB760E64-B7C6-4130-B887-5D59B41D88C1}"/>
    <cellStyle name="Heading 2 3" xfId="278" xr:uid="{9197B825-73D4-41F2-83C4-55C1E7C86F81}"/>
    <cellStyle name="Heading 3 2" xfId="279" xr:uid="{9B1D43F3-783F-4180-B860-56F2BA6418C9}"/>
    <cellStyle name="Heading 3 3" xfId="280" xr:uid="{5731C9AB-2397-44C8-A230-C8E985E2B9C0}"/>
    <cellStyle name="Heading 4 2" xfId="281" xr:uid="{1C7EA333-86D1-4A57-954D-410ABD3D0E9E}"/>
    <cellStyle name="Heading 4 3" xfId="282" xr:uid="{18DE4E99-C55A-4AA9-B49A-D4A7BE54EB6C}"/>
    <cellStyle name="Hyperlink 2" xfId="283" xr:uid="{41569CCB-FF85-42C1-9587-6E9A443121C2}"/>
    <cellStyle name="Input 2" xfId="284" xr:uid="{E4737F17-3A90-4693-82B4-837067C0C4D8}"/>
    <cellStyle name="Input 2 2" xfId="878" xr:uid="{687B39B2-5678-46DD-96E3-EC1C51B22F18}"/>
    <cellStyle name="Input 2 2 2" xfId="1994" xr:uid="{A8491177-EAA5-45C9-A723-51A7926537D5}"/>
    <cellStyle name="Input 2 2 3" xfId="2891" xr:uid="{8DD3C04D-DD95-4655-820E-57C9A8A394F8}"/>
    <cellStyle name="Input 2 3" xfId="1131" xr:uid="{CA325AC1-E629-48DF-A396-1ADDA9D9E610}"/>
    <cellStyle name="Input 2 3 2" xfId="1819" xr:uid="{C4948D0D-F0AE-4C2C-A000-1CB812345623}"/>
    <cellStyle name="Input 2 3 3" xfId="2960" xr:uid="{CFD64AE7-4E65-43B5-8852-555120D1647F}"/>
    <cellStyle name="Input 2 4" xfId="2542" xr:uid="{5B2E4A4E-00F7-497F-8CB5-ECD6DF07D62F}"/>
    <cellStyle name="Input 2 5" xfId="1802" xr:uid="{7CC6E603-1E18-46B6-B6DC-B792B5F665DE}"/>
    <cellStyle name="Input 3" xfId="285" xr:uid="{5AE2CBDC-A1FB-4D15-948B-6F4A0A04F4B9}"/>
    <cellStyle name="Linked Cell 2" xfId="286" xr:uid="{F96CABFB-E214-48C7-ACC0-AF2B5ACD0CF5}"/>
    <cellStyle name="Linked Cell 3" xfId="287" xr:uid="{53C4D860-156B-4C55-B25A-2BC492C7E4C9}"/>
    <cellStyle name="n" xfId="288" xr:uid="{4B5E4D75-2B3A-4B8D-8859-E855DB3A396D}"/>
    <cellStyle name="n_2003 Wkld MASTER" xfId="289" xr:uid="{4D7EE00B-4CBE-4175-A259-E7E82DD8E13C}"/>
    <cellStyle name="n_2003 Wkld Master In Progress V5" xfId="290" xr:uid="{064E899C-561D-463A-8C8F-77E7828A2A72}"/>
    <cellStyle name="n_2003 Wkld Master In Progress V5_Arborist Pmts YTD APR - EAC 692 as of 4-23-10" xfId="291" xr:uid="{699F2C27-03CC-40CA-B8C7-FD438BCF1682}"/>
    <cellStyle name="n_2003 Wkld Master In Progress V5_Arborist Pmts YTD MAR - EAC 692 as of 3-25-10" xfId="292" xr:uid="{BD1E2E3C-E0BE-40D8-8E91-4AF132BEE8B2}"/>
    <cellStyle name="n_2003 Wkld Master In Progress V5_Debris Pmts MAY as of 5-21-10" xfId="293" xr:uid="{A9887D10-4D72-48B6-A73D-F2C504E63B4C}"/>
    <cellStyle name="n_2003 Wkld Master In Progress V5_Q1 Reconciliation forecast 3-12-10 v2" xfId="294" xr:uid="{53E657A8-FB4D-4B01-A357-A6F69E89D3C0}"/>
    <cellStyle name="n_2003 Wkld Master In Progress V5_Q1 Reconciliation forecast 3-18-10 v3" xfId="295" xr:uid="{D2E94CB6-9C15-43CD-8FD8-C212FADA48B9}"/>
    <cellStyle name="n_2003 Wkld Master In Progress V5_Q1 Reconciliation forecast 3-28-10 v6" xfId="296" xr:uid="{4A297020-3B93-4FE0-B77C-5F455C6467B0}"/>
    <cellStyle name="n_2003 Wkld Master In Progress V5_Q2 Reconciliation Detail 6-29-10" xfId="297" xr:uid="{4F8FC482-41AC-4F15-B2C4-2BFD522B0125}"/>
    <cellStyle name="n_2003 Wkld Master In Progress V5_Q2 Reconciliation forecast 4-6-10" xfId="298" xr:uid="{5B7EFB98-8C12-4446-883F-7B7660895A66}"/>
    <cellStyle name="n_2003 Wkld Master In Progress V5_Revised 2010 VM Budget cash flows and drivers 4-5-10" xfId="299" xr:uid="{6B8908C6-82D1-4148-8DB3-EC57BA63B1A2}"/>
    <cellStyle name="n_2003 Wkld Master In Progress V5_T&amp;M Accrual Estimate" xfId="300" xr:uid="{F55BD3A8-91A3-418E-9793-433AF0A8F497}"/>
    <cellStyle name="n_2003 Wkld Master In Progress V5_Vegetation 01_January Accrual EOM" xfId="301" xr:uid="{13C16AE5-7694-4764-8C76-F3B2CC2D5851}"/>
    <cellStyle name="n_2003 Wkld Master In Progress V5_Vegetation 02_February Forecast EOM" xfId="302" xr:uid="{35FFF1CE-EF63-4F3E-B83E-B4648AC49C89}"/>
    <cellStyle name="n_2003 Wkld Master In Progress V5_Vegetation 03_March Forecast" xfId="303" xr:uid="{8E9F2708-2243-424B-9172-22F21BE20B87}"/>
    <cellStyle name="n_2003 Wkld Master In Progress V5_Vegetation 04_April Forecast" xfId="304" xr:uid="{CD3D883A-3218-48C6-84FF-B2DD966B6865}"/>
    <cellStyle name="n_2003 Wkld Master In Progress V5_Vegetation 06_June Accrual EOM" xfId="305" xr:uid="{0FBC1154-E3F0-44FA-9B66-D20B39469D75}"/>
    <cellStyle name="n_2003 Wkld Master In Progress V5_Vegetation 08 August Accrual" xfId="306" xr:uid="{EEC84C6A-D486-43A8-9B68-ACAB1ED40C4A}"/>
    <cellStyle name="n_2003 Wkld Master In Progress V5_Vegetation 08_August Accrual EOM IN PROGRESS DO NOT USE" xfId="307" xr:uid="{38F96016-B565-4E70-9E1F-1FC5A46BBA50}"/>
    <cellStyle name="n_2003 Wkld Master In Progress V5_VM Cashflows_2010 Final" xfId="308" xr:uid="{F590CEFE-B58D-426E-8787-36F86E0EB0F2}"/>
    <cellStyle name="n_2003 Wkld MASTER_Arborist Pmts YTD APR - EAC 692 as of 4-23-10" xfId="309" xr:uid="{DC8F5315-B19B-4DCA-A2E0-4B44D00A29B4}"/>
    <cellStyle name="n_2003 Wkld MASTER_Arborist Pmts YTD MAR - EAC 692 as of 3-25-10" xfId="310" xr:uid="{CA1C9725-5C43-4090-A1B6-4A64080E6877}"/>
    <cellStyle name="n_2003 Wkld MASTER_Debris Pmts MAY as of 5-21-10" xfId="311" xr:uid="{B97812D6-12C1-4B91-AE3F-FB7F5D30ED55}"/>
    <cellStyle name="n_2003 Wkld MASTER_Q1 Reconciliation forecast 3-12-10 v2" xfId="312" xr:uid="{F72507EE-02EA-47DC-8F82-2EF9F27EE019}"/>
    <cellStyle name="n_2003 Wkld MASTER_Q1 Reconciliation forecast 3-18-10 v3" xfId="313" xr:uid="{61048898-27D3-40CD-8F8B-D52FE835E06F}"/>
    <cellStyle name="n_2003 Wkld MASTER_Q1 Reconciliation forecast 3-28-10 v6" xfId="314" xr:uid="{76772351-7DBD-4A30-8D60-E01537A04D91}"/>
    <cellStyle name="n_2003 Wkld MASTER_Q2 Reconciliation Detail 6-29-10" xfId="315" xr:uid="{F9897A67-6B40-44AD-AF30-262CEE8225F3}"/>
    <cellStyle name="n_2003 Wkld MASTER_Q2 Reconciliation forecast 4-6-10" xfId="316" xr:uid="{1B3D8546-F653-4CE0-AE26-8B0ECC437109}"/>
    <cellStyle name="n_2003 Wkld MASTER_Revised 2010 VM Budget cash flows and drivers 4-5-10" xfId="317" xr:uid="{D2C414FD-2DF8-4093-8F97-C147F81725FE}"/>
    <cellStyle name="n_2003 Wkld MASTER_T&amp;M Accrual Estimate" xfId="318" xr:uid="{46A00726-9FCA-4344-9B09-E349DF0BFE57}"/>
    <cellStyle name="n_2003 Wkld MASTER_Vegetation 01_January Accrual EOM" xfId="319" xr:uid="{71DD59B3-10B7-41AA-8FAC-1A2FDF646D53}"/>
    <cellStyle name="n_2003 Wkld MASTER_Vegetation 02_February Forecast EOM" xfId="320" xr:uid="{EA33FD79-0B91-4466-ABC5-3C66C2DF5899}"/>
    <cellStyle name="n_2003 Wkld MASTER_Vegetation 03_March Forecast" xfId="321" xr:uid="{59F666D3-7628-423F-8924-DF964354A1E5}"/>
    <cellStyle name="n_2003 Wkld MASTER_Vegetation 04_April Forecast" xfId="322" xr:uid="{2E17BBC7-0C40-4205-ABC3-FF3E308A1453}"/>
    <cellStyle name="n_2003 Wkld MASTER_Vegetation 06_June Accrual EOM" xfId="323" xr:uid="{EF642AC6-8D7D-44FC-B390-DE09B00E5067}"/>
    <cellStyle name="n_2003 Wkld MASTER_Vegetation 08 August Accrual" xfId="324" xr:uid="{4D17EEA1-C62A-4658-83E1-8BF1C2E7ACA5}"/>
    <cellStyle name="n_2003 Wkld MASTER_Vegetation 08_August Accrual EOM IN PROGRESS DO NOT USE" xfId="325" xr:uid="{DCCDC68F-EE61-4405-B7DA-481481C9EB8D}"/>
    <cellStyle name="n_2003 Wkld MASTER_VM Cashflows_2010 Final" xfId="326" xr:uid="{D9B49FF7-40E5-4C6D-9327-021B14857290}"/>
    <cellStyle name="n_4th Q Reconcilation Detail - 1-19-10" xfId="327" xr:uid="{896176F6-0EFD-40DE-A7C5-939E94711691}"/>
    <cellStyle name="n_Arborist Pmts YTD APR - EAC 692 as of 4-23-10" xfId="328" xr:uid="{4DB78B2F-437E-4F07-A53D-F60964312DA0}"/>
    <cellStyle name="n_Arborist Pmts YTD MAR - EAC 692 as of 3-25-10" xfId="329" xr:uid="{6A0A337D-9FBC-480B-8B0B-35CAE02AAC56}"/>
    <cellStyle name="n_Debris Pmts MAY as of 5-21-10" xfId="330" xr:uid="{DB63E01A-205E-46F4-AA5F-E65CA6E236B6}"/>
    <cellStyle name="n_Q1 Reconciliation forecast 3-12-10 v2" xfId="331" xr:uid="{4712604C-5FCB-43E2-9F3D-3260E2DE5A63}"/>
    <cellStyle name="n_Q1 Reconciliation forecast 3-18-10 v3" xfId="332" xr:uid="{6E159CC1-3450-487F-B531-5698CCBE3A7A}"/>
    <cellStyle name="n_Q1 Reconciliation forecast 3-30-10 v7" xfId="333" xr:uid="{01522449-CF0C-483F-A05A-C57BE34FD9F4}"/>
    <cellStyle name="n_Q2 Reconciliation Detail 6-29-10" xfId="334" xr:uid="{EC87AEA0-3DF4-48FB-9CE4-878498B2D09E}"/>
    <cellStyle name="n_Q2 Reconciliation forecast 4-6-10" xfId="335" xr:uid="{33FBFDD6-0F58-4642-8D17-A050F5C01567}"/>
    <cellStyle name="n_Revised 2010 VM Budget cash flows and drivers 4-5-10" xfId="336" xr:uid="{DD44EFD1-D883-477C-9A76-A836145E72CB}"/>
    <cellStyle name="n_T&amp;M Accrual Estimate" xfId="337" xr:uid="{10799424-ADDF-48CB-9A5F-17A729003109}"/>
    <cellStyle name="n_Vegetation 01_January Accrual EOM" xfId="338" xr:uid="{CF4F3E6D-3366-4E76-B6EF-6B5C50F9C972}"/>
    <cellStyle name="n_Vegetation 02_February Forecast EOM" xfId="339" xr:uid="{375CDCA6-C057-4A76-9FBA-27D854F3CD07}"/>
    <cellStyle name="n_Vegetation 03_March Forecast" xfId="340" xr:uid="{AC54BFA2-A693-40FE-9EC7-FA3A79B4A216}"/>
    <cellStyle name="n_Vegetation 04_April Forecast" xfId="341" xr:uid="{9A357A00-DE89-4EA2-B2CE-C735511A915B}"/>
    <cellStyle name="n_Vegetation 06_June Accrual EOM" xfId="342" xr:uid="{F0D1AF7B-2197-406C-8E2E-E641246CFBB4}"/>
    <cellStyle name="n_Vegetation 08 August Accrual" xfId="343" xr:uid="{42C350DB-108F-48D9-AE3E-39AF7F902996}"/>
    <cellStyle name="n_Vegetation 08_August Accrual EOM IN PROGRESS DO NOT USE" xfId="344" xr:uid="{6BA4D40D-2A18-4D53-9767-666C17EE782B}"/>
    <cellStyle name="n_VM Cashflows_2010 Final" xfId="345" xr:uid="{524BF90B-D5A8-46B4-8704-92A5C5911EAF}"/>
    <cellStyle name="Neutral 2" xfId="346" xr:uid="{6A91C347-CA1C-4F06-8783-DD78F5F5BCA1}"/>
    <cellStyle name="Neutral 3" xfId="347" xr:uid="{BD844218-9F87-4218-A8C8-F24C405C6E8C}"/>
    <cellStyle name="Normal" xfId="0" builtinId="0"/>
    <cellStyle name="Normal - Style1 2" xfId="348" xr:uid="{2028100F-9938-4B80-BE60-9A695E0B03D0}"/>
    <cellStyle name="Normal 10" xfId="14" xr:uid="{C872B756-563B-4096-B8BB-81A2C5FB4121}"/>
    <cellStyle name="Normal 10 2 10" xfId="7" xr:uid="{6F601EB9-CAE6-4522-A8A6-A44F26301583}"/>
    <cellStyle name="Normal 11" xfId="13" xr:uid="{7EB302D3-8233-4314-B0B3-BC67AF3A0013}"/>
    <cellStyle name="Normal 12" xfId="349" xr:uid="{12EB00E9-2F47-4690-B805-1C13A5B92E6E}"/>
    <cellStyle name="Normal 12 2" xfId="350" xr:uid="{E211F4EC-6C96-43B3-A613-4813EC0F2BE5}"/>
    <cellStyle name="Normal 12 2 2" xfId="705" xr:uid="{97A70F08-32B8-4ADC-9904-A0CEB96E4598}"/>
    <cellStyle name="Normal 13" xfId="351" xr:uid="{E59544FD-3A90-46ED-8F78-FC5F5302C350}"/>
    <cellStyle name="Normal 13 2" xfId="352" xr:uid="{B4C26FA0-1E78-4CE2-9571-09E5802061A6}"/>
    <cellStyle name="Normal 13 2 2" xfId="706" xr:uid="{5D870A35-2310-4D92-838F-D693D70FEEEF}"/>
    <cellStyle name="Normal 14" xfId="353" xr:uid="{3CD1C071-31B1-4F2C-9C5B-2EBBE14F7220}"/>
    <cellStyle name="Normal 15" xfId="354" xr:uid="{A0AB0D07-8C61-4793-A841-B37B80EDA2B1}"/>
    <cellStyle name="Normal 15 2" xfId="707" xr:uid="{EBFCE60D-AF01-4BA3-999C-E8D301FDF188}"/>
    <cellStyle name="Normal 16" xfId="355" xr:uid="{4F54FD49-3B53-4A8B-BD59-5872B1644A86}"/>
    <cellStyle name="Normal 16 2" xfId="708" xr:uid="{4DA0F2AA-98A6-48E5-9E3E-5803A7377B6D}"/>
    <cellStyle name="Normal 17" xfId="356" xr:uid="{D10560BB-246B-4447-998B-F8B8E087CE31}"/>
    <cellStyle name="Normal 17 2" xfId="709" xr:uid="{0B569B4C-2FE9-455C-9065-5D81AC33036D}"/>
    <cellStyle name="Normal 18" xfId="710" xr:uid="{6A5AA9CE-405C-44E9-B166-BB155DC6EB3A}"/>
    <cellStyle name="Normal 19" xfId="711" xr:uid="{DF8772F4-5740-4D0A-BC61-C9C8756B1438}"/>
    <cellStyle name="Normal 2" xfId="10" xr:uid="{BFE17366-8EAA-4532-A805-744E67E3C728}"/>
    <cellStyle name="Normal 2 19" xfId="358" xr:uid="{8FFC9C38-2607-490B-8E6A-4CF66697B65F}"/>
    <cellStyle name="Normal 2 19 2" xfId="713" xr:uid="{101DB5BC-AE0C-42DD-93D4-FFC33DB67026}"/>
    <cellStyle name="Normal 2 2" xfId="6" xr:uid="{BE87FA79-02E6-4660-99F6-4F46864527D9}"/>
    <cellStyle name="Normal 2 3" xfId="359" xr:uid="{22BB602E-7934-4793-8B7B-1E6DCEC42E5F}"/>
    <cellStyle name="Normal 2 3 2" xfId="714" xr:uid="{352A72E3-12E0-4EF3-897E-C78A34A2449A}"/>
    <cellStyle name="Normal 2 4" xfId="712" xr:uid="{03114C90-8E7B-4823-BC98-85622AD9AFAC}"/>
    <cellStyle name="Normal 2 5" xfId="357" xr:uid="{58543F5F-35D7-452D-9659-949FEEE7E105}"/>
    <cellStyle name="Normal 2 6" xfId="1254" xr:uid="{48F84882-9DAF-4934-96D8-001B264C6BD1}"/>
    <cellStyle name="Normal 2_2011 Phase III Estimate Irene_Distr_June2012Accrual" xfId="360" xr:uid="{4D83BEAB-AA6C-4425-939D-20ECE7496198}"/>
    <cellStyle name="Normal 20" xfId="715" xr:uid="{64E8F579-D039-41D0-85E3-B2205BBBD60E}"/>
    <cellStyle name="Normal 21" xfId="716" xr:uid="{E0E97AB5-776C-4FC1-A385-B83D3CC085AE}"/>
    <cellStyle name="Normal 22" xfId="361" xr:uid="{A98D879A-9892-4E1E-81DA-C0358BA49A9D}"/>
    <cellStyle name="Normal 22 2" xfId="717" xr:uid="{239F214A-96BD-4682-81A0-F01F7405DAF4}"/>
    <cellStyle name="Normal 23" xfId="362" xr:uid="{96CEB561-74D7-4347-8145-E8F44E20A11E}"/>
    <cellStyle name="Normal 23 2" xfId="718" xr:uid="{A03EB3B6-3D7C-4212-9DF8-541F94872F9C}"/>
    <cellStyle name="Normal 24" xfId="363" xr:uid="{B1B8D46C-FD27-42B0-A3C7-1586C4DFAED5}"/>
    <cellStyle name="Normal 24 2" xfId="719" xr:uid="{A008FB0F-03DC-4054-B11C-DC6BA25F3752}"/>
    <cellStyle name="Normal 25" xfId="720" xr:uid="{739A73B0-0BE8-42D2-9EA1-662C7C261CE6}"/>
    <cellStyle name="Normal 26" xfId="721" xr:uid="{4B93660F-3130-4F78-8732-78BBA45F70A9}"/>
    <cellStyle name="Normal 27" xfId="722" xr:uid="{066971BB-A23A-4443-8E7D-0E0E80CC7CA8}"/>
    <cellStyle name="Normal 28" xfId="723" xr:uid="{1DCD2563-AF95-40D4-A9B8-0621925A2FC5}"/>
    <cellStyle name="Normal 29" xfId="724" xr:uid="{397A04B3-4862-4683-8251-BDF7EBD93A0A}"/>
    <cellStyle name="Normal 3" xfId="11" xr:uid="{6F581A9A-85E9-49F4-99D7-2A65202CD076}"/>
    <cellStyle name="Normal 3 2" xfId="365" xr:uid="{ED1481AF-E82F-4244-A9A3-DE0DAFDDE340}"/>
    <cellStyle name="Normal 3 2 2" xfId="726" xr:uid="{DB45FA28-55AA-45FA-B282-629E62C8A856}"/>
    <cellStyle name="Normal 3 3" xfId="725" xr:uid="{2C05C353-8FE3-471F-B8EC-F933F67610A4}"/>
    <cellStyle name="Normal 3 4" xfId="364" xr:uid="{24FFB245-56F6-4634-9DF7-77C8338C83BD}"/>
    <cellStyle name="Normal 3_Actuals by Storm IO" xfId="366" xr:uid="{86B6A1FC-B90C-44A2-800E-8385D10B761C}"/>
    <cellStyle name="Normal 30" xfId="727" xr:uid="{6922A7BF-3ECF-417F-832C-37E7BE9F02F9}"/>
    <cellStyle name="Normal 31" xfId="728" xr:uid="{7213107F-1F8E-439E-A46A-E9A7E3BE5147}"/>
    <cellStyle name="Normal 32" xfId="729" xr:uid="{6C5B529D-0A89-4D37-85FD-2F797FA11E2F}"/>
    <cellStyle name="Normal 33" xfId="730" xr:uid="{F8D504AE-7C4F-4191-B242-2F371E08A18E}"/>
    <cellStyle name="Normal 34" xfId="731" xr:uid="{C21487EC-08F7-4199-BD0F-51654C154EF7}"/>
    <cellStyle name="Normal 35" xfId="732" xr:uid="{3CC06964-C042-4C63-B372-5D457B849B4F}"/>
    <cellStyle name="Normal 36" xfId="733" xr:uid="{5579E0C4-120C-40F5-9756-3AE820C45826}"/>
    <cellStyle name="Normal 37" xfId="734" xr:uid="{38F7D3C5-7775-4DFD-916E-F0F9A9FFBA3B}"/>
    <cellStyle name="Normal 38" xfId="735" xr:uid="{DFCED8A6-3318-4467-B685-9274EB4C7E3D}"/>
    <cellStyle name="Normal 39" xfId="736" xr:uid="{1CAA6299-4F15-4B17-8D83-1E243D352304}"/>
    <cellStyle name="Normal 4" xfId="12" xr:uid="{D543401B-3D72-4F3C-AC59-4556F8824080}"/>
    <cellStyle name="Normal 4 2" xfId="368" xr:uid="{A21977DE-DB27-46EA-BB81-C843C0073E40}"/>
    <cellStyle name="Normal 4 2 2" xfId="738" xr:uid="{0015AB63-DA91-48AB-A2EF-62575810130B}"/>
    <cellStyle name="Normal 4 3" xfId="737" xr:uid="{28658935-851B-462C-AB0A-A82D45C079F9}"/>
    <cellStyle name="Normal 4 4" xfId="367" xr:uid="{B754F018-C2D8-4B12-854C-C22345E5C385}"/>
    <cellStyle name="Normal 4_Actuals by Storm IO" xfId="369" xr:uid="{6482CDB3-356F-4A57-99E5-0F1CE7F63EBE}"/>
    <cellStyle name="Normal 40" xfId="739" xr:uid="{05032A9A-F348-4171-ADFE-912356550B61}"/>
    <cellStyle name="Normal 41" xfId="740" xr:uid="{F8A9EA0A-97D9-4B31-9BE6-D5851239EF82}"/>
    <cellStyle name="Normal 42" xfId="741" xr:uid="{E91DB609-7D4E-442B-ACB7-B4DE4279B004}"/>
    <cellStyle name="Normal 43" xfId="742" xr:uid="{C75C7408-1920-4470-A02C-28EBD07207B8}"/>
    <cellStyle name="Normal 44" xfId="743" xr:uid="{BA5FE60A-B52E-4EF9-870C-A23AB2974A4D}"/>
    <cellStyle name="Normal 45" xfId="744" xr:uid="{C1964172-FC1E-4463-812E-4991F682ACD1}"/>
    <cellStyle name="Normal 46" xfId="745" xr:uid="{94302756-694A-45A7-AF92-EEAC7B85E2C4}"/>
    <cellStyle name="Normal 47" xfId="746" xr:uid="{FEF2DD8C-FCDA-408B-999A-B861AA515E84}"/>
    <cellStyle name="Normal 48" xfId="747" xr:uid="{C30EB63F-99C8-4629-B409-425BCB6EE53E}"/>
    <cellStyle name="Normal 49" xfId="748" xr:uid="{0F1626C1-0924-4352-9DFA-949865D99ED3}"/>
    <cellStyle name="Normal 5" xfId="370" xr:uid="{3BAD950E-73FF-4EC2-8807-7CC4837D0B33}"/>
    <cellStyle name="Normal 5 2" xfId="749" xr:uid="{CA669D08-1F8A-4137-BAE7-D2B6F17801C9}"/>
    <cellStyle name="Normal 50" xfId="750" xr:uid="{866F88B4-F26E-405F-8998-E2B6ECBE5200}"/>
    <cellStyle name="Normal 51" xfId="751" xr:uid="{85A5648F-C8BB-4760-92C1-A6D2AAEA4DE3}"/>
    <cellStyle name="Normal 52" xfId="752" xr:uid="{789559F2-04BC-420F-BD6B-4DA388D59E58}"/>
    <cellStyle name="Normal 53" xfId="753" xr:uid="{DC848B9B-FE35-4463-B46F-24E61CFC5858}"/>
    <cellStyle name="Normal 54" xfId="754" xr:uid="{C3B51202-769C-4962-B162-B2C6B2C2B781}"/>
    <cellStyle name="Normal 55" xfId="755" xr:uid="{55015E19-B811-4DD0-AB83-4E9610B64D93}"/>
    <cellStyle name="Normal 56" xfId="756" xr:uid="{1F5ED256-E7EA-4847-B9D3-A280A94EC792}"/>
    <cellStyle name="Normal 57" xfId="757" xr:uid="{215119BC-AF0F-4CEC-9E51-86F20DB84150}"/>
    <cellStyle name="Normal 58" xfId="758" xr:uid="{BDE51745-AB87-4932-B857-E1A4A918BA2C}"/>
    <cellStyle name="Normal 59" xfId="759" xr:uid="{5D9CEEC2-CA78-441D-9048-CB7B41C29604}"/>
    <cellStyle name="Normal 6" xfId="371" xr:uid="{EA31A349-D885-42E7-8F91-F3CAECB0645B}"/>
    <cellStyle name="Normal 6 2" xfId="372" xr:uid="{4E24E63B-459E-493F-B0F0-9AAC26CBE5EB}"/>
    <cellStyle name="Normal 6 2 2" xfId="761" xr:uid="{6487BD7F-FBBF-42A0-9B75-3A79A03CD16B}"/>
    <cellStyle name="Normal 6 3" xfId="760" xr:uid="{808A2F8B-8AD9-42C0-A7C5-5FE67593470D}"/>
    <cellStyle name="Normal 60" xfId="762" xr:uid="{163BE885-A979-4E62-B91B-32958929D9DA}"/>
    <cellStyle name="Normal 61" xfId="763" xr:uid="{5757C448-F8D1-4254-ACFE-194F8F25FE43}"/>
    <cellStyle name="Normal 62" xfId="764" xr:uid="{D001F595-1D83-4AFE-96DE-2AAAF6D333FA}"/>
    <cellStyle name="Normal 63" xfId="839" xr:uid="{0C5CDF31-E3EC-4425-896E-721D752B8EB2}"/>
    <cellStyle name="Normal 64" xfId="8" xr:uid="{16063575-0644-4123-8EF6-F0F56DE0685C}"/>
    <cellStyle name="Normal 65" xfId="1256" xr:uid="{8C8E8236-784B-48BF-BB52-44EB4A0AD98A}"/>
    <cellStyle name="Normal 66" xfId="870" xr:uid="{111FB9BF-77DA-4D93-8D4F-43E678045A15}"/>
    <cellStyle name="Normal 67" xfId="1150" xr:uid="{EDAB8EC1-5E31-4DC4-B6A7-24E216731374}"/>
    <cellStyle name="Normal 68" xfId="1257" xr:uid="{1E489019-F605-4682-85F8-05AB6B5813CD}"/>
    <cellStyle name="Normal 69" xfId="1230" xr:uid="{241564D6-F555-4718-8089-C61625614EE3}"/>
    <cellStyle name="Normal 7" xfId="373" xr:uid="{127A6E9A-404E-412C-8A4E-FE5446B32AA6}"/>
    <cellStyle name="Normal 7 2" xfId="765" xr:uid="{25D7B7CE-C911-41EC-9CE0-3E16A0B4E414}"/>
    <cellStyle name="Normal 70" xfId="891" xr:uid="{252E4712-F317-4D24-AC85-1918C90F92BB}"/>
    <cellStyle name="Normal 71" xfId="1047" xr:uid="{66205266-4E4E-4D80-A32C-26A6C6C600BB}"/>
    <cellStyle name="Normal 72" xfId="1310" xr:uid="{55CE8E0B-2C0F-4DDE-8F89-D116149D48FE}"/>
    <cellStyle name="Normal 8" xfId="374" xr:uid="{1ECB8D74-ECD5-4D44-A6BD-B4B360D58BB4}"/>
    <cellStyle name="Normal 8 2" xfId="766" xr:uid="{82C5E093-040F-43F7-A74D-F98D4E973A34}"/>
    <cellStyle name="Normal 9" xfId="375" xr:uid="{8FBC62D4-39A5-4DBD-848B-0F23B4447DBE}"/>
    <cellStyle name="Normal 9 2" xfId="767" xr:uid="{66E937AD-B004-494C-A3C2-0765EA2A7417}"/>
    <cellStyle name="Nor濭al_Sheet1_1" xfId="376" xr:uid="{3B80C0A1-F75F-47E0-B76D-BA91B2A209B9}"/>
    <cellStyle name="Note 2" xfId="377" xr:uid="{2EC9AEEF-8AF5-459E-B35E-379D60163A3F}"/>
    <cellStyle name="Note 2 2" xfId="768" xr:uid="{6C13135C-3815-4D9D-B220-DE5D93EC68EC}"/>
    <cellStyle name="Note 2 2 2" xfId="1086" xr:uid="{47E22D5C-2B5A-4C84-8E06-D1DB9A647570}"/>
    <cellStyle name="Note 2 2 2 2" xfId="1956" xr:uid="{D53590C3-549C-4C34-97F9-3DF7903FCF30}"/>
    <cellStyle name="Note 2 2 2 3" xfId="1963" xr:uid="{1C57F8CB-8848-4A71-B64F-B48F3AC30581}"/>
    <cellStyle name="Note 2 2 3" xfId="1409" xr:uid="{8D87C7D3-F5FF-4534-8057-C78DB8E530BB}"/>
    <cellStyle name="Note 2 2 3 2" xfId="2262" xr:uid="{54C9382D-0299-40D3-A42F-2F862F23FFFB}"/>
    <cellStyle name="Note 2 2 3 3" xfId="2699" xr:uid="{8AC593FC-A1C7-470A-A5A6-9ED74F64A043}"/>
    <cellStyle name="Note 2 2 4" xfId="2340" xr:uid="{E1C16782-1C66-4E8E-8E33-7FFF0B44FCE2}"/>
    <cellStyle name="Note 2 2 5" xfId="2789" xr:uid="{0860CE87-91FD-4A4C-899C-513E41CE0C3F}"/>
    <cellStyle name="Note 2 3" xfId="939" xr:uid="{BDA86E57-B935-431A-860F-D3878C02E059}"/>
    <cellStyle name="Note 2 3 2" xfId="1834" xr:uid="{510AFFC2-581C-4907-9E0A-C5CD0189664B}"/>
    <cellStyle name="Note 2 3 3" xfId="2932" xr:uid="{7D36E13B-A818-467F-B49E-F4F769DEB0C1}"/>
    <cellStyle name="Note 2 4" xfId="921" xr:uid="{AC6ECA36-7FA9-47A0-9FA4-5826A5EEA6AE}"/>
    <cellStyle name="Note 2 4 2" xfId="2613" xr:uid="{43A8608F-5A9D-4AE3-A7C1-20333C236417}"/>
    <cellStyle name="Note 2 4 3" xfId="2812" xr:uid="{EA12E74E-69B5-4647-914F-9A4BF893E1F7}"/>
    <cellStyle name="Note 2 5" xfId="1871" xr:uid="{B0FEF566-5D2E-4B7E-9EF8-2FD1D8FEEA93}"/>
    <cellStyle name="Note 2 6" xfId="2792" xr:uid="{029B6D87-40C9-4D47-BEC7-F6F52FB66ECD}"/>
    <cellStyle name="Note 3" xfId="378" xr:uid="{CC4E0F94-A573-4695-830D-EEFF821E11D7}"/>
    <cellStyle name="Note 3 2" xfId="379" xr:uid="{D10A468D-7318-4C23-A622-3842180063FF}"/>
    <cellStyle name="Note 3 2 2" xfId="770" xr:uid="{0070F0E5-5D4F-4954-8FD9-36F9C3D0ADC4}"/>
    <cellStyle name="Note 3 2 2 2" xfId="874" xr:uid="{F23A3EFA-4BE6-4224-883A-B519BE44E61A}"/>
    <cellStyle name="Note 3 2 2 2 2" xfId="1555" xr:uid="{C96EC311-CA59-4287-80E4-19730384CD9A}"/>
    <cellStyle name="Note 3 2 2 2 3" xfId="3270" xr:uid="{09AFB429-6544-4BA7-AC02-B2EEB15D48A4}"/>
    <cellStyle name="Note 3 2 2 3" xfId="1411" xr:uid="{A60E48AF-78B1-4A84-9109-C121F2140167}"/>
    <cellStyle name="Note 3 2 2 3 2" xfId="1850" xr:uid="{2189A900-3049-4713-9DD9-B804CA6A177A}"/>
    <cellStyle name="Note 3 2 2 3 3" xfId="2867" xr:uid="{8ADF4F04-FC31-4676-9160-41216A30902E}"/>
    <cellStyle name="Note 3 2 2 4" xfId="1880" xr:uid="{7427FC58-BF6D-4B1A-A892-82888984728D}"/>
    <cellStyle name="Note 3 2 2 5" xfId="2763" xr:uid="{09AC717A-3F34-4AD4-99D0-91C9B6F79051}"/>
    <cellStyle name="Note 3 2 3" xfId="1089" xr:uid="{182A5E42-8616-4FDE-B826-BDFC3DBCCA41}"/>
    <cellStyle name="Note 3 2 3 2" xfId="2610" xr:uid="{6F3F51DD-F6F6-4F26-9698-FD45F77AB8D3}"/>
    <cellStyle name="Note 3 2 3 3" xfId="2828" xr:uid="{34E4671B-2D17-442D-B5CF-CB37EE0089B0}"/>
    <cellStyle name="Note 3 2 4" xfId="922" xr:uid="{85BC2E3D-18EC-48FB-B72B-01ECD9FCEE35}"/>
    <cellStyle name="Note 3 2 4 2" xfId="1875" xr:uid="{236496C7-B4C0-4470-802F-166C6C6CD0D8}"/>
    <cellStyle name="Note 3 2 4 3" xfId="2770" xr:uid="{693F69E0-C2EE-41D9-85C6-3D08FBA2C215}"/>
    <cellStyle name="Note 3 2 5" xfId="2664" xr:uid="{7F4B867F-72D6-4DD9-9929-89DB3DBEAF1A}"/>
    <cellStyle name="Note 3 2 6" xfId="2643" xr:uid="{3E98C24A-CBEA-4144-9DEC-0F2F9C0B9E25}"/>
    <cellStyle name="Note 3 3" xfId="769" xr:uid="{9D95C8B5-A191-4324-B4D8-CBE73D278442}"/>
    <cellStyle name="Note 3 3 2" xfId="903" xr:uid="{8473FF5A-8008-4FE6-8707-766820B4A7F9}"/>
    <cellStyle name="Note 3 3 2 2" xfId="2249" xr:uid="{957C97DC-7BD3-4AB2-961A-5055762F3811}"/>
    <cellStyle name="Note 3 3 2 3" xfId="2559" xr:uid="{5E73DB3A-D893-49DE-8377-F1AAEC3B3D5A}"/>
    <cellStyle name="Note 3 3 3" xfId="1410" xr:uid="{81B8E212-6631-4B06-9AB3-4EFA9B857AB8}"/>
    <cellStyle name="Note 3 3 3 2" xfId="2631" xr:uid="{6F62AA82-F5D0-415A-BBC5-24187BDEAD98}"/>
    <cellStyle name="Note 3 3 3 3" xfId="2700" xr:uid="{1C8C780A-64DF-42FA-85C1-18FFAF4AD4CC}"/>
    <cellStyle name="Note 3 3 4" xfId="2458" xr:uid="{C88577A4-F0EE-4567-9CF3-8520A678BF49}"/>
    <cellStyle name="Note 3 3 5" xfId="2785" xr:uid="{CB3411DA-098D-47E5-B175-D4998BF63F6A}"/>
    <cellStyle name="Note 3 4" xfId="1094" xr:uid="{6EFA93A2-AD97-44C5-937A-58CA01634BBE}"/>
    <cellStyle name="Note 3 4 2" xfId="2385" xr:uid="{90BA1460-217C-4CD1-8E6E-73144479F8D9}"/>
    <cellStyle name="Note 3 4 3" xfId="2719" xr:uid="{6AB60BF5-61A5-4EAC-8EFA-E09EF0CCFDE9}"/>
    <cellStyle name="Note 3 5" xfId="1078" xr:uid="{54BA0862-DBD5-4EEF-A149-C178818C95D0}"/>
    <cellStyle name="Note 3 5 2" xfId="1855" xr:uid="{BDB4C735-5CA3-4FCC-AAC9-365B22D3416D}"/>
    <cellStyle name="Note 3 5 3" xfId="2845" xr:uid="{DAF5144C-EFA1-4F08-8CAD-AC5B67297FE1}"/>
    <cellStyle name="Note 3 6" xfId="2600" xr:uid="{1B264FDB-6469-43F4-A8D8-89DDE65128BB}"/>
    <cellStyle name="Note 3 7" xfId="2911" xr:uid="{E040FF9E-3B76-4184-B23F-714CA8D26F49}"/>
    <cellStyle name="Note 4" xfId="380" xr:uid="{BBAF4765-7796-488B-8E52-9E6B298F2AF6}"/>
    <cellStyle name="Note 4 2" xfId="771" xr:uid="{759B0DB3-1554-4D74-8E16-C44B7FFB30D6}"/>
    <cellStyle name="Output 2" xfId="381" xr:uid="{73637A7C-4160-45A3-A74F-387722553DD2}"/>
    <cellStyle name="Output 2 2" xfId="1084" xr:uid="{1EC720AA-66CF-4A1E-BFBE-9EC9AD019E60}"/>
    <cellStyle name="Output 2 2 2" xfId="1815" xr:uid="{8E33EAD3-D011-4AB2-922A-0F0356926073}"/>
    <cellStyle name="Output 2 2 3" xfId="2964" xr:uid="{258C8810-73AE-4B5C-B550-5F2F28E39FBF}"/>
    <cellStyle name="Output 2 3" xfId="1132" xr:uid="{2ECCD4BD-23EF-413C-9C33-EBEFA06ACD60}"/>
    <cellStyle name="Output 2 3 2" xfId="1797" xr:uid="{13BE5778-AE7B-416A-9F4A-FFF5B4B0E9F5}"/>
    <cellStyle name="Output 2 3 3" xfId="3025" xr:uid="{4FBADD7C-2835-49F7-A4D3-FC00B39FB374}"/>
    <cellStyle name="Output 2 4" xfId="2318" xr:uid="{E56A9172-E6C1-4F7E-AEFD-E34A42C3183D}"/>
    <cellStyle name="Output 2 5" xfId="2815" xr:uid="{4CC34A3A-B428-40B9-B701-A1D7D6F880B9}"/>
    <cellStyle name="Output 3" xfId="382" xr:uid="{4387D4E3-8618-4423-A16F-E25C86B484E5}"/>
    <cellStyle name="Percent" xfId="2" builtinId="5"/>
    <cellStyle name="Percent 10" xfId="383" xr:uid="{A43FFF0A-5CB0-43F5-BEB9-FEA9D73F6F52}"/>
    <cellStyle name="Percent 2" xfId="384" xr:uid="{1F0539F5-23BC-4E32-A07C-730E6B592903}"/>
    <cellStyle name="Percent 2 2" xfId="385" xr:uid="{01BD3913-37D6-4EAD-9579-69FD98623892}"/>
    <cellStyle name="Percent 3" xfId="386" xr:uid="{AAF0830E-A51B-4029-8FE2-2747B57A3672}"/>
    <cellStyle name="Percent 3 2" xfId="387" xr:uid="{0D5343E5-51FC-4914-BA27-E98FD9F167DD}"/>
    <cellStyle name="Percent 4" xfId="388" xr:uid="{C939C907-2E4E-45B4-8A3F-55D3FD7B1FBC}"/>
    <cellStyle name="Percent 8" xfId="389" xr:uid="{05249C0A-2132-4606-9695-1851CAFDA681}"/>
    <cellStyle name="Percent 8 2" xfId="772" xr:uid="{73FFBE96-01FD-4ABE-B672-6ECD1B9FA81B}"/>
    <cellStyle name="Percent 9" xfId="390" xr:uid="{6293DEB2-05DD-4044-AD57-4FE0C8988A47}"/>
    <cellStyle name="Percent 9 2" xfId="773" xr:uid="{61785782-D5B4-4B8A-96E2-123BE9D07B89}"/>
    <cellStyle name="SAPBEXaggData" xfId="391" xr:uid="{7AE9192B-A621-4AD8-8A08-A89153E13E3A}"/>
    <cellStyle name="SAPBEXaggData 10" xfId="1952" xr:uid="{D1438292-43FE-49C4-9E1A-AAF522224B56}"/>
    <cellStyle name="SAPBEXaggData 2" xfId="392" xr:uid="{11CB5275-296B-4241-BCF9-96B64A67CE31}"/>
    <cellStyle name="SAPBEXaggData 2 2" xfId="774" xr:uid="{A04D3621-197B-4B93-BF9E-D24ECBC82A22}"/>
    <cellStyle name="SAPBEXaggData 2 2 2" xfId="885" xr:uid="{37FDD728-DF4E-4F2A-922F-E4E27D1D6BED}"/>
    <cellStyle name="SAPBEXaggData 2 2 2 2" xfId="2474" xr:uid="{E2FBFEC1-E356-4CEC-AEA0-73AED8419295}"/>
    <cellStyle name="SAPBEXaggData 2 2 2 3" xfId="1795" xr:uid="{B4671D02-7524-4DD1-8B9D-952A749D1C75}"/>
    <cellStyle name="SAPBEXaggData 2 2 3" xfId="1412" xr:uid="{1ED3203E-7C48-43E0-9823-555C93BAFFC5}"/>
    <cellStyle name="SAPBEXaggData 2 2 3 2" xfId="1659" xr:uid="{DE7316EE-0AF1-44EC-B78A-B6ABE6BEF653}"/>
    <cellStyle name="SAPBEXaggData 2 2 3 3" xfId="3165" xr:uid="{E4784605-B1EC-4566-B985-49717C1FEE22}"/>
    <cellStyle name="SAPBEXaggData 2 2 4" xfId="2400" xr:uid="{A97FDE77-DBBE-4D92-B5B3-406865BD431C}"/>
    <cellStyle name="SAPBEXaggData 2 2 5" xfId="2840" xr:uid="{1A0B9CF8-34F8-4BB9-88FC-C4AE40839F35}"/>
    <cellStyle name="SAPBEXaggData 2 3" xfId="1147" xr:uid="{E681708E-347D-4F14-81E0-84A360BB3ECC}"/>
    <cellStyle name="SAPBEXaggData 2 3 2" xfId="2564" xr:uid="{D4C3CB86-8C33-4D4D-BDFC-D50B609E9981}"/>
    <cellStyle name="SAPBEXaggData 2 3 3" xfId="2901" xr:uid="{2895F53B-24A7-46EC-89B0-EF0D8E116547}"/>
    <cellStyle name="SAPBEXaggData 2 4" xfId="1009" xr:uid="{671875E3-D6EE-412A-BFAF-7E550E211D99}"/>
    <cellStyle name="SAPBEXaggData 2 4 2" xfId="2516" xr:uid="{6E50597B-B4AC-4AEF-AAD8-EDC23FB30D52}"/>
    <cellStyle name="SAPBEXaggData 2 4 3" xfId="2025" xr:uid="{9E5BB6DF-C073-4660-8C49-9EB3935499AB}"/>
    <cellStyle name="SAPBEXaggData 2 5" xfId="2306" xr:uid="{2A318387-220A-41DC-8096-303FC2C1CC99}"/>
    <cellStyle name="SAPBEXaggData 2 6" xfId="1557" xr:uid="{0ED0B9C5-9FD9-419C-AA95-191528D65A90}"/>
    <cellStyle name="SAPBEXaggData 3" xfId="393" xr:uid="{5EE26D09-0291-4AA1-9A40-AECC1A882AC4}"/>
    <cellStyle name="SAPBEXaggData 3 2" xfId="969" xr:uid="{67B9A38F-E0B3-4F14-9899-19E234147C1C}"/>
    <cellStyle name="SAPBEXaggData 3 2 2" xfId="2574" xr:uid="{13840857-5CA1-4A51-AB60-89A3459BF5FE}"/>
    <cellStyle name="SAPBEXaggData 3 2 3" xfId="2370" xr:uid="{715472D7-6538-4E2A-AF25-C9AA40AC07DF}"/>
    <cellStyle name="SAPBEXaggData 3 3" xfId="923" xr:uid="{5E2A9ADA-E771-4914-812E-68D58A7B0C6D}"/>
    <cellStyle name="SAPBEXaggData 3 3 2" xfId="1978" xr:uid="{F51DA30D-C93C-460B-9121-619DA6408848}"/>
    <cellStyle name="SAPBEXaggData 3 3 3" xfId="1760" xr:uid="{DD1FD98E-6912-479B-8985-3E95CA546FC3}"/>
    <cellStyle name="SAPBEXaggData 3 4" xfId="2456" xr:uid="{AD7B08C4-6A3A-4262-A810-878E4DF7678B}"/>
    <cellStyle name="SAPBEXaggData 3 5" xfId="2890" xr:uid="{4C9D23C2-A4A7-43E4-8082-6D8D8643C5DF}"/>
    <cellStyle name="SAPBEXaggData 4" xfId="394" xr:uid="{45B21E1B-32A4-4DE7-B7D6-94478419B4F5}"/>
    <cellStyle name="SAPBEXaggData 4 2" xfId="1076" xr:uid="{C94D595E-A953-4E9F-A15F-F9AD955CDE12}"/>
    <cellStyle name="SAPBEXaggData 4 2 2" xfId="2409" xr:uid="{E39A5BA8-12B5-479F-9AC8-6ACA51DBF2D3}"/>
    <cellStyle name="SAPBEXaggData 4 2 3" xfId="2326" xr:uid="{B9358829-6CB3-46AB-A21C-01ED1086C64A}"/>
    <cellStyle name="SAPBEXaggData 4 3" xfId="1208" xr:uid="{A0098D64-33BE-4CEC-9C28-9256A62B8746}"/>
    <cellStyle name="SAPBEXaggData 4 3 2" xfId="2211" xr:uid="{F7D29024-FDBA-4B04-AAF7-4DAD7D05F8D8}"/>
    <cellStyle name="SAPBEXaggData 4 3 3" xfId="2855" xr:uid="{118B05C0-6046-4ABE-B7E3-D20DBDB16EA7}"/>
    <cellStyle name="SAPBEXaggData 4 4" xfId="2390" xr:uid="{BA7595FE-7CAF-498D-82A0-8222FA553A91}"/>
    <cellStyle name="SAPBEXaggData 4 5" xfId="2893" xr:uid="{9148A2F4-3BA9-4C1D-BF1C-02420D09E98D}"/>
    <cellStyle name="SAPBEXaggData 5" xfId="395" xr:uid="{DDE76B55-CD0E-4CE5-84A8-FB741CC6F986}"/>
    <cellStyle name="SAPBEXaggData 5 2" xfId="775" xr:uid="{4455DE1C-5230-413D-B0CE-23FA83CD52DC}"/>
    <cellStyle name="SAPBEXaggData 5 2 2" xfId="1179" xr:uid="{508DAEE2-D7A1-4E06-83AD-5009DEABA982}"/>
    <cellStyle name="SAPBEXaggData 5 2 2 2" xfId="2205" xr:uid="{6393C93C-FEFE-456C-ADA5-41119E958FC8}"/>
    <cellStyle name="SAPBEXaggData 5 2 2 3" xfId="3113" xr:uid="{295527AE-6597-4D57-9A1F-4666217668D8}"/>
    <cellStyle name="SAPBEXaggData 5 2 3" xfId="1413" xr:uid="{751117B5-9090-4EA4-BE45-A6413F5DAB35}"/>
    <cellStyle name="SAPBEXaggData 5 2 3 2" xfId="2029" xr:uid="{7C5287B4-403C-472A-A22E-695596C7A569}"/>
    <cellStyle name="SAPBEXaggData 5 2 3 3" xfId="3313" xr:uid="{F9551B5D-2F81-4BE7-BC44-3EDF6EEA722B}"/>
    <cellStyle name="SAPBEXaggData 5 2 4" xfId="2059" xr:uid="{1040E232-0752-4802-9179-E2C510339FB6}"/>
    <cellStyle name="SAPBEXaggData 5 2 5" xfId="3028" xr:uid="{A96D3349-955D-459D-9B1F-37AEE86E1EF3}"/>
    <cellStyle name="SAPBEXaggData 5 3" xfId="1075" xr:uid="{ABA6B6ED-BA8D-47D7-986C-553F1BE08D2F}"/>
    <cellStyle name="SAPBEXaggData 5 3 2" xfId="2599" xr:uid="{91126E8B-0B1A-49AA-A8B8-DCD58CDCDD21}"/>
    <cellStyle name="SAPBEXaggData 5 3 3" xfId="2917" xr:uid="{BC39CFC8-6418-43E4-82A3-B90E1D64BFFC}"/>
    <cellStyle name="SAPBEXaggData 5 4" xfId="1262" xr:uid="{87F8D992-7BFB-43AD-979B-39F6DB1A0E19}"/>
    <cellStyle name="SAPBEXaggData 5 4 2" xfId="2593" xr:uid="{9CD184B2-3A92-4BFC-8933-33D095DC6503}"/>
    <cellStyle name="SAPBEXaggData 5 4 3" xfId="2489" xr:uid="{B9B42F73-01AE-4CB7-B5D6-E84BAF66C5DB}"/>
    <cellStyle name="SAPBEXaggData 5 5" xfId="2181" xr:uid="{3EFF8619-BE08-4D2A-A770-86B9CDC18E84}"/>
    <cellStyle name="SAPBEXaggData 5 6" xfId="1940" xr:uid="{BB4CADFF-3391-4CE8-8378-A885DD2DA10F}"/>
    <cellStyle name="SAPBEXaggData 6" xfId="776" xr:uid="{6EB0BF86-3E05-4710-BD82-CAC66E951D03}"/>
    <cellStyle name="SAPBEXaggData 6 2" xfId="1010" xr:uid="{082CB39A-1645-4389-80F9-BE16B4C87D9E}"/>
    <cellStyle name="SAPBEXaggData 6 2 2" xfId="2138" xr:uid="{B5D5ADD5-EF9C-4257-9B41-57F35EBE51A7}"/>
    <cellStyle name="SAPBEXaggData 6 2 3" xfId="2791" xr:uid="{C16A1027-3E56-4F97-85DD-67E2AF61E3A5}"/>
    <cellStyle name="SAPBEXaggData 6 3" xfId="1414" xr:uid="{D5046A1E-111B-41FD-9596-C05506859774}"/>
    <cellStyle name="SAPBEXaggData 6 3 2" xfId="2101" xr:uid="{3919D972-BEED-4EC6-9D0D-F4E1FB2732BE}"/>
    <cellStyle name="SAPBEXaggData 6 3 3" xfId="2979" xr:uid="{627CB15E-4613-4D6A-9E5F-3F26F4F569E5}"/>
    <cellStyle name="SAPBEXaggData 6 4" xfId="2224" xr:uid="{92CCD6BB-E8A2-444E-B929-D4D1E8EC8522}"/>
    <cellStyle name="SAPBEXaggData 6 5" xfId="2768" xr:uid="{8CCAFFE7-AD23-44BE-BEF5-95A5227A4CE8}"/>
    <cellStyle name="SAPBEXaggData 7" xfId="1228" xr:uid="{3E360F9C-3637-4D4E-8CAC-8A3EEF57BC8D}"/>
    <cellStyle name="SAPBEXaggData 7 2" xfId="2470" xr:uid="{E8ED9754-33E9-40D6-B308-15BE06CDC73B}"/>
    <cellStyle name="SAPBEXaggData 7 3" xfId="2778" xr:uid="{9F5292EA-3B6C-4E8E-9422-65B015FAF58D}"/>
    <cellStyle name="SAPBEXaggData 8" xfId="889" xr:uid="{28A97974-4186-4091-9B0B-25AF48D8ED46}"/>
    <cellStyle name="SAPBEXaggData 8 2" xfId="1839" xr:uid="{1970831A-E51D-4287-8551-FA52D058B1C4}"/>
    <cellStyle name="SAPBEXaggData 8 3" xfId="2914" xr:uid="{AEC5A95A-C22C-4414-99DE-EAAA9BC6404F}"/>
    <cellStyle name="SAPBEXaggData 9" xfId="2273" xr:uid="{59C8BECD-7DE9-40FF-B76A-B2B23523EEE1}"/>
    <cellStyle name="SAPBEXaggData_Actuals by Storm IO" xfId="396" xr:uid="{3B2B9ED3-DEEF-40DA-931D-967BBB50ABC5}"/>
    <cellStyle name="SAPBEXaggDataEmph" xfId="397" xr:uid="{9920033F-F6AE-420A-8B5D-157C4522FEA4}"/>
    <cellStyle name="SAPBEXaggDataEmph 2" xfId="398" xr:uid="{C46A90D3-D079-4930-8919-64FC5FAE0E9E}"/>
    <cellStyle name="SAPBEXaggDataEmph 2 2" xfId="1037" xr:uid="{9572E3D0-5BD8-4E37-BA48-0E9068081E8B}"/>
    <cellStyle name="SAPBEXaggDataEmph 2 2 2" xfId="2611" xr:uid="{ACF94169-98C5-4641-AD56-498FE8B8FA19}"/>
    <cellStyle name="SAPBEXaggDataEmph 2 2 3" xfId="2824" xr:uid="{7DCCE070-0570-4578-9916-918D26966D75}"/>
    <cellStyle name="SAPBEXaggDataEmph 2 3" xfId="1164" xr:uid="{424E3653-B760-4074-9ED5-EDF49AFEA0E0}"/>
    <cellStyle name="SAPBEXaggDataEmph 2 3 2" xfId="2036" xr:uid="{642814D1-FED4-4041-89BB-46DF925EA43A}"/>
    <cellStyle name="SAPBEXaggDataEmph 2 3 3" xfId="3299" xr:uid="{F0B76A3D-2C35-4C8A-887F-A63EF0C64275}"/>
    <cellStyle name="SAPBEXaggDataEmph 2 4" xfId="2013" xr:uid="{AA74CFEC-E135-43D2-864D-B9802DE7F982}"/>
    <cellStyle name="SAPBEXaggDataEmph 2 5" xfId="2573" xr:uid="{5241C4F8-844C-455D-8BB3-46096E7EA434}"/>
    <cellStyle name="SAPBEXaggDataEmph 3" xfId="399" xr:uid="{A18EE45C-C9CE-420F-923F-527CBF3C91B1}"/>
    <cellStyle name="SAPBEXaggDataEmph 3 2" xfId="920" xr:uid="{6D305B53-291D-4617-A3F5-28D7EE385B94}"/>
    <cellStyle name="SAPBEXaggDataEmph 3 2 2" xfId="2088" xr:uid="{EAB1E020-8906-4EFE-A189-F36214FC2D72}"/>
    <cellStyle name="SAPBEXaggDataEmph 3 2 3" xfId="2991" xr:uid="{EC4BA725-8F3D-46EE-BB66-7519DAC5F1E1}"/>
    <cellStyle name="SAPBEXaggDataEmph 3 3" xfId="1248" xr:uid="{17C6F4AC-9896-43FC-9E8E-3602D07B736D}"/>
    <cellStyle name="SAPBEXaggDataEmph 3 3 2" xfId="1721" xr:uid="{C9DE4B0A-8CE7-491C-83B9-BC5BB609EC05}"/>
    <cellStyle name="SAPBEXaggDataEmph 3 3 3" xfId="3097" xr:uid="{D0840395-25F0-49AC-8625-5CE7A8526A99}"/>
    <cellStyle name="SAPBEXaggDataEmph 3 4" xfId="2575" xr:uid="{D02B74C2-2CBD-44F9-9EC9-DD06BC3362C9}"/>
    <cellStyle name="SAPBEXaggDataEmph 3 5" xfId="2609" xr:uid="{B5DDD58A-602C-4562-853C-6E99798BFC23}"/>
    <cellStyle name="SAPBEXaggDataEmph 4" xfId="625" xr:uid="{92122E3B-A2C3-4D4E-BD8F-4CE316CCE5C1}"/>
    <cellStyle name="SAPBEXaggDataEmph 4 2" xfId="1236" xr:uid="{82A24648-F76E-4912-9D99-440E2C6D7432}"/>
    <cellStyle name="SAPBEXaggDataEmph 4 2 2" xfId="1747" xr:uid="{D01D52FA-50FA-4B0C-982E-6AE3FB88676B}"/>
    <cellStyle name="SAPBEXaggDataEmph 4 2 3" xfId="3072" xr:uid="{86F0AE6C-2338-44A2-A3A8-88362ED547A7}"/>
    <cellStyle name="SAPBEXaggDataEmph 4 3" xfId="1367" xr:uid="{8D1FB7D3-052A-4EAA-8385-3FFA75783E14}"/>
    <cellStyle name="SAPBEXaggDataEmph 4 3 2" xfId="1730" xr:uid="{8DA64455-FA7F-46E4-819C-D1D76A9B9986}"/>
    <cellStyle name="SAPBEXaggDataEmph 4 3 3" xfId="3089" xr:uid="{49876673-8932-43EC-BBA0-AF2AF75780CC}"/>
    <cellStyle name="SAPBEXaggDataEmph 4 4" xfId="2219" xr:uid="{4A8DFBA5-8E17-4AEE-895B-0A132A6B067A}"/>
    <cellStyle name="SAPBEXaggDataEmph 4 5" xfId="2090" xr:uid="{31F2CB4A-4A20-40BB-BD58-0ABAD76BB0F4}"/>
    <cellStyle name="SAPBEXaggDataEmph 5" xfId="777" xr:uid="{F92B427F-E206-425C-ABFB-93FA37AC5477}"/>
    <cellStyle name="SAPBEXaggDataEmph 5 2" xfId="886" xr:uid="{F017EA33-6325-414E-883C-D95D0EF97954}"/>
    <cellStyle name="SAPBEXaggDataEmph 5 2 2" xfId="2419" xr:uid="{8535A96E-4E83-447A-BC8E-B5205F165040}"/>
    <cellStyle name="SAPBEXaggDataEmph 5 2 3" xfId="2245" xr:uid="{F2079522-ECB7-4E20-8510-39B96A025603}"/>
    <cellStyle name="SAPBEXaggDataEmph 5 3" xfId="1415" xr:uid="{A9D7BF79-5C77-4E70-AB58-76F2814E818E}"/>
    <cellStyle name="SAPBEXaggDataEmph 5 3 2" xfId="1616" xr:uid="{0765CBE8-F472-488E-8E49-2D4237545E56}"/>
    <cellStyle name="SAPBEXaggDataEmph 5 3 3" xfId="3210" xr:uid="{43E113AA-FF4B-4C56-8347-99E102706999}"/>
    <cellStyle name="SAPBEXaggDataEmph 5 4" xfId="2503" xr:uid="{746A0851-98A5-4960-93CC-E708E5322BB8}"/>
    <cellStyle name="SAPBEXaggDataEmph 5 5" xfId="2425" xr:uid="{62021963-559E-492B-A95E-49D17B6B9CD4}"/>
    <cellStyle name="SAPBEXaggDataEmph 6" xfId="1093" xr:uid="{B35ADB9B-1860-4E68-B0FB-1207142B4FC6}"/>
    <cellStyle name="SAPBEXaggDataEmph 6 2" xfId="1888" xr:uid="{9DFA172C-2334-49D1-A141-A53C1D16F7DC}"/>
    <cellStyle name="SAPBEXaggDataEmph 6 3" xfId="2740" xr:uid="{C81FC061-D99C-40BB-808A-4269256D627D}"/>
    <cellStyle name="SAPBEXaggDataEmph 7" xfId="1229" xr:uid="{A56368FB-C343-45C6-846F-A0A12E30AA93}"/>
    <cellStyle name="SAPBEXaggDataEmph 7 2" xfId="2019" xr:uid="{FF8451A3-6CB0-4EC8-9888-01FFE9039A51}"/>
    <cellStyle name="SAPBEXaggDataEmph 7 3" xfId="1920" xr:uid="{F2533EA5-A2F0-4A30-8A92-6411D8A908CD}"/>
    <cellStyle name="SAPBEXaggDataEmph 8" xfId="2098" xr:uid="{D93CEECA-E18C-46F2-9AF4-8DCF529C33B6}"/>
    <cellStyle name="SAPBEXaggDataEmph 9" xfId="2982" xr:uid="{1983B640-130D-4FF0-BB76-B891DF7180A8}"/>
    <cellStyle name="SAPBEXaggDataEmph_Actuals by Storm IO" xfId="400" xr:uid="{8886F1C9-9EF4-4F0F-879C-92A9037DEB05}"/>
    <cellStyle name="SAPBEXaggItem" xfId="401" xr:uid="{970E3512-A5C1-4B1D-B2E7-F7C4C1BDCA5F}"/>
    <cellStyle name="SAPBEXaggItem 10" xfId="2128" xr:uid="{DADB5720-1DE9-4085-B6AC-322D3854C81B}"/>
    <cellStyle name="SAPBEXaggItem 2" xfId="402" xr:uid="{19C898CF-B1F5-488C-9E5D-F9741A89B597}"/>
    <cellStyle name="SAPBEXaggItem 2 2" xfId="778" xr:uid="{6AF29208-0BB6-474A-9150-9DE5CB4DF56F}"/>
    <cellStyle name="SAPBEXaggItem 2 2 2" xfId="883" xr:uid="{EC136146-4C72-4AB8-B1F0-857765EC5750}"/>
    <cellStyle name="SAPBEXaggItem 2 2 2 2" xfId="1726" xr:uid="{39D04886-6C96-49CC-8205-B6D9F838BBA4}"/>
    <cellStyle name="SAPBEXaggItem 2 2 2 3" xfId="3092" xr:uid="{D53DD609-5042-4A06-98C1-F8AFB035401E}"/>
    <cellStyle name="SAPBEXaggItem 2 2 3" xfId="1416" xr:uid="{EDE53727-693C-46DC-9527-992A5D63F364}"/>
    <cellStyle name="SAPBEXaggItem 2 2 3 2" xfId="2310" xr:uid="{52AD71B1-B069-44D5-A25F-55B3BEB0B647}"/>
    <cellStyle name="SAPBEXaggItem 2 2 3 3" xfId="2701" xr:uid="{446FA897-2250-4D7A-981C-9CA370F829A3}"/>
    <cellStyle name="SAPBEXaggItem 2 2 4" xfId="2339" xr:uid="{7F88953A-9544-4655-8F6A-8918C132010A}"/>
    <cellStyle name="SAPBEXaggItem 2 2 5" xfId="2197" xr:uid="{9B60BCAA-133E-4C8F-A1BA-3DD2AA31B319}"/>
    <cellStyle name="SAPBEXaggItem 2 3" xfId="1099" xr:uid="{B10AABEA-1A3E-4C32-96B0-735F581236E7}"/>
    <cellStyle name="SAPBEXaggItem 2 3 2" xfId="2501" xr:uid="{986468F4-1EAD-4E58-95F3-2CB16F260669}"/>
    <cellStyle name="SAPBEXaggItem 2 3 3" xfId="2195" xr:uid="{3C293CD9-1652-4048-98BA-871DB9305F86}"/>
    <cellStyle name="SAPBEXaggItem 2 4" xfId="925" xr:uid="{DA7B813D-2829-4314-ACE1-AD6A967D0779}"/>
    <cellStyle name="SAPBEXaggItem 2 4 2" xfId="1554" xr:uid="{45C4B3D7-428F-4BE2-8611-716B8742B3DD}"/>
    <cellStyle name="SAPBEXaggItem 2 4 3" xfId="3271" xr:uid="{9D07597A-C739-4342-9291-CD5DF72ADD0C}"/>
    <cellStyle name="SAPBEXaggItem 2 5" xfId="2646" xr:uid="{6E65A659-1B23-4BA6-96FE-06069F7DB81C}"/>
    <cellStyle name="SAPBEXaggItem 2 6" xfId="2416" xr:uid="{F044BDBC-4E24-4FA3-8F23-9A9ACCBC08BE}"/>
    <cellStyle name="SAPBEXaggItem 3" xfId="403" xr:uid="{ACBF289F-7C85-457A-9BBA-AC9CAFEE7943}"/>
    <cellStyle name="SAPBEXaggItem 3 2" xfId="1182" xr:uid="{CAC01F9F-220C-4019-AC70-4D446697185B}"/>
    <cellStyle name="SAPBEXaggItem 3 2 2" xfId="2125" xr:uid="{5939D6EF-6EB8-42D9-8B32-63532878E6F6}"/>
    <cellStyle name="SAPBEXaggItem 3 2 3" xfId="2851" xr:uid="{D0214FD5-F632-46C9-837B-76AF1DD6F0AB}"/>
    <cellStyle name="SAPBEXaggItem 3 3" xfId="924" xr:uid="{2D804ED2-CD31-4078-8ED7-74651FA0ADDC}"/>
    <cellStyle name="SAPBEXaggItem 3 3 2" xfId="2441" xr:uid="{63DCD884-4128-4555-9895-3930D4D3A12D}"/>
    <cellStyle name="SAPBEXaggItem 3 3 3" xfId="1580" xr:uid="{33B777CD-9301-46CD-B974-E1E455A1E0B4}"/>
    <cellStyle name="SAPBEXaggItem 3 4" xfId="2393" xr:uid="{821FB969-EB36-4E11-B9CD-27DD4D9868B6}"/>
    <cellStyle name="SAPBEXaggItem 3 5" xfId="2793" xr:uid="{A5AA251B-C3DB-4921-BEF8-F88BCD70C021}"/>
    <cellStyle name="SAPBEXaggItem 4" xfId="404" xr:uid="{8718CD11-432B-4F4F-9117-F1A663AE53B7}"/>
    <cellStyle name="SAPBEXaggItem 4 2" xfId="779" xr:uid="{A321F826-8C57-4636-93C4-D8C1C45DDB22}"/>
    <cellStyle name="SAPBEXaggItem 4 2 2" xfId="1193" xr:uid="{BA064A38-2BA9-41D1-9DEE-8B6DFD93F217}"/>
    <cellStyle name="SAPBEXaggItem 4 2 2 2" xfId="1703" xr:uid="{D1861D58-04FE-445D-8E9A-1A29E23D985B}"/>
    <cellStyle name="SAPBEXaggItem 4 2 2 3" xfId="3119" xr:uid="{CF8F2684-2F63-4C36-BAD0-E1139E0679FA}"/>
    <cellStyle name="SAPBEXaggItem 4 2 3" xfId="1417" xr:uid="{49BC487B-C103-4372-A5A0-F0FEBFB962C6}"/>
    <cellStyle name="SAPBEXaggItem 4 2 3 2" xfId="1709" xr:uid="{B8466C43-1F88-4E19-BFB6-CEBB53698C18}"/>
    <cellStyle name="SAPBEXaggItem 4 2 3 3" xfId="3109" xr:uid="{42D7F8C3-DE0C-4EB5-B673-CC2B88F0E0B8}"/>
    <cellStyle name="SAPBEXaggItem 4 2 4" xfId="2140" xr:uid="{1154835B-FB49-4C68-9615-FC598ECC00E8}"/>
    <cellStyle name="SAPBEXaggItem 4 2 5" xfId="2787" xr:uid="{0469FB19-8788-4843-B68C-8679053B6F0C}"/>
    <cellStyle name="SAPBEXaggItem 4 3" xfId="1087" xr:uid="{B29F6189-F404-49F3-B3D7-6E7EEDD9E032}"/>
    <cellStyle name="SAPBEXaggItem 4 3 2" xfId="1831" xr:uid="{6771C22D-6FCA-48BF-8D15-396FAB30B3B5}"/>
    <cellStyle name="SAPBEXaggItem 4 3 3" xfId="2939" xr:uid="{0BADFC9B-4F0E-48BA-82AF-D275A1446E06}"/>
    <cellStyle name="SAPBEXaggItem 4 4" xfId="1157" xr:uid="{2445B629-CF86-4B43-A60B-67DECA08B928}"/>
    <cellStyle name="SAPBEXaggItem 4 4 2" xfId="1574" xr:uid="{51C1F19A-8DC0-402E-8224-E6FA314EA49B}"/>
    <cellStyle name="SAPBEXaggItem 4 4 3" xfId="3256" xr:uid="{6E841184-435E-45DB-B475-F929FB7CA27F}"/>
    <cellStyle name="SAPBEXaggItem 4 5" xfId="2222" xr:uid="{3F943E13-921D-48A6-9B73-1F34ED6EB842}"/>
    <cellStyle name="SAPBEXaggItem 4 6" xfId="2280" xr:uid="{D23C16EC-959F-4ED9-A704-C76872B86D5C}"/>
    <cellStyle name="SAPBEXaggItem 5" xfId="626" xr:uid="{DB17624B-F988-47E9-A945-A9AEFF1A1F7A}"/>
    <cellStyle name="SAPBEXaggItem 5 2" xfId="965" xr:uid="{E1BB6B2A-27C0-4AC5-959A-724AD9E81F6C}"/>
    <cellStyle name="SAPBEXaggItem 5 2 2" xfId="1809" xr:uid="{5971144A-E688-4905-9268-C86158FB7190}"/>
    <cellStyle name="SAPBEXaggItem 5 2 3" xfId="2995" xr:uid="{14D172E5-863F-48CC-B882-599B99785F61}"/>
    <cellStyle name="SAPBEXaggItem 5 3" xfId="1368" xr:uid="{56DA7A88-4D04-43D0-8C0C-94A5C23D77B8}"/>
    <cellStyle name="SAPBEXaggItem 5 3 2" xfId="1627" xr:uid="{5B79643D-98BB-4E53-94F4-8391AE77117D}"/>
    <cellStyle name="SAPBEXaggItem 5 3 3" xfId="3199" xr:uid="{379FEF52-3D96-4087-B9C6-39AB2ECDBBC9}"/>
    <cellStyle name="SAPBEXaggItem 5 4" xfId="2320" xr:uid="{C4F0A0BF-D54F-40C3-A01C-DC8D108C1CFA}"/>
    <cellStyle name="SAPBEXaggItem 5 5" xfId="2771" xr:uid="{70014BEB-172B-49A6-A2EB-0B611316E43F}"/>
    <cellStyle name="SAPBEXaggItem 6" xfId="780" xr:uid="{23A60906-68DB-494F-9849-3A3B6BA08A69}"/>
    <cellStyle name="SAPBEXaggItem 6 2" xfId="1025" xr:uid="{8724A199-8372-4413-8425-2FADF983EF28}"/>
    <cellStyle name="SAPBEXaggItem 6 2 2" xfId="1553" xr:uid="{35268AC5-7424-4B89-B115-446B505A2F13}"/>
    <cellStyle name="SAPBEXaggItem 6 2 3" xfId="3273" xr:uid="{4CB8E523-382C-4A95-9006-33348D584DA0}"/>
    <cellStyle name="SAPBEXaggItem 6 3" xfId="1418" xr:uid="{AEF51166-DAD1-40B8-BE8B-62B9348E1317}"/>
    <cellStyle name="SAPBEXaggItem 6 3 2" xfId="1615" xr:uid="{9349151E-F5BA-49DF-A270-C544AEEAC943}"/>
    <cellStyle name="SAPBEXaggItem 6 3 3" xfId="3211" xr:uid="{E604BBE7-33DA-4976-8C40-18B8A5D41ED2}"/>
    <cellStyle name="SAPBEXaggItem 6 4" xfId="1930" xr:uid="{8F78EA06-FA8B-4063-9AB5-0D42F33C95BD}"/>
    <cellStyle name="SAPBEXaggItem 6 5" xfId="1779" xr:uid="{F15E6A49-4807-48FA-8422-CD581C0B0979}"/>
    <cellStyle name="SAPBEXaggItem 7" xfId="1083" xr:uid="{17D91CA2-865B-4CC9-AC1E-D885ED377E0C}"/>
    <cellStyle name="SAPBEXaggItem 7 2" xfId="2065" xr:uid="{F39F0EE7-1770-4CD4-BEBF-DE9551C564E5}"/>
    <cellStyle name="SAPBEXaggItem 7 3" xfId="3020" xr:uid="{C22C4598-5D07-4F8E-B428-3D8D4474A7F8}"/>
    <cellStyle name="SAPBEXaggItem 8" xfId="1235" xr:uid="{D4D9C50E-9B09-45AC-8D2B-03705065B27D}"/>
    <cellStyle name="SAPBEXaggItem 8 2" xfId="1638" xr:uid="{727FAC50-2765-47E5-B012-8AEF3BCC9B3D}"/>
    <cellStyle name="SAPBEXaggItem 8 3" xfId="3187" xr:uid="{A3FFF572-4F62-45EB-A5BE-13BA5CABD5DF}"/>
    <cellStyle name="SAPBEXaggItem 9" xfId="2531" xr:uid="{1E874A4B-BDF6-49E1-BC95-D2C158BE3D63}"/>
    <cellStyle name="SAPBEXaggItem_Actuals by Storm IO" xfId="405" xr:uid="{DD8DA8F4-BA2E-4FD3-BAB5-CF2D9A4B779E}"/>
    <cellStyle name="SAPBEXaggItemX" xfId="406" xr:uid="{92D3EBD5-FEF8-40FD-8BCA-4D9C629578B6}"/>
    <cellStyle name="SAPBEXaggItemX 10" xfId="2737" xr:uid="{1AD079D7-1FC6-4E36-8581-DF66A3C338BC}"/>
    <cellStyle name="SAPBEXaggItemX 2" xfId="407" xr:uid="{6D163BEE-63CA-4443-90D9-3B0410F05BB0}"/>
    <cellStyle name="SAPBEXaggItemX 2 2" xfId="1074" xr:uid="{5BFE8AB4-FBBA-4D74-BCDC-A6B1BA8BDB19}"/>
    <cellStyle name="SAPBEXaggItemX 2 2 2" xfId="1776" xr:uid="{A0D157AC-5194-4661-B159-64A5C6B84D00}"/>
    <cellStyle name="SAPBEXaggItemX 2 2 3" xfId="3049" xr:uid="{40179973-85A9-414F-B2D5-7570F892BDA1}"/>
    <cellStyle name="SAPBEXaggItemX 2 3" xfId="1057" xr:uid="{934C1261-30C0-46D7-9A42-D1A6B97C1677}"/>
    <cellStyle name="SAPBEXaggItemX 2 3 2" xfId="2076" xr:uid="{9E6676D7-B163-4F45-A9F5-1552BE74513F}"/>
    <cellStyle name="SAPBEXaggItemX 2 3 3" xfId="3002" xr:uid="{5280740D-13C8-422B-8EAE-AF5A0CD1DE3C}"/>
    <cellStyle name="SAPBEXaggItemX 2 4" xfId="2309" xr:uid="{66001D44-0C46-406C-A486-3634F9C7E869}"/>
    <cellStyle name="SAPBEXaggItemX 2 5" xfId="1921" xr:uid="{BB395AF7-3DAA-470F-8AB2-02C68113825F}"/>
    <cellStyle name="SAPBEXaggItemX 3" xfId="408" xr:uid="{084B60BB-FA84-45C2-A7D7-B92D813C58B7}"/>
    <cellStyle name="SAPBEXaggItemX 3 2" xfId="1073" xr:uid="{7794979C-3FAB-46D2-B290-6BBDDE782E52}"/>
    <cellStyle name="SAPBEXaggItemX 3 2 2" xfId="1927" xr:uid="{C1F6ACBC-965E-48EB-A785-C4AFDB4F230A}"/>
    <cellStyle name="SAPBEXaggItemX 3 2 3" xfId="2254" xr:uid="{937D14D1-C9FF-4E1B-9589-7B35D0EDFD7D}"/>
    <cellStyle name="SAPBEXaggItemX 3 3" xfId="1133" xr:uid="{3D1580E3-57B8-42FB-BE30-1A0039D29751}"/>
    <cellStyle name="SAPBEXaggItemX 3 3 2" xfId="1914" xr:uid="{18DDEA44-4FC3-48E5-8AD0-4B214D37A70D}"/>
    <cellStyle name="SAPBEXaggItemX 3 3 3" xfId="2562" xr:uid="{2F46F76A-38AB-4B71-B4D4-A628630CF771}"/>
    <cellStyle name="SAPBEXaggItemX 3 4" xfId="2377" xr:uid="{F7B8794C-7591-41BF-966A-F05A6BA8563B}"/>
    <cellStyle name="SAPBEXaggItemX 3 5" xfId="4" xr:uid="{D3E2DC37-AAE3-4C08-900D-AE7F4C49573B}"/>
    <cellStyle name="SAPBEXaggItemX 4" xfId="409" xr:uid="{10294434-597E-4C22-85DC-9F6BA7BACAE4}"/>
    <cellStyle name="SAPBEXaggItemX 4 2" xfId="1072" xr:uid="{0B3EE695-0A16-4399-9C08-C63074F9BF12}"/>
    <cellStyle name="SAPBEXaggItemX 4 2 2" xfId="2360" xr:uid="{57CAC234-2E9B-41A8-83D2-70F0381891BD}"/>
    <cellStyle name="SAPBEXaggItemX 4 2 3" xfId="2916" xr:uid="{9BC8CF1E-2A60-486C-BEC5-FC5B47CFE592}"/>
    <cellStyle name="SAPBEXaggItemX 4 3" xfId="1209" xr:uid="{1BD1A527-BCF8-4519-8D0E-9D7AC64B6A45}"/>
    <cellStyle name="SAPBEXaggItemX 4 3 2" xfId="2018" xr:uid="{85170DF0-60F5-465B-A631-E9398886CB94}"/>
    <cellStyle name="SAPBEXaggItemX 4 3 3" xfId="1539" xr:uid="{B2088F4D-9DFF-450A-AF44-4533667F9F84}"/>
    <cellStyle name="SAPBEXaggItemX 4 4" xfId="1821" xr:uid="{1CB6F622-3AF8-4278-8352-A5C7087A4C73}"/>
    <cellStyle name="SAPBEXaggItemX 4 5" xfId="2949" xr:uid="{EC5CE4D3-427B-464C-BFBA-9B82DD3D08E4}"/>
    <cellStyle name="SAPBEXaggItemX 5" xfId="627" xr:uid="{DFD5A24B-7771-458E-AD87-E2B3DC14241E}"/>
    <cellStyle name="SAPBEXaggItemX 5 2" xfId="1221" xr:uid="{02A8583F-C149-434E-A62F-9756FBB45210}"/>
    <cellStyle name="SAPBEXaggItemX 5 2 2" xfId="1640" xr:uid="{B9D52A19-D06C-454C-8DB1-67293F6756F7}"/>
    <cellStyle name="SAPBEXaggItemX 5 2 3" xfId="3184" xr:uid="{E751BC92-D4A1-4E0C-99F3-5AC907F202B8}"/>
    <cellStyle name="SAPBEXaggItemX 5 3" xfId="1369" xr:uid="{553AC172-986B-4655-84D7-5E6198E90660}"/>
    <cellStyle name="SAPBEXaggItemX 5 3 2" xfId="2207" xr:uid="{5478F94A-F92A-4B00-9FE4-CC547EB703D9}"/>
    <cellStyle name="SAPBEXaggItemX 5 3 3" xfId="2689" xr:uid="{72AAC919-5EC7-4E62-B7B0-4E8750AD4419}"/>
    <cellStyle name="SAPBEXaggItemX 5 4" xfId="2342" xr:uid="{CFDCC36A-080D-4894-A2A1-AA1F1A8AD9F9}"/>
    <cellStyle name="SAPBEXaggItemX 5 5" xfId="2817" xr:uid="{521292D1-BDA4-45D5-B83E-53EA5E92C381}"/>
    <cellStyle name="SAPBEXaggItemX 6" xfId="781" xr:uid="{52C80C89-9EDA-40B3-91D4-FD9692184CBA}"/>
    <cellStyle name="SAPBEXaggItemX 6 2" xfId="902" xr:uid="{0CDF6464-9A58-4DEE-B047-FFF10CFB2D81}"/>
    <cellStyle name="SAPBEXaggItemX 6 2 2" xfId="2003" xr:uid="{175778AD-7397-40BC-8262-950486B7A81E}"/>
    <cellStyle name="SAPBEXaggItemX 6 2 3" xfId="1507" xr:uid="{205E444A-74FD-46F9-8E0A-AF4E4D89ACB2}"/>
    <cellStyle name="SAPBEXaggItemX 6 3" xfId="1419" xr:uid="{85CBF26C-DD30-480D-B31C-DCDFC44A4222}"/>
    <cellStyle name="SAPBEXaggItemX 6 3 2" xfId="2153" xr:uid="{4B76DFD7-45AA-409C-B6A8-614470B9621B}"/>
    <cellStyle name="SAPBEXaggItemX 6 3 3" xfId="2702" xr:uid="{9E371435-1D2B-42B7-AAA4-7B3CAFB3A255}"/>
    <cellStyle name="SAPBEXaggItemX 6 4" xfId="1935" xr:uid="{F1E6B6B7-460F-4AE8-9EAC-FEAB4F558652}"/>
    <cellStyle name="SAPBEXaggItemX 6 5" xfId="1881" xr:uid="{54C9E8D3-CF60-4D04-92E0-F468A0F494D8}"/>
    <cellStyle name="SAPBEXaggItemX 7" xfId="882" xr:uid="{79700C67-CFAA-4F4C-B0AB-0048E7A1660E}"/>
    <cellStyle name="SAPBEXaggItemX 7 2" xfId="1749" xr:uid="{FBF02A03-ADD4-4714-91D4-7CF672A187E1}"/>
    <cellStyle name="SAPBEXaggItemX 7 3" xfId="3071" xr:uid="{68866A3C-3A8A-4357-AA49-E383FCBBE6AA}"/>
    <cellStyle name="SAPBEXaggItemX 8" xfId="1050" xr:uid="{966E7612-CFDD-4460-84C4-FD21B692586C}"/>
    <cellStyle name="SAPBEXaggItemX 8 2" xfId="1702" xr:uid="{614B5C0F-ADA7-4B71-8B3D-D7A5EE4B1DF0}"/>
    <cellStyle name="SAPBEXaggItemX 8 3" xfId="3120" xr:uid="{D0256D5E-5DBE-4507-AD2A-9B8B897953DC}"/>
    <cellStyle name="SAPBEXaggItemX 9" xfId="2148" xr:uid="{07F9A2D3-97BD-4FFC-A247-8E077FA2908F}"/>
    <cellStyle name="SAPBEXaggItemX_Actuals by Storm IO" xfId="410" xr:uid="{DB729F14-7507-418B-AC8D-9F75F16BE223}"/>
    <cellStyle name="SAPBEXchaText" xfId="411" xr:uid="{A38706DE-3FFC-4C60-ACED-B2E42C73AD98}"/>
    <cellStyle name="SAPBEXchaText 10" xfId="2539" xr:uid="{26CCA1BC-1641-4CB0-B91E-85EBEA2ABC3D}"/>
    <cellStyle name="SAPBEXchaText 2" xfId="412" xr:uid="{65921C86-1CEC-470D-B535-2AEAFA3C2262}"/>
    <cellStyle name="SAPBEXchaText 2 2" xfId="782" xr:uid="{176A6218-C730-4341-9996-44906E0DD5BA}"/>
    <cellStyle name="SAPBEXchaText 2 2 2" xfId="1023" xr:uid="{F86CA881-ABD5-406D-9E3D-97CE1D93EF95}"/>
    <cellStyle name="SAPBEXchaText 2 2 2 2" xfId="1728" xr:uid="{A0A4C645-0DD9-47C9-ADBF-60D3F2FE7BEF}"/>
    <cellStyle name="SAPBEXchaText 2 2 2 3" xfId="3091" xr:uid="{B57FDC47-A169-4D05-A471-2428FA8DEFB3}"/>
    <cellStyle name="SAPBEXchaText 2 2 3" xfId="1420" xr:uid="{D7BBAF5D-6ABC-4326-A148-0792EC288A72}"/>
    <cellStyle name="SAPBEXchaText 2 2 3 2" xfId="1704" xr:uid="{647D67DF-7318-4DED-8AB9-882076FAEEDA}"/>
    <cellStyle name="SAPBEXchaText 2 2 3 3" xfId="3118" xr:uid="{B2D75F1E-C194-4051-B0C0-87A50C497F87}"/>
    <cellStyle name="SAPBEXchaText 2 2 4" xfId="2024" xr:uid="{4EE183D7-828F-43CF-B1CC-413F72A786EF}"/>
    <cellStyle name="SAPBEXchaText 2 2 5" xfId="2582" xr:uid="{4B3A9845-C7F3-44C8-B3A0-E9B83CF5CF7A}"/>
    <cellStyle name="SAPBEXchaText 2 3" xfId="1227" xr:uid="{1F379C4E-6BBE-4389-AF2A-7DD7BBCD86DE}"/>
    <cellStyle name="SAPBEXchaText 2 3 2" xfId="2149" xr:uid="{E829E4E3-1065-4580-ABCF-B1EEA5778772}"/>
    <cellStyle name="SAPBEXchaText 2 3 3" xfId="2728" xr:uid="{E67D9F5A-1978-4A21-86DC-87971891788F}"/>
    <cellStyle name="SAPBEXchaText 2 4" xfId="1134" xr:uid="{A99775D6-916F-46D9-AAB6-A2230B118B6A}"/>
    <cellStyle name="SAPBEXchaText 2 4 2" xfId="1913" xr:uid="{F938738E-58C7-4AC1-9C0B-38F07BF20AE3}"/>
    <cellStyle name="SAPBEXchaText 2 4 3" xfId="1770" xr:uid="{5DAC4300-662A-4DD4-8752-2B3A050CE307}"/>
    <cellStyle name="SAPBEXchaText 2 5" xfId="2528" xr:uid="{AB6A9178-81D5-46DF-B30A-15A6587A98DB}"/>
    <cellStyle name="SAPBEXchaText 2 6" xfId="2066" xr:uid="{4283099D-4A90-4303-8AAD-2B9C8E392290}"/>
    <cellStyle name="SAPBEXchaText 3" xfId="413" xr:uid="{481E3260-BEB1-4325-9CAB-A21711C3CEC4}"/>
    <cellStyle name="SAPBEXchaText 4" xfId="414" xr:uid="{84717737-C148-45E5-A720-384D63A2ED8C}"/>
    <cellStyle name="SAPBEXchaText 4 2" xfId="783" xr:uid="{2C9D1D56-60F9-4420-B9E2-E9358FB5A64E}"/>
    <cellStyle name="SAPBEXchaText 4 2 2" xfId="1191" xr:uid="{10679609-EE91-4407-BA4F-BA77614A56E5}"/>
    <cellStyle name="SAPBEXchaText 4 2 2 2" xfId="2052" xr:uid="{1E8C54A3-B8C5-402D-8ADB-4577740C7111}"/>
    <cellStyle name="SAPBEXchaText 4 2 2 3" xfId="3155" xr:uid="{C6462887-663F-48D8-89D1-E5AF64B82C49}"/>
    <cellStyle name="SAPBEXchaText 4 2 3" xfId="1421" xr:uid="{6CB1A559-928E-45E2-AD88-4AB02D3EE92C}"/>
    <cellStyle name="SAPBEXchaText 4 2 3 2" xfId="1614" xr:uid="{8E881CEC-0ACC-4D8E-B277-D769CD6C06AE}"/>
    <cellStyle name="SAPBEXchaText 4 2 3 3" xfId="3212" xr:uid="{0D58B24E-A4B9-44BB-85BB-C4867F8B3927}"/>
    <cellStyle name="SAPBEXchaText 4 2 4" xfId="2661" xr:uid="{5625DEC4-53E5-427E-848D-D09B8058E9B3}"/>
    <cellStyle name="SAPBEXchaText 4 2 5" xfId="2275" xr:uid="{89949FD7-394D-4953-A333-937D729C88AE}"/>
    <cellStyle name="SAPBEXchaText 4 3" xfId="1207" xr:uid="{CFCC2868-6E94-457D-AEDF-D33E486C4629}"/>
    <cellStyle name="SAPBEXchaText 4 3 2" xfId="2586" xr:uid="{E4050990-0BDF-4B7E-A780-1D44D6E49836}"/>
    <cellStyle name="SAPBEXchaText 4 3 3" xfId="2507" xr:uid="{36A4E9FB-E62D-40C6-AA59-E11E82481933}"/>
    <cellStyle name="SAPBEXchaText 4 4" xfId="1174" xr:uid="{DFDF3517-04E1-41E3-B090-7EF14EFF302A}"/>
    <cellStyle name="SAPBEXchaText 4 4 2" xfId="5" xr:uid="{EB2AA063-CB29-4FE1-97C9-2923D2945F6E}"/>
    <cellStyle name="SAPBEXchaText 4 4 3" xfId="3038" xr:uid="{B1C30637-9720-48C9-AA70-24DE17B10F0F}"/>
    <cellStyle name="SAPBEXchaText 4 5" xfId="1937" xr:uid="{47E92104-10C5-40E9-86AB-38165F8DB866}"/>
    <cellStyle name="SAPBEXchaText 4 6" xfId="1987" xr:uid="{25FC3BB0-D3EE-4F74-8570-B4F4469B4807}"/>
    <cellStyle name="SAPBEXchaText 5" xfId="628" xr:uid="{9362C906-DEBB-4DE0-B6AE-0F81A60FF781}"/>
    <cellStyle name="SAPBEXchaText 6" xfId="784" xr:uid="{915617E0-2A0A-4FDB-BC9B-52958D7761D6}"/>
    <cellStyle name="SAPBEXchaText 6 2" xfId="1014" xr:uid="{F9BF9651-FCE8-48F6-B3F7-D8EAAAC64BEF}"/>
    <cellStyle name="SAPBEXchaText 6 2 2" xfId="2536" xr:uid="{C19FBCD6-E657-4DB9-9F15-EED82651DEC4}"/>
    <cellStyle name="SAPBEXchaText 6 2 3" xfId="1958" xr:uid="{EC26A042-6A8A-4DBE-B348-E262D0826079}"/>
    <cellStyle name="SAPBEXchaText 6 3" xfId="1422" xr:uid="{D57C4E6A-F54E-4F37-8AC9-C218BCF05536}"/>
    <cellStyle name="SAPBEXchaText 6 3 2" xfId="1900" xr:uid="{6736425B-36CA-47A7-8036-BB10FE8679FD}"/>
    <cellStyle name="SAPBEXchaText 6 3 3" xfId="2703" xr:uid="{E6F5BD16-3F17-49B2-8C27-A8C4058A8D0A}"/>
    <cellStyle name="SAPBEXchaText 6 4" xfId="1562" xr:uid="{6C8D9738-32CE-4DA7-9C28-129C6EF255EA}"/>
    <cellStyle name="SAPBEXchaText 6 5" xfId="3265" xr:uid="{89293A97-0540-4735-B2E9-0344816820EE}"/>
    <cellStyle name="SAPBEXchaText 7" xfId="964" xr:uid="{23A62F8C-CE39-4820-9B3B-38F21CDEB2C5}"/>
    <cellStyle name="SAPBEXchaText 7 2" xfId="2520" xr:uid="{D6DE208C-5690-4AC6-A842-D089EEC6ACE1}"/>
    <cellStyle name="SAPBEXchaText 7 3" xfId="1780" xr:uid="{A7F59E8D-0D5A-4AC3-B5EF-4E1E1F4CCB46}"/>
    <cellStyle name="SAPBEXchaText 8" xfId="1261" xr:uid="{F8CC63C8-2FF1-46F6-878F-19FA66C37CDC}"/>
    <cellStyle name="SAPBEXchaText 8 2" xfId="1957" xr:uid="{463DB40A-5E17-4CC4-9C4F-FB15762ADFB8}"/>
    <cellStyle name="SAPBEXchaText 8 3" xfId="2346" xr:uid="{41964F21-58B1-446D-8E16-C81A4AF4B04B}"/>
    <cellStyle name="SAPBEXchaText 9" xfId="1951" xr:uid="{33D97E7C-06C4-49A9-B42F-8AF26F0B0359}"/>
    <cellStyle name="SAPBEXchaText_Actuals by Storm IO" xfId="415" xr:uid="{50EC50AC-7ECF-4DC1-97AA-E5C400528BD4}"/>
    <cellStyle name="SAPBEXexcBad7" xfId="416" xr:uid="{93D77B84-08DC-4F17-9965-997052FA7833}"/>
    <cellStyle name="SAPBEXexcBad7 2" xfId="417" xr:uid="{6DB0D9E9-D28F-4D2C-A656-05851B48E4DE}"/>
    <cellStyle name="SAPBEXexcBad7 2 2" xfId="785" xr:uid="{9C767CFF-0D73-476B-BD2C-D55527786EBB}"/>
    <cellStyle name="SAPBEXexcBad7 2 2 2" xfId="980" xr:uid="{3015DD6C-6C92-4840-9DCF-ED335F216783}"/>
    <cellStyle name="SAPBEXexcBad7 2 2 2 2" xfId="2161" xr:uid="{1C702410-1DDE-47B6-BAEC-D67E5BD009BD}"/>
    <cellStyle name="SAPBEXexcBad7 2 2 2 3" xfId="1823" xr:uid="{E9EF9A76-04B6-49CE-B27D-C73AF6A24529}"/>
    <cellStyle name="SAPBEXexcBad7 2 2 3" xfId="1423" xr:uid="{25B78C68-B877-4EF0-878E-EE51229553D0}"/>
    <cellStyle name="SAPBEXexcBad7 2 2 3 2" xfId="1849" xr:uid="{B57DA7C3-357E-4E7E-9A9F-51C7A5E7C738}"/>
    <cellStyle name="SAPBEXexcBad7 2 2 3 3" xfId="2868" xr:uid="{80DB0E2B-0C63-4DE1-8B0B-007E402429DA}"/>
    <cellStyle name="SAPBEXexcBad7 2 2 4" xfId="1929" xr:uid="{B52B9A19-69F4-43FC-B7C7-EA89F71615A5}"/>
    <cellStyle name="SAPBEXexcBad7 2 2 5" xfId="1569" xr:uid="{6C16BFC9-66AC-4ED9-AF29-E6E47AEE2872}"/>
    <cellStyle name="SAPBEXexcBad7 2 3" xfId="953" xr:uid="{9E9B6467-8AB7-4D2C-A697-B1DB50243D60}"/>
    <cellStyle name="SAPBEXexcBad7 2 3 2" xfId="2462" xr:uid="{3F666C60-7BE7-4B6A-AA28-59A378FC3227}"/>
    <cellStyle name="SAPBEXexcBad7 2 3 3" xfId="2881" xr:uid="{DC71AA01-717A-4EAB-8C59-ADFDBA14B70A}"/>
    <cellStyle name="SAPBEXexcBad7 2 4" xfId="1260" xr:uid="{61072FCF-5C96-4A5E-BC17-01F5B7B22187}"/>
    <cellStyle name="SAPBEXexcBad7 2 4 2" xfId="1584" xr:uid="{FA2CEC8A-3258-4709-ADC7-B82C8AE07138}"/>
    <cellStyle name="SAPBEXexcBad7 2 4 3" xfId="3245" xr:uid="{2154D81C-053C-470E-94BB-AC3878D99F46}"/>
    <cellStyle name="SAPBEXexcBad7 2 5" xfId="2094" xr:uid="{081177B0-17C7-4EAC-951A-51C56083D273}"/>
    <cellStyle name="SAPBEXexcBad7 2 6" xfId="2986" xr:uid="{342203BD-86C5-4EFD-962F-0BF05167B164}"/>
    <cellStyle name="SAPBEXexcBad7 3" xfId="418" xr:uid="{B48A4AF4-5392-4E66-B6B0-6EEFDECD8288}"/>
    <cellStyle name="SAPBEXexcBad7 3 2" xfId="1005" xr:uid="{E1FE162A-6B47-41B0-924E-AF6AF6387A1C}"/>
    <cellStyle name="SAPBEXexcBad7 3 2 2" xfId="2408" xr:uid="{8D6D5B30-C42D-4627-AA52-3C4B7ED121D1}"/>
    <cellStyle name="SAPBEXexcBad7 3 2 3" xfId="2363" xr:uid="{ABE6FC65-9458-4256-B201-59351B0EBF5E}"/>
    <cellStyle name="SAPBEXexcBad7 3 3" xfId="1052" xr:uid="{228B6E18-A36E-4A57-8352-BD492390FE4F}"/>
    <cellStyle name="SAPBEXexcBad7 3 3 2" xfId="1688" xr:uid="{56821FBA-1064-4090-A779-990F54C9C1DC}"/>
    <cellStyle name="SAPBEXexcBad7 3 3 3" xfId="3134" xr:uid="{C4197206-657C-40C6-818E-D7A784DD72FE}"/>
    <cellStyle name="SAPBEXexcBad7 3 4" xfId="2505" xr:uid="{B47523D4-6A27-4313-BE58-C4704EDF305C}"/>
    <cellStyle name="SAPBEXexcBad7 3 5" xfId="2186" xr:uid="{0CB72F2E-1578-4FE6-B18A-E593EF652BEB}"/>
    <cellStyle name="SAPBEXexcBad7 4" xfId="419" xr:uid="{B35EC978-7477-400D-A108-0C7D03A2E956}"/>
    <cellStyle name="SAPBEXexcBad7 4 2" xfId="786" xr:uid="{17554BEE-319C-4F40-A543-3FBA18523BBE}"/>
    <cellStyle name="SAPBEXexcBad7 4 2 2" xfId="901" xr:uid="{E5976A9B-3233-407B-B6F6-C59A282A98D2}"/>
    <cellStyle name="SAPBEXexcBad7 4 2 2 2" xfId="1682" xr:uid="{A6AD7945-617E-4092-8868-3AC2EFD3CC33}"/>
    <cellStyle name="SAPBEXexcBad7 4 2 2 3" xfId="3140" xr:uid="{8AB570B1-4475-4E3E-9AF6-E6C1C8428ECC}"/>
    <cellStyle name="SAPBEXexcBad7 4 2 3" xfId="1424" xr:uid="{A4A19E69-2BB5-4852-9710-708E6B8E95BA}"/>
    <cellStyle name="SAPBEXexcBad7 4 2 3 2" xfId="2397" xr:uid="{466403D6-AE7A-4B63-BF92-14FBC02AD450}"/>
    <cellStyle name="SAPBEXexcBad7 4 2 3 3" xfId="2535" xr:uid="{EEE34C44-E650-4C13-9049-9B60111EF5C0}"/>
    <cellStyle name="SAPBEXexcBad7 4 2 4" xfId="1529" xr:uid="{49D9E3A3-F0B4-428E-8CF0-8E67F8BBFCF1}"/>
    <cellStyle name="SAPBEXexcBad7 4 2 5" xfId="3290" xr:uid="{95A17E19-0AB7-4A72-83E2-322DC94D1418}"/>
    <cellStyle name="SAPBEXexcBad7 4 3" xfId="1233" xr:uid="{4EF98958-6311-48B0-B531-68AEB4E242F2}"/>
    <cellStyle name="SAPBEXexcBad7 4 3 2" xfId="1909" xr:uid="{5A9BFB36-4310-4B0E-9008-E0EAFEE6C84E}"/>
    <cellStyle name="SAPBEXexcBad7 4 3 3" xfId="1999" xr:uid="{98CD2766-EB6A-4FB0-BA6A-C3DD4D581BA7}"/>
    <cellStyle name="SAPBEXexcBad7 4 4" xfId="884" xr:uid="{2482BE14-3963-4A7F-96E0-1F97ABB7B3E6}"/>
    <cellStyle name="SAPBEXexcBad7 4 4 2" xfId="2572" xr:uid="{CD183007-46DB-4004-9B80-EEA55673647C}"/>
    <cellStyle name="SAPBEXexcBad7 4 4 3" xfId="2178" xr:uid="{30FECAFA-0A4C-4463-9490-C567F530ED2C}"/>
    <cellStyle name="SAPBEXexcBad7 4 5" xfId="2594" xr:uid="{6B6B5084-316F-4D6A-97A1-628DC4282225}"/>
    <cellStyle name="SAPBEXexcBad7 4 6" xfId="2121" xr:uid="{C369D975-1AE4-4182-9D2E-CD64655890FF}"/>
    <cellStyle name="SAPBEXexcBad7 5" xfId="787" xr:uid="{F01E91FC-2F49-49E0-AD70-982A745C78E3}"/>
    <cellStyle name="SAPBEXexcBad7 5 2" xfId="900" xr:uid="{6E35B15F-D1BC-4F22-9BB8-460B4F70345C}"/>
    <cellStyle name="SAPBEXexcBad7 5 2 2" xfId="2387" xr:uid="{A608E958-8822-436C-BDF2-365D81DB0E97}"/>
    <cellStyle name="SAPBEXexcBad7 5 2 3" xfId="2782" xr:uid="{12B41A76-B734-4B90-9D33-772E63F21503}"/>
    <cellStyle name="SAPBEXexcBad7 5 3" xfId="1425" xr:uid="{314AD2C5-E5D9-47D1-92CA-0E7D2FD0E790}"/>
    <cellStyle name="SAPBEXexcBad7 5 3 2" xfId="2016" xr:uid="{E8AEE0E1-0CD2-4D2D-B34E-7FC666F4D6AF}"/>
    <cellStyle name="SAPBEXexcBad7 5 3 3" xfId="2547" xr:uid="{34505A57-BAE7-4B0A-8DE8-26D724E13E2C}"/>
    <cellStyle name="SAPBEXexcBad7 5 4" xfId="2428" xr:uid="{6E2D8A03-5871-485D-97AA-5A657A340592}"/>
    <cellStyle name="SAPBEXexcBad7 5 5" xfId="2795" xr:uid="{1DA7A4BE-8060-4CC5-B6FF-20B6FC97C7D8}"/>
    <cellStyle name="SAPBEXexcBad7 6" xfId="1226" xr:uid="{BD5A504D-B3F4-44E7-B526-785EA74792C7}"/>
    <cellStyle name="SAPBEXexcBad7 6 2" xfId="2202" xr:uid="{9ED27C42-92E0-4925-8354-0F7661B7AA37}"/>
    <cellStyle name="SAPBEXexcBad7 6 3" xfId="2928" xr:uid="{291419B6-D33E-473B-BF40-3F8AFA310EE7}"/>
    <cellStyle name="SAPBEXexcBad7 7" xfId="926" xr:uid="{BAD5364C-FAA6-4683-BB83-6C87043EA208}"/>
    <cellStyle name="SAPBEXexcBad7 7 2" xfId="1786" xr:uid="{E93FA457-AB45-4C57-9668-51D6E3CEA33C}"/>
    <cellStyle name="SAPBEXexcBad7 7 3" xfId="3042" xr:uid="{DEB94761-9714-4EC5-8BC8-DF8F39F81713}"/>
    <cellStyle name="SAPBEXexcBad7 8" xfId="2021" xr:uid="{1FB22B48-E138-4780-8CD4-6294333B9FDE}"/>
    <cellStyle name="SAPBEXexcBad7 9" xfId="1603" xr:uid="{9FC81638-800C-494A-B51A-AB02C282DEB6}"/>
    <cellStyle name="SAPBEXexcBad7_Actuals by Storm IO" xfId="420" xr:uid="{97F0678E-E436-4E46-882F-F9187AF1060A}"/>
    <cellStyle name="SAPBEXexcBad8" xfId="421" xr:uid="{39630303-F0C0-4882-884F-829F8A3ED738}"/>
    <cellStyle name="SAPBEXexcBad8 2" xfId="422" xr:uid="{2A5C7FAE-BD4C-4B6C-9C7C-F6ABA8BA8F65}"/>
    <cellStyle name="SAPBEXexcBad8 2 2" xfId="788" xr:uid="{416FB50C-0480-4337-A903-A7944AB084AE}"/>
    <cellStyle name="SAPBEXexcBad8 2 2 2" xfId="1192" xr:uid="{1BD3044D-FA87-46B9-A5A4-D6CBCD764878}"/>
    <cellStyle name="SAPBEXexcBad8 2 2 2 2" xfId="2035" xr:uid="{72259DEF-8E76-47E3-A20D-EC060EF7F528}"/>
    <cellStyle name="SAPBEXexcBad8 2 2 2 3" xfId="3301" xr:uid="{6EA1AE6A-2192-4D28-996C-37DFFA72CC8B}"/>
    <cellStyle name="SAPBEXexcBad8 2 2 3" xfId="1426" xr:uid="{59C74F29-4997-4771-A512-FA2AFD594020}"/>
    <cellStyle name="SAPBEXexcBad8 2 2 3 2" xfId="1658" xr:uid="{0ACF7E8B-3E51-407B-823D-49731B078675}"/>
    <cellStyle name="SAPBEXexcBad8 2 2 3 3" xfId="3166" xr:uid="{811B8FD4-F691-4FDA-9CC4-1B97487CDE5C}"/>
    <cellStyle name="SAPBEXexcBad8 2 2 4" xfId="1870" xr:uid="{1C715E8B-58E8-41E8-B36A-38CE283C65EC}"/>
    <cellStyle name="SAPBEXexcBad8 2 2 5" xfId="2797" xr:uid="{F9E691E9-D866-48D2-AE01-03BFB00E0402}"/>
    <cellStyle name="SAPBEXexcBad8 2 3" xfId="1088" xr:uid="{3C1A9B56-75A5-441D-8DBD-24C4CD0DE60F}"/>
    <cellStyle name="SAPBEXexcBad8 2 3 2" xfId="1546" xr:uid="{51EF82DE-8A14-424B-8375-0C9EA58D3FC7}"/>
    <cellStyle name="SAPBEXexcBad8 2 3 3" xfId="3280" xr:uid="{A388089F-6B99-4E6A-BF4E-6C496DACA22B}"/>
    <cellStyle name="SAPBEXexcBad8 2 4" xfId="1143" xr:uid="{A1EB4D0D-02CF-42FB-9C63-8A4D0930B989}"/>
    <cellStyle name="SAPBEXexcBad8 2 4 2" xfId="1912" xr:uid="{D4DB7ED5-75AB-4ABD-88FB-BCDE2016E0B3}"/>
    <cellStyle name="SAPBEXexcBad8 2 4 3" xfId="2143" xr:uid="{A191F5D6-6CC9-4155-B728-4A87E414FF9B}"/>
    <cellStyle name="SAPBEXexcBad8 2 5" xfId="1691" xr:uid="{99CBC389-595D-42CA-9532-D4889AE81D57}"/>
    <cellStyle name="SAPBEXexcBad8 2 6" xfId="3129" xr:uid="{0B331CD3-AFC9-4147-943E-BD30C16BFB7D}"/>
    <cellStyle name="SAPBEXexcBad8 3" xfId="423" xr:uid="{5539C64C-7A9A-484B-B2C4-55BD1A759D50}"/>
    <cellStyle name="SAPBEXexcBad8 3 2" xfId="1071" xr:uid="{39D11B15-65CC-4622-A24B-F08DF765E0F1}"/>
    <cellStyle name="SAPBEXexcBad8 3 2 2" xfId="1607" xr:uid="{F6B4EAA0-B982-4A9F-984C-73772293BBFB}"/>
    <cellStyle name="SAPBEXexcBad8 3 2 3" xfId="3222" xr:uid="{5FA47FAF-72BF-450D-B0A6-A488F0BE5571}"/>
    <cellStyle name="SAPBEXexcBad8 3 3" xfId="940" xr:uid="{3E9AD54C-8F96-456C-BE35-81BFDBD6BB17}"/>
    <cellStyle name="SAPBEXexcBad8 3 3 2" xfId="2648" xr:uid="{29FAA977-8DFB-43F4-82E5-9E4DE5061D94}"/>
    <cellStyle name="SAPBEXexcBad8 3 3 3" xfId="1686" xr:uid="{B30C3352-AC39-4A55-816F-C3B8D12BB76F}"/>
    <cellStyle name="SAPBEXexcBad8 3 4" xfId="1841" xr:uid="{9E17C396-56B2-44B7-B3FF-3D5C51C89D0C}"/>
    <cellStyle name="SAPBEXexcBad8 3 5" xfId="2909" xr:uid="{3E5C5873-73BC-410F-9346-44B67C0E3A6F}"/>
    <cellStyle name="SAPBEXexcBad8 4" xfId="424" xr:uid="{A0A639C2-7075-4E56-AE39-901FC34821BF}"/>
    <cellStyle name="SAPBEXexcBad8 4 2" xfId="789" xr:uid="{32440784-7C36-444B-97A4-EA20C6310FFB}"/>
    <cellStyle name="SAPBEXexcBad8 4 2 2" xfId="1024" xr:uid="{6B9DCAA9-BE4F-4B95-96C8-D85CCF60C694}"/>
    <cellStyle name="SAPBEXexcBad8 4 2 2 2" xfId="2096" xr:uid="{78C3286B-AA33-42CC-BB53-405D00437921}"/>
    <cellStyle name="SAPBEXexcBad8 4 2 2 3" xfId="2984" xr:uid="{8EC522AA-BF93-4823-93BA-70AC4CB02F31}"/>
    <cellStyle name="SAPBEXexcBad8 4 2 3" xfId="1427" xr:uid="{7302797C-FB70-4AA4-8939-3588EF97C1A7}"/>
    <cellStyle name="SAPBEXexcBad8 4 2 3 2" xfId="1514" xr:uid="{003748E6-0CD4-4CD8-98CB-31866935067F}"/>
    <cellStyle name="SAPBEXexcBad8 4 2 3 3" xfId="3314" xr:uid="{6654CAC5-6BB8-4AC4-9A77-017EE8B6988A}"/>
    <cellStyle name="SAPBEXexcBad8 4 2 4" xfId="1783" xr:uid="{CAE4FEF1-E2AD-4EF0-8ED7-13B3E4210CCF}"/>
    <cellStyle name="SAPBEXexcBad8 4 2 5" xfId="3044" xr:uid="{1EA70D23-C6DF-4A6D-BE70-98DC82428F7D}"/>
    <cellStyle name="SAPBEXexcBad8 4 3" xfId="1225" xr:uid="{5F286BA5-2974-42B4-8A91-D744DFB164A7}"/>
    <cellStyle name="SAPBEXexcBad8 4 3 2" xfId="2001" xr:uid="{979A71A1-F641-4BB6-88DB-0EF990FC8F3D}"/>
    <cellStyle name="SAPBEXexcBad8 4 3 3" xfId="2424" xr:uid="{399C49B7-696C-40E2-B6D7-D57527FAD22C}"/>
    <cellStyle name="SAPBEXexcBad8 4 4" xfId="1231" xr:uid="{3EA3D314-2F26-4EEA-9CED-FEC361397458}"/>
    <cellStyle name="SAPBEXexcBad8 4 4 2" xfId="1926" xr:uid="{BED9C05F-E988-4539-9016-0833ADC31C4F}"/>
    <cellStyle name="SAPBEXexcBad8 4 4 3" xfId="2272" xr:uid="{2203643B-5221-458E-9FDE-9A8158CB24E6}"/>
    <cellStyle name="SAPBEXexcBad8 4 5" xfId="2192" xr:uid="{92D6772E-CD3A-4DAD-8FFA-78E4D51EFB00}"/>
    <cellStyle name="SAPBEXexcBad8 4 6" xfId="1988" xr:uid="{B2340F5C-ECAC-46BC-B08D-C56D849D4786}"/>
    <cellStyle name="SAPBEXexcBad8 5" xfId="790" xr:uid="{1F082D40-668B-4322-918C-AEE5CFB5464D}"/>
    <cellStyle name="SAPBEXexcBad8 5 2" xfId="887" xr:uid="{7E7E49C8-8020-478A-B85D-6B689FA465BF}"/>
    <cellStyle name="SAPBEXexcBad8 5 2 2" xfId="1979" xr:uid="{46D77E6E-0AA2-4568-B404-A353C14785D5}"/>
    <cellStyle name="SAPBEXexcBad8 5 2 3" xfId="2188" xr:uid="{C9AB4091-4008-43F1-B3D4-713429420C43}"/>
    <cellStyle name="SAPBEXexcBad8 5 3" xfId="1428" xr:uid="{E12BBA5B-0DBA-4B27-AD85-86BE8DCBB7E6}"/>
    <cellStyle name="SAPBEXexcBad8 5 3 2" xfId="1676" xr:uid="{13C5F743-881B-4F1F-ABBC-DB4DB2C0BDA9}"/>
    <cellStyle name="SAPBEXexcBad8 5 3 3" xfId="3146" xr:uid="{FE8C7DE9-E845-47F1-B113-DB24C876522C}"/>
    <cellStyle name="SAPBEXexcBad8 5 4" xfId="2529" xr:uid="{8D4311CE-9393-47D4-8BB2-177653A43E56}"/>
    <cellStyle name="SAPBEXexcBad8 5 5" xfId="2399" xr:uid="{F67FC170-72FF-44CC-8B08-32BF33530DB1}"/>
    <cellStyle name="SAPBEXexcBad8 6" xfId="952" xr:uid="{222BC3E8-BF1E-4B55-AD0F-DCCD9F0730E3}"/>
    <cellStyle name="SAPBEXexcBad8 6 2" xfId="2659" xr:uid="{A54941B1-9C47-4C51-A188-6BC6865569EA}"/>
    <cellStyle name="SAPBEXexcBad8 6 3" xfId="2554" xr:uid="{D3EE8A15-568D-4DE4-B650-981024172F88}"/>
    <cellStyle name="SAPBEXexcBad8 7" xfId="927" xr:uid="{F029AF4D-EF89-4C0A-A3A7-9BA784D1210F}"/>
    <cellStyle name="SAPBEXexcBad8 7 2" xfId="1738" xr:uid="{D280D4DE-2C08-4EFA-AE7E-1BA5110A4FBB}"/>
    <cellStyle name="SAPBEXexcBad8 7 3" xfId="3083" xr:uid="{014224A0-C8B9-4926-8A39-7ED16DEC5558}"/>
    <cellStyle name="SAPBEXexcBad8 8" xfId="2496" xr:uid="{97751B8A-99D3-478E-824F-7335C6201EA5}"/>
    <cellStyle name="SAPBEXexcBad8 9" xfId="2753" xr:uid="{4A840275-35E1-41A5-9275-3D38DE70299D}"/>
    <cellStyle name="SAPBEXexcBad8_Actuals by Storm IO" xfId="425" xr:uid="{9636DA55-A40B-4FFD-ADCB-8ADCBBD12C10}"/>
    <cellStyle name="SAPBEXexcBad9" xfId="426" xr:uid="{2492513B-4741-408F-897B-1486F0185FD0}"/>
    <cellStyle name="SAPBEXexcBad9 2" xfId="427" xr:uid="{AA9B90F4-B569-4A02-BDDA-E3D75F0EFC3A}"/>
    <cellStyle name="SAPBEXexcBad9 2 2" xfId="791" xr:uid="{ABDB9C78-B346-48E9-9AB4-AE08A332A55A}"/>
    <cellStyle name="SAPBEXexcBad9 2 2 2" xfId="949" xr:uid="{6C108B02-92F0-4106-BDFC-AAFA3BCA9567}"/>
    <cellStyle name="SAPBEXexcBad9 2 2 2 2" xfId="2055" xr:uid="{0D6BF6D1-2D37-4C21-8659-5105023AC701}"/>
    <cellStyle name="SAPBEXexcBad9 2 2 2 3" xfId="3123" xr:uid="{88A08760-002C-4BD8-BE87-E4C2613F8B97}"/>
    <cellStyle name="SAPBEXexcBad9 2 2 3" xfId="1429" xr:uid="{1AF31E32-A0E8-4643-A06E-E0ED8CAC8945}"/>
    <cellStyle name="SAPBEXexcBad9 2 2 3 2" xfId="2264" xr:uid="{6C86163A-5BD7-4106-B476-0FAA55DEFA01}"/>
    <cellStyle name="SAPBEXexcBad9 2 2 3 3" xfId="1967" xr:uid="{E8BA239E-7DBA-4843-B9EC-9E4FB8602491}"/>
    <cellStyle name="SAPBEXexcBad9 2 2 4" xfId="2617" xr:uid="{49E1DF1D-BD7A-49EA-A3DD-3074E0DC8AD3}"/>
    <cellStyle name="SAPBEXexcBad9 2 2 5" xfId="2786" xr:uid="{66FAFF36-68FB-461C-8760-478AB526349C}"/>
    <cellStyle name="SAPBEXexcBad9 2 3" xfId="1232" xr:uid="{1E8A47A1-ECE3-42CC-8479-53E7D324144D}"/>
    <cellStyle name="SAPBEXexcBad9 2 3 2" xfId="1910" xr:uid="{34AC527B-4794-4466-A519-DC6C3D0631F3}"/>
    <cellStyle name="SAPBEXexcBad9 2 3 3" xfId="2570" xr:uid="{ED992A86-B090-471F-9CB9-024ACE83C288}"/>
    <cellStyle name="SAPBEXexcBad9 2 4" xfId="1165" xr:uid="{4ACCEEDB-D9F7-4458-8EFE-0FB95C6E288D}"/>
    <cellStyle name="SAPBEXexcBad9 2 4 2" xfId="2596" xr:uid="{09B4D6F9-21B9-4235-A391-EE2D2D381A11}"/>
    <cellStyle name="SAPBEXexcBad9 2 4 3" xfId="2957" xr:uid="{BD74079C-B2A3-4949-827A-6F421A898BFE}"/>
    <cellStyle name="SAPBEXexcBad9 2 5" xfId="2064" xr:uid="{1BEBF195-1872-432B-8447-7BE6C9A06A74}"/>
    <cellStyle name="SAPBEXexcBad9 2 6" xfId="3018" xr:uid="{FF92263A-3022-4BEA-B221-2A04FF19D7D5}"/>
    <cellStyle name="SAPBEXexcBad9 3" xfId="428" xr:uid="{6210294C-77E7-4181-88CC-40B78040EED8}"/>
    <cellStyle name="SAPBEXexcBad9 3 2" xfId="1004" xr:uid="{A407FE18-7770-453E-BDD1-2451931696A3}"/>
    <cellStyle name="SAPBEXexcBad9 3 2 2" xfId="1917" xr:uid="{A869EEE5-C00F-40DE-A8D2-E0C0C1835D2E}"/>
    <cellStyle name="SAPBEXexcBad9 3 2 3" xfId="2189" xr:uid="{3D765EFA-1F77-49F2-8A9F-589B9928159B}"/>
    <cellStyle name="SAPBEXexcBad9 3 3" xfId="1265" xr:uid="{8C551CA7-1EEC-4745-9A3C-116782409ECF}"/>
    <cellStyle name="SAPBEXexcBad9 3 3 2" xfId="2158" xr:uid="{B9B17240-C5FE-4DCA-90E4-5EA4C8DDCCAD}"/>
    <cellStyle name="SAPBEXexcBad9 3 3 3" xfId="2668" xr:uid="{E0E2160B-814A-40E2-B32A-9C7206156EA9}"/>
    <cellStyle name="SAPBEXexcBad9 3 4" xfId="2366" xr:uid="{C71C11EE-7EEA-4F78-ABF4-D3E9D5F25119}"/>
    <cellStyle name="SAPBEXexcBad9 3 5" xfId="2510" xr:uid="{D10E2FC4-7CD3-4D29-8DDB-8FFBC19075CB}"/>
    <cellStyle name="SAPBEXexcBad9 4" xfId="429" xr:uid="{F24AE889-695A-4EEE-936E-7E9B6E63986E}"/>
    <cellStyle name="SAPBEXexcBad9 4 2" xfId="792" xr:uid="{E0C54113-C0D5-4E96-9ED7-02AC8041FF33}"/>
    <cellStyle name="SAPBEXexcBad9 4 2 2" xfId="1141" xr:uid="{A991028E-6DB4-4F04-9D08-8B0BAB029BA2}"/>
    <cellStyle name="SAPBEXexcBad9 4 2 2 2" xfId="1789" xr:uid="{DEF0E940-48A4-4D7F-B7B0-A9B02FDA91D7}"/>
    <cellStyle name="SAPBEXexcBad9 4 2 2 3" xfId="3039" xr:uid="{AE807C59-A0B2-40B1-9374-7497498EF5BE}"/>
    <cellStyle name="SAPBEXexcBad9 4 2 3" xfId="1430" xr:uid="{23BCC605-AD7E-4E24-988A-55B725862C62}"/>
    <cellStyle name="SAPBEXexcBad9 4 2 3 2" xfId="1613" xr:uid="{D933C2E1-1B92-4261-985A-EB4BC7CA3688}"/>
    <cellStyle name="SAPBEXexcBad9 4 2 3 3" xfId="3213" xr:uid="{4518B055-E852-41C2-882D-F0095557BCFC}"/>
    <cellStyle name="SAPBEXexcBad9 4 2 4" xfId="2522" xr:uid="{89EE3E0E-F46E-4C5A-A04C-D8BAC6D61B4C}"/>
    <cellStyle name="SAPBEXexcBad9 4 2 5" xfId="1665" xr:uid="{1C744B22-2791-4DEF-81E8-7E573B617BF8}"/>
    <cellStyle name="SAPBEXexcBad9 4 3" xfId="951" xr:uid="{42C1D0CE-7D10-4AAA-AB23-F47C8F35F7D0}"/>
    <cellStyle name="SAPBEXexcBad9 4 3 2" xfId="2237" xr:uid="{35D3CEFC-C3CA-4425-9EB2-DF05ABB0FD22}"/>
    <cellStyle name="SAPBEXexcBad9 4 3 3" xfId="2781" xr:uid="{E83FE327-CBA2-4057-843A-2CFB283E0EBF}"/>
    <cellStyle name="SAPBEXexcBad9 4 4" xfId="950" xr:uid="{D97033D3-6E4C-4FB9-98D1-9D2DBA81C1E8}"/>
    <cellStyle name="SAPBEXexcBad9 4 4 2" xfId="1695" xr:uid="{6E8D4600-FAD5-4E4A-B1C8-A39740180A50}"/>
    <cellStyle name="SAPBEXexcBad9 4 4 3" xfId="3124" xr:uid="{29097FAD-51A3-4E99-8568-C8AE5C905B7B}"/>
    <cellStyle name="SAPBEXexcBad9 4 5" xfId="2651" xr:uid="{A0495C55-BD71-4CA2-A134-79B4D24BF944}"/>
    <cellStyle name="SAPBEXexcBad9 4 6" xfId="2460" xr:uid="{D2A1A0BE-F671-4E92-9D28-C277A81DAA13}"/>
    <cellStyle name="SAPBEXexcBad9 5" xfId="793" xr:uid="{4322BA0D-E0CE-4B99-9321-C069F1158AAA}"/>
    <cellStyle name="SAPBEXexcBad9 5 2" xfId="1234" xr:uid="{5C6FF621-1FE8-4637-B782-61F4DD544439}"/>
    <cellStyle name="SAPBEXexcBad9 5 2 2" xfId="2100" xr:uid="{346D518C-C8DD-474E-B5A9-173516CCBBF2}"/>
    <cellStyle name="SAPBEXexcBad9 5 2 3" xfId="2980" xr:uid="{434D7C9F-B560-4134-A4E7-3C2816F433BA}"/>
    <cellStyle name="SAPBEXexcBad9 5 3" xfId="1431" xr:uid="{91043A78-C91D-4F81-BE51-640689FC2A6C}"/>
    <cellStyle name="SAPBEXexcBad9 5 3 2" xfId="2491" xr:uid="{B366CC9C-7EB7-4FCE-AF8F-E4328A7D5F69}"/>
    <cellStyle name="SAPBEXexcBad9 5 3 3" xfId="2869" xr:uid="{CF1A1BFD-3640-4E8F-A2D2-ADB0DC059F47}"/>
    <cellStyle name="SAPBEXexcBad9 5 4" xfId="2527" xr:uid="{DABBEC96-BCC3-4FBA-81A4-37B689DF66EF}"/>
    <cellStyle name="SAPBEXexcBad9 5 5" xfId="2620" xr:uid="{6CFEFB8A-D9A6-4C56-A088-9978C4D3AEB7}"/>
    <cellStyle name="SAPBEXexcBad9 6" xfId="919" xr:uid="{14828FD7-AF2A-4558-BF2D-5154F9431CCB}"/>
    <cellStyle name="SAPBEXexcBad9 6 2" xfId="2172" xr:uid="{D16D1600-3F8C-44A9-9926-93BFAB0286DF}"/>
    <cellStyle name="SAPBEXexcBad9 6 3" xfId="2626" xr:uid="{969AB806-1797-4492-8399-3FB1C4AD60F1}"/>
    <cellStyle name="SAPBEXexcBad9 7" xfId="1151" xr:uid="{C96E6365-D1CE-4E53-8E31-1E228679CF02}"/>
    <cellStyle name="SAPBEXexcBad9 7 2" xfId="2043" xr:uid="{2EC644EC-ECD4-40F8-81A6-F398ADBE0ABC}"/>
    <cellStyle name="SAPBEXexcBad9 7 3" xfId="3252" xr:uid="{1A146239-2D6D-4C76-827B-345F5AF45305}"/>
    <cellStyle name="SAPBEXexcBad9 8" xfId="2256" xr:uid="{EE88BE0E-8366-46DB-94AE-5E1A66F13C06}"/>
    <cellStyle name="SAPBEXexcBad9 9" xfId="1538" xr:uid="{34F9B470-E193-43D4-9E59-51E17DBD157A}"/>
    <cellStyle name="SAPBEXexcBad9_Actuals by Storm IO" xfId="430" xr:uid="{5A09002A-D1F5-4BE3-8878-777EC578069E}"/>
    <cellStyle name="SAPBEXexcCritical4" xfId="431" xr:uid="{5A8963C1-F44C-454C-9829-669CAEFE7FF2}"/>
    <cellStyle name="SAPBEXexcCritical4 2" xfId="432" xr:uid="{FE343710-1F1A-4A20-893C-093BC2995521}"/>
    <cellStyle name="SAPBEXexcCritical4 2 2" xfId="794" xr:uid="{FA3EA30F-B4A3-44F6-9200-57EBC1A5882C}"/>
    <cellStyle name="SAPBEXexcCritical4 2 2 2" xfId="1160" xr:uid="{D17D185A-9E5C-4089-9BD9-A71A4FB758DB}"/>
    <cellStyle name="SAPBEXexcCritical4 2 2 2 2" xfId="1648" xr:uid="{1B3CA1DD-8394-45B0-9445-B094536CAFE3}"/>
    <cellStyle name="SAPBEXexcCritical4 2 2 2 3" xfId="3176" xr:uid="{4E861E1F-1098-482D-92E7-4DF50271D97C}"/>
    <cellStyle name="SAPBEXexcCritical4 2 2 3" xfId="1432" xr:uid="{1B16C50D-484C-4D69-A517-5945890B15E0}"/>
    <cellStyle name="SAPBEXexcCritical4 2 2 3 2" xfId="1657" xr:uid="{41D48877-8C1B-43E4-B739-BB1CCB3AF840}"/>
    <cellStyle name="SAPBEXexcCritical4 2 2 3 3" xfId="3167" xr:uid="{C600DE11-686C-41AC-B2DD-84DDAA2A1996}"/>
    <cellStyle name="SAPBEXexcCritical4 2 2 4" xfId="2131" xr:uid="{14B8B093-CF81-4EE8-AEE5-70004BFBBCDB}"/>
    <cellStyle name="SAPBEXexcCritical4 2 2 5" xfId="2818" xr:uid="{DD80A21F-903F-415B-9102-BBC717B42E11}"/>
    <cellStyle name="SAPBEXexcCritical4 2 3" xfId="1069" xr:uid="{84C612DA-F5C9-4181-B41B-27D7BD8D4829}"/>
    <cellStyle name="SAPBEXexcCritical4 2 3 2" xfId="1548" xr:uid="{A0C067B4-05F3-4B16-AB1B-DBB56DF79C28}"/>
    <cellStyle name="SAPBEXexcCritical4 2 3 3" xfId="3278" xr:uid="{E90AC99B-F71A-4681-901F-60960396547B}"/>
    <cellStyle name="SAPBEXexcCritical4 2 4" xfId="1175" xr:uid="{EEB6501B-9F1E-4670-9C47-78706A00B703}"/>
    <cellStyle name="SAPBEXexcCritical4 2 4 2" xfId="1645" xr:uid="{E1CC1184-0FC7-40CE-9D0E-815292096B32}"/>
    <cellStyle name="SAPBEXexcCritical4 2 4 3" xfId="3179" xr:uid="{EA667EA4-A1AC-4FAA-8871-FA2FF3A499C1}"/>
    <cellStyle name="SAPBEXexcCritical4 2 5" xfId="1893" xr:uid="{A14C8EA5-F9B2-4CE6-8A21-73AA18E8DB26}"/>
    <cellStyle name="SAPBEXexcCritical4 2 6" xfId="2729" xr:uid="{F40474C6-B44B-4D0F-9B6D-385E451C6EA7}"/>
    <cellStyle name="SAPBEXexcCritical4 3" xfId="433" xr:uid="{C25CCF4C-D90D-4682-B96A-B459FDC89951}"/>
    <cellStyle name="SAPBEXexcCritical4 3 2" xfId="1036" xr:uid="{1586390F-4CB0-49C8-B6B0-D855C39C9743}"/>
    <cellStyle name="SAPBEXexcCritical4 3 2 2" xfId="2642" xr:uid="{DFA3A07F-F6CA-4FF7-A23C-4BEB8CE43D25}"/>
    <cellStyle name="SAPBEXexcCritical4 3 2 3" xfId="2433" xr:uid="{1F3B4F43-00FB-4DA1-843E-894294637455}"/>
    <cellStyle name="SAPBEXexcCritical4 3 3" xfId="1038" xr:uid="{59F9FF26-FE80-4513-9357-86C75779A2B6}"/>
    <cellStyle name="SAPBEXexcCritical4 3 3 2" xfId="2388" xr:uid="{73FAC01D-7EDB-4B6E-B4F0-78BA58106F47}"/>
    <cellStyle name="SAPBEXexcCritical4 3 3 3" xfId="3081" xr:uid="{2C6C6FBD-B77F-4A5B-A09F-699FDC012DF3}"/>
    <cellStyle name="SAPBEXexcCritical4 3 4" xfId="1943" xr:uid="{FB4BF8B6-BCE2-4324-BD4E-9CE70D5CDFD8}"/>
    <cellStyle name="SAPBEXexcCritical4 3 5" xfId="2500" xr:uid="{EF9983C5-FB6B-4FC7-9ADC-18388788A4F3}"/>
    <cellStyle name="SAPBEXexcCritical4 4" xfId="434" xr:uid="{4C1D14FA-01E5-4F2E-92BD-8BDD657F6526}"/>
    <cellStyle name="SAPBEXexcCritical4 4 2" xfId="795" xr:uid="{FDDB57F4-9AAB-4709-994F-76CBE8A3D6C4}"/>
    <cellStyle name="SAPBEXexcCritical4 4 2 2" xfId="872" xr:uid="{1D20A6C6-576A-45CC-A9EC-20F064607FC1}"/>
    <cellStyle name="SAPBEXexcCritical4 4 2 2 2" xfId="2557" xr:uid="{B2DBE66D-20B0-4872-8A78-5DB14EE7D2E5}"/>
    <cellStyle name="SAPBEXexcCritical4 4 2 2 3" xfId="2375" xr:uid="{3B1B72F8-819F-4408-A05C-1C6C6421C7E2}"/>
    <cellStyle name="SAPBEXexcCritical4 4 2 3" xfId="1433" xr:uid="{3F35BF41-32C5-4F55-873C-552F185DCBDB}"/>
    <cellStyle name="SAPBEXexcCritical4 4 2 3 2" xfId="2028" xr:uid="{E078AF5A-CDCF-4BBC-8C1C-0E9DF87047B7}"/>
    <cellStyle name="SAPBEXexcCritical4 4 2 3 3" xfId="3315" xr:uid="{411E1089-BF01-4038-A27F-C810CEAADBA0}"/>
    <cellStyle name="SAPBEXexcCritical4 4 2 4" xfId="1996" xr:uid="{B3ACBED6-D507-4300-8E1D-BA357409E576}"/>
    <cellStyle name="SAPBEXexcCritical4 4 2 5" xfId="2313" xr:uid="{51332057-3BBF-4924-952B-BB88B320A02A}"/>
    <cellStyle name="SAPBEXexcCritical4 4 3" xfId="1283" xr:uid="{015B146E-BD81-4D85-8A04-A306A8BA30E5}"/>
    <cellStyle name="SAPBEXexcCritical4 4 3 2" xfId="2622" xr:uid="{7FB99F20-2951-4502-A468-70A8DCA4D363}"/>
    <cellStyle name="SAPBEXexcCritical4 4 3 3" xfId="2760" xr:uid="{AFF11AED-B277-44FF-80AF-2A476E2EC402}"/>
    <cellStyle name="SAPBEXexcCritical4 4 4" xfId="928" xr:uid="{687ADF36-82B1-4ABE-AE75-B1928BB3162B}"/>
    <cellStyle name="SAPBEXexcCritical4 4 4 2" xfId="2407" xr:uid="{41ED8111-5EA5-4B4A-9C5F-5336A2487CEB}"/>
    <cellStyle name="SAPBEXexcCritical4 4 4 3" xfId="2010" xr:uid="{3772EB9C-3DBE-43FE-BB06-1B3FC5CA4E10}"/>
    <cellStyle name="SAPBEXexcCritical4 4 5" xfId="1985" xr:uid="{CB7242D7-23F1-4556-813C-A3E12AE39130}"/>
    <cellStyle name="SAPBEXexcCritical4 4 6" xfId="2494" xr:uid="{56BB5E15-EACB-4484-B927-B93D7F327729}"/>
    <cellStyle name="SAPBEXexcCritical4 5" xfId="796" xr:uid="{94F77B0C-FCD2-4735-926E-5667CBE5D3E4}"/>
    <cellStyle name="SAPBEXexcCritical4 5 2" xfId="1064" xr:uid="{A3779B1D-707A-45F5-89C1-EFDDD386CDF2}"/>
    <cellStyle name="SAPBEXexcCritical4 5 2 2" xfId="2252" xr:uid="{12625B15-58FA-4723-B049-7E5EE807C1BB}"/>
    <cellStyle name="SAPBEXexcCritical4 5 2 3" xfId="2826" xr:uid="{47E01FAF-24C4-4C54-8F05-6D8DD323BB5A}"/>
    <cellStyle name="SAPBEXexcCritical4 5 3" xfId="1434" xr:uid="{A85A50A3-761D-420A-907D-310C7F1D0217}"/>
    <cellStyle name="SAPBEXexcCritical4 5 3 2" xfId="2074" xr:uid="{1ED7A24B-4817-44E6-AE23-E8225AAC51BE}"/>
    <cellStyle name="SAPBEXexcCritical4 5 3 3" xfId="3004" xr:uid="{1BAB9396-BD2E-4DB5-8AB2-CF7EFDFCCE37}"/>
    <cellStyle name="SAPBEXexcCritical4 5 4" xfId="2587" xr:uid="{2F8D99F0-7521-4CEC-BE2A-2A3787523609}"/>
    <cellStyle name="SAPBEXexcCritical4 5 5" xfId="2006" xr:uid="{4A923266-D4C6-4049-AD93-D150711BFB58}"/>
    <cellStyle name="SAPBEXexcCritical4 6" xfId="1070" xr:uid="{01664C78-C505-4C7D-B341-F699A9F56C53}"/>
    <cellStyle name="SAPBEXexcCritical4 6 2" xfId="1681" xr:uid="{640814E5-D367-4556-A9A3-77A33EE1E307}"/>
    <cellStyle name="SAPBEXexcCritical4 6 3" xfId="3141" xr:uid="{AFA58FA8-4239-4ED1-B739-5A95EC881859}"/>
    <cellStyle name="SAPBEXexcCritical4 7" xfId="1249" xr:uid="{9AAB7CA5-1B40-47E3-917D-212EE5CF15C9}"/>
    <cellStyle name="SAPBEXexcCritical4 7 2" xfId="1842" xr:uid="{DD593231-2868-4996-A3F0-D5666BA48C90}"/>
    <cellStyle name="SAPBEXexcCritical4 7 3" xfId="2907" xr:uid="{8D1E3EB2-2C06-4905-8CE1-24FFE0BD2286}"/>
    <cellStyle name="SAPBEXexcCritical4 8" xfId="1581" xr:uid="{1F987218-4E86-42CE-999F-03B81CACBA2F}"/>
    <cellStyle name="SAPBEXexcCritical4 9" xfId="3249" xr:uid="{59BE19D4-71DC-4340-9E6D-7907C589C3D2}"/>
    <cellStyle name="SAPBEXexcCritical4_Actuals by Storm IO" xfId="435" xr:uid="{9F166FFE-A8FC-4F39-8C8B-B3850F9D5F40}"/>
    <cellStyle name="SAPBEXexcCritical5" xfId="436" xr:uid="{166DE333-53AC-467C-83BE-41B85E023A5D}"/>
    <cellStyle name="SAPBEXexcCritical5 2" xfId="437" xr:uid="{35F9DBC9-C952-45B5-8CA3-E191863D286B}"/>
    <cellStyle name="SAPBEXexcCritical5 2 2" xfId="797" xr:uid="{AE540946-14C8-412C-A517-4B298DBDE849}"/>
    <cellStyle name="SAPBEXexcCritical5 2 2 2" xfId="899" xr:uid="{9D61D9AF-EA71-4145-9D08-8BC7F36B59E3}"/>
    <cellStyle name="SAPBEXexcCritical5 2 2 2 2" xfId="2338" xr:uid="{19B5A120-9B7E-4A55-A4A6-D2F0D339E7D8}"/>
    <cellStyle name="SAPBEXexcCritical5 2 2 2 3" xfId="2788" xr:uid="{5B127732-131A-4224-8E74-07233FCFAF14}"/>
    <cellStyle name="SAPBEXexcCritical5 2 2 3" xfId="1435" xr:uid="{6ED13BF7-652D-4F6F-96FD-60C43318ED3A}"/>
    <cellStyle name="SAPBEXexcCritical5 2 2 3 2" xfId="1924" xr:uid="{B18AAAD2-A8FF-4FAE-9FEA-D6AAF8244B57}"/>
    <cellStyle name="SAPBEXexcCritical5 2 2 3 3" xfId="2244" xr:uid="{F242C2C7-D435-4199-9E38-5AF06BC5CD26}"/>
    <cellStyle name="SAPBEXexcCritical5 2 2 4" xfId="1890" xr:uid="{992851FC-94B5-4A59-B3E5-A93D45A0CB3C}"/>
    <cellStyle name="SAPBEXexcCritical5 2 2 5" xfId="2734" xr:uid="{1862DD71-27E7-416B-875D-2B8EB4D2B33F}"/>
    <cellStyle name="SAPBEXexcCritical5 2 3" xfId="1068" xr:uid="{D32AC01C-C934-4CB0-BC75-4482ECA7C7E8}"/>
    <cellStyle name="SAPBEXexcCritical5 2 3 2" xfId="1708" xr:uid="{87B75EAA-0DF7-410F-A5F5-209BACB59C46}"/>
    <cellStyle name="SAPBEXexcCritical5 2 3 3" xfId="3110" xr:uid="{D0892817-4A42-4DAA-B918-7755744B8E2F}"/>
    <cellStyle name="SAPBEXexcCritical5 2 4" xfId="1053" xr:uid="{C34D41AD-665E-4F9A-8CDE-DCD4345F3D16}"/>
    <cellStyle name="SAPBEXexcCritical5 2 4 2" xfId="1804" xr:uid="{42770C34-0132-4129-959D-0E935D01CD4B}"/>
    <cellStyle name="SAPBEXexcCritical5 2 4 3" xfId="3006" xr:uid="{9B19F92C-AE39-4238-AE27-CF06FD9DCEC9}"/>
    <cellStyle name="SAPBEXexcCritical5 2 5" xfId="1972" xr:uid="{4AAA5E80-5515-4932-B6F9-24BC5886AB9E}"/>
    <cellStyle name="SAPBEXexcCritical5 2 6" xfId="2576" xr:uid="{F5629D1E-823C-4CEB-9D51-0B03F59F4168}"/>
    <cellStyle name="SAPBEXexcCritical5 3" xfId="438" xr:uid="{CCB8AE86-F474-4883-A2FD-5D11A7D3BCE4}"/>
    <cellStyle name="SAPBEXexcCritical5 3 2" xfId="918" xr:uid="{0FCD6B56-2F0D-40CF-8B69-9F1D09E38904}"/>
    <cellStyle name="SAPBEXexcCritical5 3 2 2" xfId="1845" xr:uid="{C6441C23-888D-4C53-8A1C-F97079DCE195}"/>
    <cellStyle name="SAPBEXexcCritical5 3 2 3" xfId="2885" xr:uid="{016A3C8E-4360-447C-B64F-1CC586F35888}"/>
    <cellStyle name="SAPBEXexcCritical5 3 3" xfId="1144" xr:uid="{BD7B31B1-72E9-44F5-B9A0-7A7C6EDE7CD2}"/>
    <cellStyle name="SAPBEXexcCritical5 3 3 2" xfId="1800" xr:uid="{A39D5088-7E2C-4943-8635-993CA3299E20}"/>
    <cellStyle name="SAPBEXexcCritical5 3 3 3" xfId="3019" xr:uid="{CC5B960D-F43C-42ED-BFDD-A9D4EF9EE906}"/>
    <cellStyle name="SAPBEXexcCritical5 3 4" xfId="2274" xr:uid="{890060C1-3729-4DE5-8B96-2C8F014C5D36}"/>
    <cellStyle name="SAPBEXexcCritical5 3 5" xfId="2105" xr:uid="{35DB4075-A76E-403B-A2F3-79CFE5794841}"/>
    <cellStyle name="SAPBEXexcCritical5 4" xfId="439" xr:uid="{D749CB4F-9FAB-492A-8622-A15537714648}"/>
    <cellStyle name="SAPBEXexcCritical5 4 2" xfId="798" xr:uid="{7E907D0F-7286-4D92-9FAF-A9AC4CB757B5}"/>
    <cellStyle name="SAPBEXexcCritical5 4 2 2" xfId="1190" xr:uid="{1A5ABB6E-1A0A-48CC-AC0E-B9FEEEC9799B}"/>
    <cellStyle name="SAPBEXexcCritical5 4 2 2 2" xfId="2198" xr:uid="{0CA8EEE3-B7DD-4B01-8FD8-6CE241128657}"/>
    <cellStyle name="SAPBEXexcCritical5 4 2 2 3" xfId="2852" xr:uid="{65B5EE03-B152-46C4-B95A-70393110491B}"/>
    <cellStyle name="SAPBEXexcCritical5 4 2 3" xfId="1436" xr:uid="{A56AD063-E9BA-4114-8061-7C9BE0662A26}"/>
    <cellStyle name="SAPBEXexcCritical5 4 2 3 2" xfId="1617" xr:uid="{FF388CB2-FA8B-465B-BB8C-8AAFC60BB4F0}"/>
    <cellStyle name="SAPBEXexcCritical5 4 2 3 3" xfId="3209" xr:uid="{7D68CE7B-E8FA-4DDB-8F62-27B60BFA2B56}"/>
    <cellStyle name="SAPBEXexcCritical5 4 2 4" xfId="2589" xr:uid="{B2EFDDC3-30D4-44D2-8F45-7365099CF2B8}"/>
    <cellStyle name="SAPBEXexcCritical5 4 2 5" xfId="1717" xr:uid="{58F677A2-1595-49CB-97BA-024EEBEAD1AE}"/>
    <cellStyle name="SAPBEXexcCritical5 4 3" xfId="1035" xr:uid="{2E6FA617-8C26-4E73-B212-A76FA23AC591}"/>
    <cellStyle name="SAPBEXexcCritical5 4 3 2" xfId="2380" xr:uid="{5574CDC6-0FB2-4CAD-BFF3-686996DED493}"/>
    <cellStyle name="SAPBEXexcCritical5 4 3 3" xfId="1965" xr:uid="{C273E10E-575E-459F-AB71-7C95CC347831}"/>
    <cellStyle name="SAPBEXexcCritical5 4 4" xfId="880" xr:uid="{22B55DE8-D83B-4112-AA1A-70B82B01E3B4}"/>
    <cellStyle name="SAPBEXexcCritical5 4 4 2" xfId="2436" xr:uid="{09E7E8A4-D2E0-4649-B094-1205206F3DEE}"/>
    <cellStyle name="SAPBEXexcCritical5 4 4 3" xfId="2802" xr:uid="{4260E847-ED08-4EF1-A20E-2A3125E4101B}"/>
    <cellStyle name="SAPBEXexcCritical5 4 5" xfId="2200" xr:uid="{E090C2C2-CFE0-4098-A2CF-2267499F3555}"/>
    <cellStyle name="SAPBEXexcCritical5 4 6" xfId="2918" xr:uid="{45960DB4-D907-4663-A849-F5FF3A2A9FF4}"/>
    <cellStyle name="SAPBEXexcCritical5 5" xfId="799" xr:uid="{9E367338-E547-4AAD-B0E1-35A1F204C723}"/>
    <cellStyle name="SAPBEXexcCritical5 5 2" xfId="1013" xr:uid="{60DBFC26-1897-463D-B6AF-DEB8F8B453F9}"/>
    <cellStyle name="SAPBEXexcCritical5 5 2 2" xfId="2214" xr:uid="{78AE2A70-5446-4688-9122-C01200A021F7}"/>
    <cellStyle name="SAPBEXexcCritical5 5 2 3" xfId="2571" xr:uid="{9F7218D6-BC83-4FD9-AC1D-698B2AE6662D}"/>
    <cellStyle name="SAPBEXexcCritical5 5 3" xfId="1437" xr:uid="{FED61380-4660-4D3A-B8C9-F425716D8EED}"/>
    <cellStyle name="SAPBEXexcCritical5 5 3 2" xfId="1899" xr:uid="{AC02A9FB-58F8-4DAA-A47C-4CA7EF40B7B2}"/>
    <cellStyle name="SAPBEXexcCritical5 5 3 3" xfId="2704" xr:uid="{C9AC8AB4-E4C7-45A6-BB31-B072B1F46415}"/>
    <cellStyle name="SAPBEXexcCritical5 5 4" xfId="1736" xr:uid="{68F5225B-F39E-413A-8373-38C6624E1109}"/>
    <cellStyle name="SAPBEXexcCritical5 5 5" xfId="3085" xr:uid="{B3F85843-8424-4AC6-816D-CF84E9C42231}"/>
    <cellStyle name="SAPBEXexcCritical5 6" xfId="1224" xr:uid="{86232CA1-811B-4631-A598-E37D3CE98C77}"/>
    <cellStyle name="SAPBEXexcCritical5 6 2" xfId="1803" xr:uid="{8980EBFE-BA93-422E-B273-05FCDA1D2210}"/>
    <cellStyle name="SAPBEXexcCritical5 6 3" xfId="3015" xr:uid="{0198CD18-0C23-4878-8034-C501507516C9}"/>
    <cellStyle name="SAPBEXexcCritical5 7" xfId="1135" xr:uid="{12C09B0E-AA16-4484-958B-1FE68D23031D}"/>
    <cellStyle name="SAPBEXexcCritical5 7 2" xfId="1788" xr:uid="{3FC0C96B-F4AB-4D9F-91DD-4375E20BB73A}"/>
    <cellStyle name="SAPBEXexcCritical5 7 3" xfId="3040" xr:uid="{D0153357-A04A-4547-B765-EBB6F2E1F99F}"/>
    <cellStyle name="SAPBEXexcCritical5 8" xfId="1768" xr:uid="{7285E488-5939-4E55-BB93-2244C257A45E}"/>
    <cellStyle name="SAPBEXexcCritical5 9" xfId="3055" xr:uid="{332B83A6-0BAD-4890-82F6-4C605A5CACF7}"/>
    <cellStyle name="SAPBEXexcCritical5_Actuals by Storm IO" xfId="440" xr:uid="{98FB0BCE-50C4-48C4-BFB3-4426B572B9CD}"/>
    <cellStyle name="SAPBEXexcCritical6" xfId="441" xr:uid="{01E2EE0B-88DF-4894-AC1D-FE530F80A690}"/>
    <cellStyle name="SAPBEXexcCritical6 2" xfId="442" xr:uid="{50A44CD1-9805-4736-9038-5A809DA24462}"/>
    <cellStyle name="SAPBEXexcCritical6 2 2" xfId="800" xr:uid="{CCDB21FE-1DC4-43E4-9DCA-E68B8E9F8892}"/>
    <cellStyle name="SAPBEXexcCritical6 2 2 2" xfId="1178" xr:uid="{F50AA6A7-08BD-4DAB-A2CE-31F884921327}"/>
    <cellStyle name="SAPBEXexcCritical6 2 2 2 2" xfId="2290" xr:uid="{1693D35E-F2EA-4A0D-BEED-8C287C44564C}"/>
    <cellStyle name="SAPBEXexcCritical6 2 2 2 3" xfId="2641" xr:uid="{9FACFEF8-B0FE-41CA-A2AA-9D2FB51F7042}"/>
    <cellStyle name="SAPBEXexcCritical6 2 2 3" xfId="1438" xr:uid="{84E1ACA1-144F-4F7E-AD9B-E5B85746D134}"/>
    <cellStyle name="SAPBEXexcCritical6 2 2 3 2" xfId="1898" xr:uid="{5643C63F-2B84-4455-86A8-84BB2DF91177}"/>
    <cellStyle name="SAPBEXexcCritical6 2 2 3 3" xfId="2705" xr:uid="{3144F86C-662D-4E61-8956-5015FA0E8743}"/>
    <cellStyle name="SAPBEXexcCritical6 2 2 4" xfId="2185" xr:uid="{A4AEE8F8-A545-487C-94C0-DD9E1624F627}"/>
    <cellStyle name="SAPBEXexcCritical6 2 2 5" xfId="2467" xr:uid="{BF5710AF-0E0D-4CC7-8CD5-C9AA03081F46}"/>
    <cellStyle name="SAPBEXexcCritical6 2 3" xfId="960" xr:uid="{4CCB6E5F-DC92-4DDE-AC8D-3589724CDF87}"/>
    <cellStyle name="SAPBEXexcCritical6 2 3 2" xfId="1865" xr:uid="{723E2A93-04E0-45B7-BEE8-2F56DD155413}"/>
    <cellStyle name="SAPBEXexcCritical6 2 3 3" xfId="2809" xr:uid="{A3FAC284-915F-4798-A24C-38979863F1BA}"/>
    <cellStyle name="SAPBEXexcCritical6 2 4" xfId="929" xr:uid="{B3C3988E-EEB3-477E-A7EE-9FAA219E54C2}"/>
    <cellStyle name="SAPBEXexcCritical6 2 4 2" xfId="1828" xr:uid="{ECBD07FC-20DF-40D6-BF6F-5956BFBDF73F}"/>
    <cellStyle name="SAPBEXexcCritical6 2 4 3" xfId="2943" xr:uid="{2DB67EC8-4C73-477F-8C12-9FCB266ED56D}"/>
    <cellStyle name="SAPBEXexcCritical6 2 5" xfId="1984" xr:uid="{B9D81FBA-6B0D-4EDB-B1A4-5731EF5925F9}"/>
    <cellStyle name="SAPBEXexcCritical6 2 6" xfId="2402" xr:uid="{9DA7C235-4102-4257-A3B9-2E472A7AF927}"/>
    <cellStyle name="SAPBEXexcCritical6 3" xfId="443" xr:uid="{B3125835-51A1-4826-8C2D-FF67AF4E1710}"/>
    <cellStyle name="SAPBEXexcCritical6 3 2" xfId="1146" xr:uid="{8B0A8A7E-FBCF-4B7B-BE3E-174570AC6398}"/>
    <cellStyle name="SAPBEXexcCritical6 3 2 2" xfId="1887" xr:uid="{DEBEFD72-76EB-4A1F-B86F-8524C7D55665}"/>
    <cellStyle name="SAPBEXexcCritical6 3 2 3" xfId="2741" xr:uid="{E883ECA2-D71D-4358-B480-63B17AD2B226}"/>
    <cellStyle name="SAPBEXexcCritical6 3 3" xfId="1136" xr:uid="{B7210C33-4C3F-4918-977C-C47A55B1D45C}"/>
    <cellStyle name="SAPBEXexcCritical6 3 3 2" xfId="1652" xr:uid="{5EDB6596-03E5-4C17-BCCF-EB0460205679}"/>
    <cellStyle name="SAPBEXexcCritical6 3 3 3" xfId="3172" xr:uid="{2299AD40-8E3C-43CD-A1A8-3F5D1CE9361C}"/>
    <cellStyle name="SAPBEXexcCritical6 3 4" xfId="1949" xr:uid="{108AC5CA-751B-4CCE-B5A4-3AA0F868461F}"/>
    <cellStyle name="SAPBEXexcCritical6 3 5" xfId="2116" xr:uid="{6E7F0787-3219-4B46-B816-F4D82B597DD9}"/>
    <cellStyle name="SAPBEXexcCritical6 4" xfId="444" xr:uid="{C654C2EE-819C-4984-AE50-585D6350380F}"/>
    <cellStyle name="SAPBEXexcCritical6 4 2" xfId="801" xr:uid="{98C9A987-C715-478C-9E63-268B345008B6}"/>
    <cellStyle name="SAPBEXexcCritical6 4 2 2" xfId="1189" xr:uid="{9F95D620-33C6-470D-85E8-E80DFC30D3E2}"/>
    <cellStyle name="SAPBEXexcCritical6 4 2 2 2" xfId="1590" xr:uid="{9DABE160-2D50-42A3-AA2B-F32FDDE6B1E3}"/>
    <cellStyle name="SAPBEXexcCritical6 4 2 2 3" xfId="3237" xr:uid="{BFE7A231-A390-458E-8E67-5F116E370A47}"/>
    <cellStyle name="SAPBEXexcCritical6 4 2 3" xfId="1439" xr:uid="{3DF1D335-9B57-42C2-BB32-C3684926D25A}"/>
    <cellStyle name="SAPBEXexcCritical6 4 2 3 2" xfId="1897" xr:uid="{585858C4-E0F4-41DB-95D3-1198F6FCFBE1}"/>
    <cellStyle name="SAPBEXexcCritical6 4 2 3 3" xfId="2706" xr:uid="{73413A6C-1BA3-4FB7-9E77-3787B8032877}"/>
    <cellStyle name="SAPBEXexcCritical6 4 2 4" xfId="2315" xr:uid="{D7D11705-D437-47F3-A991-5AC492E14E8B}"/>
    <cellStyle name="SAPBEXexcCritical6 4 2 5" xfId="2525" xr:uid="{EC632B49-C31A-499C-9E0E-4B28E7FEB7A4}"/>
    <cellStyle name="SAPBEXexcCritical6 4 3" xfId="1067" xr:uid="{78CEB769-516F-45E1-85FB-762EA65D2953}"/>
    <cellStyle name="SAPBEXexcCritical6 4 3 2" xfId="1915" xr:uid="{93203A8D-D70E-4071-93A0-5B7664A2A83B}"/>
    <cellStyle name="SAPBEXexcCritical6 4 3 3" xfId="2581" xr:uid="{F92A57DF-59FE-4B61-9A2D-EB19A37F83CF}"/>
    <cellStyle name="SAPBEXexcCritical6 4 4" xfId="1266" xr:uid="{C35E8E9C-D99C-49BE-A8E7-68700BCEBEF1}"/>
    <cellStyle name="SAPBEXexcCritical6 4 4 2" xfId="2331" xr:uid="{DC104C5A-F936-42AB-9305-FE6AF1012AE2}"/>
    <cellStyle name="SAPBEXexcCritical6 4 4 3" xfId="2858" xr:uid="{104BAD57-7E56-42E1-BB24-EDED92A8053E}"/>
    <cellStyle name="SAPBEXexcCritical6 4 5" xfId="2243" xr:uid="{2AEF9485-AD39-48A2-B847-F335C2426354}"/>
    <cellStyle name="SAPBEXexcCritical6 4 6" xfId="1844" xr:uid="{13897DDA-9AC4-46A7-B2B2-09645BB4F4A8}"/>
    <cellStyle name="SAPBEXexcCritical6 5" xfId="802" xr:uid="{AB8A2229-8EA9-4DF7-B53B-848FF308652D}"/>
    <cellStyle name="SAPBEXexcCritical6 5 2" xfId="1063" xr:uid="{3054F432-79ED-49CD-8A81-40D7F7711CE4}"/>
    <cellStyle name="SAPBEXexcCritical6 5 2 2" xfId="2381" xr:uid="{50C3A4E7-457A-4702-9C05-6471F59D88AF}"/>
    <cellStyle name="SAPBEXexcCritical6 5 2 3" xfId="2077" xr:uid="{781E2E72-2E4C-4BCE-A171-CE2F4555F327}"/>
    <cellStyle name="SAPBEXexcCritical6 5 3" xfId="1440" xr:uid="{69049814-E443-4781-B524-213D90D5229A}"/>
    <cellStyle name="SAPBEXexcCritical6 5 3 2" xfId="2391" xr:uid="{023FB18D-EDA1-4700-8507-9DAB9A45136A}"/>
    <cellStyle name="SAPBEXexcCritical6 5 3 3" xfId="2880" xr:uid="{6EA0CFA6-C46B-4C6D-B2F5-E13C470C3D27}"/>
    <cellStyle name="SAPBEXexcCritical6 5 4" xfId="1754" xr:uid="{173C55F7-28D9-4E91-AC98-15852801279A}"/>
    <cellStyle name="SAPBEXexcCritical6 5 5" xfId="3066" xr:uid="{79DCA0AE-A345-417D-A21D-78CEF2D645EC}"/>
    <cellStyle name="SAPBEXexcCritical6 6" xfId="1163" xr:uid="{DEA75220-4288-4058-BD97-8A8B99AF1905}"/>
    <cellStyle name="SAPBEXexcCritical6 6 2" xfId="1669" xr:uid="{FCFC8EC3-EC6A-4F4E-9B69-4869696C5A51}"/>
    <cellStyle name="SAPBEXexcCritical6 6 3" xfId="3153" xr:uid="{4F6A7461-1235-4066-A24F-C60EDC0FD3A5}"/>
    <cellStyle name="SAPBEXexcCritical6 7" xfId="1039" xr:uid="{4FAD97F6-EC7C-40D2-A924-8CB0D6377122}"/>
    <cellStyle name="SAPBEXexcCritical6 7 2" xfId="2212" xr:uid="{B3C4487B-BA95-4C4D-B26E-AA243E19201B}"/>
    <cellStyle name="SAPBEXexcCritical6 7 3" xfId="2888" xr:uid="{A22A0DB4-80AA-468A-9DCB-B05FD870A618}"/>
    <cellStyle name="SAPBEXexcCritical6 8" xfId="2267" xr:uid="{00349A3F-D8C5-41AE-991F-A47C916E9209}"/>
    <cellStyle name="SAPBEXexcCritical6 9" xfId="2295" xr:uid="{1C82AC1A-158E-4D1E-8D2C-D895C8AE75B7}"/>
    <cellStyle name="SAPBEXexcCritical6_Actuals by Storm IO" xfId="445" xr:uid="{5C2E0AB6-406F-4C3A-A82A-B6DFC20DEB2D}"/>
    <cellStyle name="SAPBEXexcGood1" xfId="446" xr:uid="{E0777C36-269C-42DE-9FDA-458ADCFE6FC9}"/>
    <cellStyle name="SAPBEXexcGood1 2" xfId="447" xr:uid="{9C97ED32-A50C-4A71-B2E2-E3EE749F7C98}"/>
    <cellStyle name="SAPBEXexcGood1 2 2" xfId="803" xr:uid="{42F5F71F-D359-4BC4-9C04-60B717A91C9D}"/>
    <cellStyle name="SAPBEXexcGood1 2 2 2" xfId="898" xr:uid="{A87DCBE7-F262-4C07-A535-71FB9EBF8EA9}"/>
    <cellStyle name="SAPBEXexcGood1 2 2 2 2" xfId="1785" xr:uid="{7BD5BB8D-795E-4CCD-B3BA-67972D4B3410}"/>
    <cellStyle name="SAPBEXexcGood1 2 2 2 3" xfId="3043" xr:uid="{8FF7C379-D82F-4312-ABE1-410B6CF4C3C9}"/>
    <cellStyle name="SAPBEXexcGood1 2 2 3" xfId="1441" xr:uid="{48A61197-3368-4490-8A69-79F7B09414F6}"/>
    <cellStyle name="SAPBEXexcGood1 2 2 3 2" xfId="2048" xr:uid="{89E6FE14-A8E5-421E-9C53-035DB3032E2A}"/>
    <cellStyle name="SAPBEXexcGood1 2 2 3 3" xfId="3215" xr:uid="{7248A6BA-0BC1-4F71-B498-D543527CEBFB}"/>
    <cellStyle name="SAPBEXexcGood1 2 2 4" xfId="2485" xr:uid="{9C6CEED2-595C-432A-ABAE-497C50BD62F4}"/>
    <cellStyle name="SAPBEXexcGood1 2 2 5" xfId="3131" xr:uid="{88637093-8384-4B11-9795-2F94E9C83322}"/>
    <cellStyle name="SAPBEXexcGood1 2 3" xfId="1223" xr:uid="{C9850078-B4E7-47CF-A3FF-9FB43FACF77C}"/>
    <cellStyle name="SAPBEXexcGood1 2 3 2" xfId="2014" xr:uid="{CB6990CC-8655-4B94-80D1-DAE7525D1BC4}"/>
    <cellStyle name="SAPBEXexcGood1 2 3 3" xfId="2655" xr:uid="{6DD73946-7E25-49D3-8CD1-477E35A8A632}"/>
    <cellStyle name="SAPBEXexcGood1 2 4" xfId="930" xr:uid="{092A32A9-2724-426C-B344-F5925C5E492E}"/>
    <cellStyle name="SAPBEXexcGood1 2 4 2" xfId="2005" xr:uid="{132C34E4-D120-4BE3-8746-1BF204955D8B}"/>
    <cellStyle name="SAPBEXexcGood1 2 4 3" xfId="2367" xr:uid="{DDEE73AF-A51D-4344-A735-6049764B7F86}"/>
    <cellStyle name="SAPBEXexcGood1 2 5" xfId="1942" xr:uid="{3F72FBE5-CD07-42ED-8AB9-2AA3DDDB3B78}"/>
    <cellStyle name="SAPBEXexcGood1 2 6" xfId="2139" xr:uid="{AE7495E1-DFC0-4CAE-AD66-0F35809D216A}"/>
    <cellStyle name="SAPBEXexcGood1 3" xfId="448" xr:uid="{E0BE573C-3C5D-4FB5-8767-67701492DEF9}"/>
    <cellStyle name="SAPBEXexcGood1 3 2" xfId="1130" xr:uid="{7947A24B-6428-4640-8D15-01B40BE844C5}"/>
    <cellStyle name="SAPBEXexcGood1 3 2 2" xfId="2037" xr:uid="{BCB8854E-41E1-4AC3-AABB-84C31EFA6E45}"/>
    <cellStyle name="SAPBEXexcGood1 3 2 3" xfId="3297" xr:uid="{60B14B21-C6D0-459C-B55C-13940F347EEF}"/>
    <cellStyle name="SAPBEXexcGood1 3 3" xfId="931" xr:uid="{8F63441F-3181-4F1D-BCD9-8A39081D1DE1}"/>
    <cellStyle name="SAPBEXexcGood1 3 3 2" xfId="2555" xr:uid="{23724D31-8E1F-4E8E-997D-47B89CFCD8E4}"/>
    <cellStyle name="SAPBEXexcGood1 3 3 3" xfId="2173" xr:uid="{0BE283B1-E61D-4B48-B3DA-440EDD1944E2}"/>
    <cellStyle name="SAPBEXexcGood1 3 4" xfId="1602" xr:uid="{613FA3AB-D2C1-46D1-A93D-9695B60A6CE8}"/>
    <cellStyle name="SAPBEXexcGood1 3 5" xfId="3227" xr:uid="{810FDE88-D495-4C85-A3A9-CCDD96537A43}"/>
    <cellStyle name="SAPBEXexcGood1 4" xfId="449" xr:uid="{DE989DA6-1105-4DD7-BDC8-BB1D82BBC6A9}"/>
    <cellStyle name="SAPBEXexcGood1 4 2" xfId="804" xr:uid="{810135AA-0513-4300-9965-C44965ABE015}"/>
    <cellStyle name="SAPBEXexcGood1 4 2 2" xfId="1237" xr:uid="{7C66A38E-341D-408A-820C-23FFF899BAC3}"/>
    <cellStyle name="SAPBEXexcGood1 4 2 2 2" xfId="1639" xr:uid="{4C5437F7-CEBB-4BDB-8B44-DAF946F709CE}"/>
    <cellStyle name="SAPBEXexcGood1 4 2 2 3" xfId="3186" xr:uid="{6AF6FBEF-F4BF-4D14-9C90-EA8CF26B33AE}"/>
    <cellStyle name="SAPBEXexcGood1 4 2 3" xfId="1442" xr:uid="{59FB8C60-C22A-47A1-A63F-B8C90847174C}"/>
    <cellStyle name="SAPBEXexcGood1 4 2 3 2" xfId="2483" xr:uid="{7892A9E9-72F0-49B2-B967-E3D5E835A5A8}"/>
    <cellStyle name="SAPBEXexcGood1 4 2 3 3" xfId="2707" xr:uid="{EB394F7F-4C1F-428C-848E-E6D5D7166355}"/>
    <cellStyle name="SAPBEXexcGood1 4 2 4" xfId="2069" xr:uid="{4A4CF3A0-3A83-41B8-AD44-CC9E42AB2AD2}"/>
    <cellStyle name="SAPBEXexcGood1 4 2 5" xfId="3013" xr:uid="{57260291-EB90-4306-83C3-592CF32D9F9A}"/>
    <cellStyle name="SAPBEXexcGood1 4 3" xfId="1092" xr:uid="{3E409863-12AA-4B81-A495-9D529F0C2418}"/>
    <cellStyle name="SAPBEXexcGood1 4 3 2" xfId="2345" xr:uid="{2C1CED94-08D3-4629-AC84-ACC1E500DE67}"/>
    <cellStyle name="SAPBEXexcGood1 4 3 3" xfId="2894" xr:uid="{4926053A-4A38-47C9-BB80-0C4EABF4A16D}"/>
    <cellStyle name="SAPBEXexcGood1 4 4" xfId="1006" xr:uid="{62A3D649-C23A-4455-93A3-E2FCA75DA7C0}"/>
    <cellStyle name="SAPBEXexcGood1 4 4 2" xfId="1798" xr:uid="{D38B7CC1-FF81-4BFF-9D32-F2CE7D04F84F}"/>
    <cellStyle name="SAPBEXexcGood1 4 4 3" xfId="3023" xr:uid="{C4D1291F-BE0C-42D3-AEEF-99DD871AAAE1}"/>
    <cellStyle name="SAPBEXexcGood1 4 5" xfId="2022" xr:uid="{58F6551F-64B4-4882-9DC0-4124C88BF71C}"/>
    <cellStyle name="SAPBEXexcGood1 4 6" xfId="2549" xr:uid="{4E02E2C1-EF1E-4520-912E-F9A7F1782BB3}"/>
    <cellStyle name="SAPBEXexcGood1 5" xfId="805" xr:uid="{83965896-D527-4721-92CC-1916BF3B758B}"/>
    <cellStyle name="SAPBEXexcGood1 5 2" xfId="897" xr:uid="{381BD7B9-4867-4085-846A-BF2940C2D065}"/>
    <cellStyle name="SAPBEXexcGood1 5 2 2" xfId="1872" xr:uid="{B508CF9D-8ECD-49A1-8337-71461D514FA5}"/>
    <cellStyle name="SAPBEXexcGood1 5 2 3" xfId="2783" xr:uid="{31F77700-BDE4-420A-BD7C-5C5601F684D1}"/>
    <cellStyle name="SAPBEXexcGood1 5 3" xfId="1443" xr:uid="{4202BC9E-5F24-48EB-8760-5C2F54BE1D32}"/>
    <cellStyle name="SAPBEXexcGood1 5 3 2" xfId="1827" xr:uid="{1BDA03C0-28E0-4C1A-8467-6392452502C1}"/>
    <cellStyle name="SAPBEXexcGood1 5 3 3" xfId="2944" xr:uid="{F9DD2326-FEFD-4610-AE3A-3DB833D84DD7}"/>
    <cellStyle name="SAPBEXexcGood1 5 4" xfId="2558" xr:uid="{E0AC6960-4F88-4234-A21B-54F791D68F9C}"/>
    <cellStyle name="SAPBEXexcGood1 5 5" xfId="2534" xr:uid="{9ABBE453-8E96-4035-BCD7-2DE060BE9897}"/>
    <cellStyle name="SAPBEXexcGood1 6" xfId="1129" xr:uid="{588526D3-C2FB-452D-B8E0-407BE396264C}"/>
    <cellStyle name="SAPBEXexcGood1 6 2" xfId="1671" xr:uid="{8693D996-930E-4EE6-9A59-ADE2F12F1518}"/>
    <cellStyle name="SAPBEXexcGood1 6 3" xfId="3151" xr:uid="{864A501B-86B9-47CF-B7DA-69EA3E9B7CE3}"/>
    <cellStyle name="SAPBEXexcGood1 7" xfId="1040" xr:uid="{7FFB7B37-E2A3-4D41-AF94-ED4FFDDDAED9}"/>
    <cellStyle name="SAPBEXexcGood1 7 2" xfId="1551" xr:uid="{2AE828A1-EA3A-47F6-B4A2-2EAAE0DEADE6}"/>
    <cellStyle name="SAPBEXexcGood1 7 3" xfId="3275" xr:uid="{EA0E5AE0-7B7D-44F9-92BD-C0F96D008246}"/>
    <cellStyle name="SAPBEXexcGood1 8" xfId="1774" xr:uid="{AA4B3688-EF68-492A-B612-4F7031DE6D7B}"/>
    <cellStyle name="SAPBEXexcGood1 9" xfId="3050" xr:uid="{71224014-9B07-45B4-A006-D8340C28C6A3}"/>
    <cellStyle name="SAPBEXexcGood1_Actuals by Storm IO" xfId="450" xr:uid="{35B478E0-BB8D-49EE-9028-AFC6E013A26F}"/>
    <cellStyle name="SAPBEXexcGood2" xfId="451" xr:uid="{AB2B3939-8590-427A-BF53-0AEBF4701AC7}"/>
    <cellStyle name="SAPBEXexcGood2 2" xfId="452" xr:uid="{A7D67482-EB66-4CBA-BED4-BCDED24B9C79}"/>
    <cellStyle name="SAPBEXexcGood2 2 2" xfId="806" xr:uid="{B64A36A9-0BFD-4667-B611-63AD71E5A0D4}"/>
    <cellStyle name="SAPBEXexcGood2 2 2 2" xfId="1012" xr:uid="{F37A0765-DC66-4FD0-846B-4343A5A639BB}"/>
    <cellStyle name="SAPBEXexcGood2 2 2 2 2" xfId="1767" xr:uid="{6A40EF6C-F2EB-4AF3-BAE6-FAB3862411FC}"/>
    <cellStyle name="SAPBEXexcGood2 2 2 2 3" xfId="3056" xr:uid="{77B220FF-5BAB-4A9E-9445-CD0B45F821B1}"/>
    <cellStyle name="SAPBEXexcGood2 2 2 3" xfId="1444" xr:uid="{EC96BB15-300D-4DE5-BA82-9300A2FCD6FA}"/>
    <cellStyle name="SAPBEXexcGood2 2 2 3 2" xfId="1990" xr:uid="{29790CB3-23AE-4AD4-B3A8-C105338B684F}"/>
    <cellStyle name="SAPBEXexcGood2 2 2 3 3" xfId="3216" xr:uid="{CE9D9F06-864F-42DB-A31B-23B30C82B789}"/>
    <cellStyle name="SAPBEXexcGood2 2 2 4" xfId="2376" xr:uid="{77F476C2-8F61-4153-8C36-3C18D067416B}"/>
    <cellStyle name="SAPBEXexcGood2 2 2 5" xfId="2078" xr:uid="{BC63BCF7-CB83-4B1C-BDCC-3B60A31F5A23}"/>
    <cellStyle name="SAPBEXexcGood2 2 3" xfId="881" xr:uid="{B946360A-546B-4384-B7F8-1C90DC0B8136}"/>
    <cellStyle name="SAPBEXexcGood2 2 3 2" xfId="1677" xr:uid="{DBA13524-288B-4F98-8D72-A04D58EB37E5}"/>
    <cellStyle name="SAPBEXexcGood2 2 3 3" xfId="3145" xr:uid="{ACC5B5E8-372E-492D-9A21-DA21BFBD8CFA}"/>
    <cellStyle name="SAPBEXexcGood2 2 4" xfId="1267" xr:uid="{98967131-A268-4327-8042-8D03BBC41D97}"/>
    <cellStyle name="SAPBEXexcGood2 2 4 2" xfId="2628" xr:uid="{242F343C-C692-472D-9CF2-D646C283FA9F}"/>
    <cellStyle name="SAPBEXexcGood2 2 4 3" xfId="2723" xr:uid="{4AFB3B7F-39E7-4280-9877-5E0AD0676D9F}"/>
    <cellStyle name="SAPBEXexcGood2 2 5" xfId="2020" xr:uid="{81AFA6E2-48DB-4880-809F-03B577A8B777}"/>
    <cellStyle name="SAPBEXexcGood2 2 6" xfId="1948" xr:uid="{8F27A33D-B7B9-4793-A21B-1525E607523A}"/>
    <cellStyle name="SAPBEXexcGood2 3" xfId="453" xr:uid="{CEB48FBB-E5A0-4ED1-A32F-4644AE0674FB}"/>
    <cellStyle name="SAPBEXexcGood2 3 2" xfId="917" xr:uid="{AB0A44BF-7AD7-4B86-82FF-8AE088D39F9D}"/>
    <cellStyle name="SAPBEXexcGood2 3 2 2" xfId="1719" xr:uid="{65289758-A5AB-41DE-BDD0-F885B6089BE2}"/>
    <cellStyle name="SAPBEXexcGood2 3 2 3" xfId="3100" xr:uid="{17AE18A3-2C3C-4A47-86F9-3FAC28C5C889}"/>
    <cellStyle name="SAPBEXexcGood2 3 3" xfId="1250" xr:uid="{656263E0-4B5B-4E40-84D2-C1FBE457C4C5}"/>
    <cellStyle name="SAPBEXexcGood2 3 3 2" xfId="1597" xr:uid="{8C08A94C-6D9A-4CE2-B6A2-8EB97092FF40}"/>
    <cellStyle name="SAPBEXexcGood2 3 3 3" xfId="3232" xr:uid="{4084A933-9491-4D45-AAA5-5B159A05A30E}"/>
    <cellStyle name="SAPBEXexcGood2 3 4" xfId="2640" xr:uid="{4DF4E816-D06B-4029-8832-8B273D25DAA3}"/>
    <cellStyle name="SAPBEXexcGood2 3 5" xfId="1696" xr:uid="{922D4678-6091-47A3-A249-6DC8F1A9D4C3}"/>
    <cellStyle name="SAPBEXexcGood2 4" xfId="454" xr:uid="{B8572834-DA3A-47A3-AE5C-3AD380D1CB92}"/>
    <cellStyle name="SAPBEXexcGood2 4 2" xfId="807" xr:uid="{DAD1148F-438C-4EF9-A37E-10E04A9EC0D7}"/>
    <cellStyle name="SAPBEXexcGood2 4 2 2" xfId="1159" xr:uid="{A00E7DB8-10AA-415C-9EC8-313D497D7504}"/>
    <cellStyle name="SAPBEXexcGood2 4 2 2 2" xfId="2421" xr:uid="{FF2CE281-AF39-424D-AE24-1AB00D7FBC05}"/>
    <cellStyle name="SAPBEXexcGood2 4 2 2 3" xfId="1858" xr:uid="{540E9666-F032-4EB9-B141-CF58C176D839}"/>
    <cellStyle name="SAPBEXexcGood2 4 2 3" xfId="1445" xr:uid="{0D86FD7A-8639-40A4-A9D2-F0342CC07F91}"/>
    <cellStyle name="SAPBEXexcGood2 4 2 3 2" xfId="2484" xr:uid="{22C2AC2B-9E52-4573-9F85-6AAD6773C988}"/>
    <cellStyle name="SAPBEXexcGood2 4 2 3 3" xfId="2708" xr:uid="{B1F0F94C-A156-40EB-9C28-C57BA1482A11}"/>
    <cellStyle name="SAPBEXexcGood2 4 2 4" xfId="1556" xr:uid="{D1D0FF61-9C14-4209-BEE7-375D8A737C04}"/>
    <cellStyle name="SAPBEXexcGood2 4 2 5" xfId="3269" xr:uid="{A723A6D6-3553-410F-8533-D55316637E84}"/>
    <cellStyle name="SAPBEXexcGood2 4 3" xfId="1002" xr:uid="{161CD3C1-00F8-45CA-829F-CF8578D7CE24}"/>
    <cellStyle name="SAPBEXexcGood2 4 3 2" xfId="2083" xr:uid="{B8E3FDFF-D210-4807-98DA-AB7E51D98F5A}"/>
    <cellStyle name="SAPBEXexcGood2 4 3 3" xfId="2997" xr:uid="{4B010F2E-DFA6-4E53-8C12-F69E987DB982}"/>
    <cellStyle name="SAPBEXexcGood2 4 4" xfId="1154" xr:uid="{E287F237-3252-4404-89BD-69D9E302079C}"/>
    <cellStyle name="SAPBEXexcGood2 4 4 2" xfId="1599" xr:uid="{46DE956B-BD1A-4B33-A183-46126FBD2A0B}"/>
    <cellStyle name="SAPBEXexcGood2 4 4 3" xfId="3230" xr:uid="{61DE223C-B820-410B-B69F-4E4100CBF5B7}"/>
    <cellStyle name="SAPBEXexcGood2 4 5" xfId="2300" xr:uid="{592DE1AE-DA9D-49F6-B5E0-236B66DB507E}"/>
    <cellStyle name="SAPBEXexcGood2 4 6" xfId="2303" xr:uid="{ACE6B4F5-2A42-4CBC-86E4-3A6F4F2A905F}"/>
    <cellStyle name="SAPBEXexcGood2 5" xfId="808" xr:uid="{B75DBC2F-F396-45DF-A128-7E929739CA70}"/>
    <cellStyle name="SAPBEXexcGood2 5 2" xfId="1188" xr:uid="{D836E985-EAEE-4633-B590-3AF7B1DF4616}"/>
    <cellStyle name="SAPBEXexcGood2 5 2 2" xfId="1689" xr:uid="{85682EC3-DF7A-441F-B456-6B0FAF829136}"/>
    <cellStyle name="SAPBEXexcGood2 5 2 3" xfId="3133" xr:uid="{3527E181-6324-426A-8AA6-358483A1EE38}"/>
    <cellStyle name="SAPBEXexcGood2 5 3" xfId="1446" xr:uid="{BAF3BCA2-845B-4751-9465-688A8C7BE887}"/>
    <cellStyle name="SAPBEXexcGood2 5 3 2" xfId="2058" xr:uid="{BA8F0BF0-256D-4021-AB65-9FB36E96898D}"/>
    <cellStyle name="SAPBEXexcGood2 5 3 3" xfId="3031" xr:uid="{CB923E26-952C-4B59-9379-C5C3F2A38989}"/>
    <cellStyle name="SAPBEXexcGood2 5 4" xfId="1720" xr:uid="{6FF29805-6B5F-4244-BC6D-337A8BF41E66}"/>
    <cellStyle name="SAPBEXexcGood2 5 5" xfId="3098" xr:uid="{DBF5A68C-D735-4766-B295-543336E9C3BD}"/>
    <cellStyle name="SAPBEXexcGood2 6" xfId="1003" xr:uid="{8FD70392-F8E4-4D2D-96B8-5A6CE77D4886}"/>
    <cellStyle name="SAPBEXexcGood2 6 2" xfId="2087" xr:uid="{B80753CB-FFC2-4A30-97D1-094FAB5BC95B}"/>
    <cellStyle name="SAPBEXexcGood2 6 3" xfId="2992" xr:uid="{4479782A-4952-41D8-9CD0-9FB36511278C}"/>
    <cellStyle name="SAPBEXexcGood2 7" xfId="1215" xr:uid="{DF897A8A-F947-42C2-B9DE-98D644CEF624}"/>
    <cellStyle name="SAPBEXexcGood2 7 2" xfId="2050" xr:uid="{0D0F3AA5-2C21-4326-9B98-144FDAA6D132}"/>
    <cellStyle name="SAPBEXexcGood2 7 3" xfId="3185" xr:uid="{1846DC0F-8D4C-498E-BE09-1EC667045741}"/>
    <cellStyle name="SAPBEXexcGood2 8" xfId="2578" xr:uid="{A75FEEF4-1446-40DB-923F-2EFA6C93527B}"/>
    <cellStyle name="SAPBEXexcGood2 9" xfId="2657" xr:uid="{A838CBF1-0CB1-4658-9913-9304BB2DA704}"/>
    <cellStyle name="SAPBEXexcGood2_Actuals by Storm IO" xfId="455" xr:uid="{738F9A36-6B3F-4F77-9BF8-6FA1222C5B7A}"/>
    <cellStyle name="SAPBEXexcGood3" xfId="456" xr:uid="{101D0CD0-F4F3-4246-ADCB-F9D33FA8F868}"/>
    <cellStyle name="SAPBEXexcGood3 2" xfId="457" xr:uid="{5EF1F9BC-B981-4DAF-AA86-D56AF6A2C6F0}"/>
    <cellStyle name="SAPBEXexcGood3 2 2" xfId="809" xr:uid="{4E6D22BA-C033-4BF5-9128-5D0FE18CC2C1}"/>
    <cellStyle name="SAPBEXexcGood3 2 2 2" xfId="1187" xr:uid="{AE7BFDD5-B76E-4152-B05E-D3059734D408}"/>
    <cellStyle name="SAPBEXexcGood3 2 2 2 2" xfId="1886" xr:uid="{574C539E-C1EA-4590-A0AA-79DF41264E69}"/>
    <cellStyle name="SAPBEXexcGood3 2 2 2 3" xfId="2742" xr:uid="{4A605FCF-ACD3-4AC6-8CCD-D791BD35BE0A}"/>
    <cellStyle name="SAPBEXexcGood3 2 2 3" xfId="1447" xr:uid="{1BEC4FD7-DB4D-4D3A-AB56-C01A4472381A}"/>
    <cellStyle name="SAPBEXexcGood3 2 2 3 2" xfId="1611" xr:uid="{514136EB-4E76-4E9E-94A4-242192664BE0}"/>
    <cellStyle name="SAPBEXexcGood3 2 2 3 3" xfId="3217" xr:uid="{9B77B41F-478E-434D-BA1C-7DACF7A3F35D}"/>
    <cellStyle name="SAPBEXexcGood3 2 2 4" xfId="1959" xr:uid="{81374118-6590-486F-9A2B-E932F1F8FE95}"/>
    <cellStyle name="SAPBEXexcGood3 2 2 5" xfId="2526" xr:uid="{B02D7EC0-B291-46F9-B1A7-DC38538404F5}"/>
    <cellStyle name="SAPBEXexcGood3 2 3" xfId="1034" xr:uid="{3EB3F1FA-576F-4BCC-9E68-4655C63E19A0}"/>
    <cellStyle name="SAPBEXexcGood3 2 3 2" xfId="2451" xr:uid="{243FA332-671C-4030-8032-464FBCF7CFA8}"/>
    <cellStyle name="SAPBEXexcGood3 2 3 3" xfId="2132" xr:uid="{EC932605-9D3E-445F-99DB-DCA3A31BA1C6}"/>
    <cellStyle name="SAPBEXexcGood3 2 4" xfId="1259" xr:uid="{EA0B51D5-A7DB-4A92-BD3D-1D450A6FC6C2}"/>
    <cellStyle name="SAPBEXexcGood3 2 4 2" xfId="1925" xr:uid="{56D79C45-0248-4688-B476-FEA742C897A9}"/>
    <cellStyle name="SAPBEXexcGood3 2 4 3" xfId="1761" xr:uid="{220D3044-637C-481D-8CD7-BBAF33105716}"/>
    <cellStyle name="SAPBEXexcGood3 2 5" xfId="2258" xr:uid="{D5411E9B-7B8E-4116-96FE-113D9857A039}"/>
    <cellStyle name="SAPBEXexcGood3 2 6" xfId="2731" xr:uid="{672C885A-2173-4DD5-B3B9-E54BB1A9675A}"/>
    <cellStyle name="SAPBEXexcGood3 3" xfId="458" xr:uid="{01925B26-F0E0-4617-867D-23439FD23132}"/>
    <cellStyle name="SAPBEXexcGood3 3 2" xfId="1020" xr:uid="{21DDB3C3-DEB4-42CD-A848-53BBC88F31F2}"/>
    <cellStyle name="SAPBEXexcGood3 3 2 2" xfId="1931" xr:uid="{50B39A87-F54E-4547-8186-38EF345772AF}"/>
    <cellStyle name="SAPBEXexcGood3 3 2 3" xfId="2545" xr:uid="{4719CF84-00C8-4B36-93F5-FB67E1A155F5}"/>
    <cellStyle name="SAPBEXexcGood3 3 3" xfId="1173" xr:uid="{D794A307-FEA6-4879-BF96-4CC296B38F0A}"/>
    <cellStyle name="SAPBEXexcGood3 3 3 2" xfId="1644" xr:uid="{92F1E023-5587-4D20-8540-3C1207992DC0}"/>
    <cellStyle name="SAPBEXexcGood3 3 3 3" xfId="3180" xr:uid="{0B7EE17D-FCBC-4944-9A75-11A0C5ED72B2}"/>
    <cellStyle name="SAPBEXexcGood3 3 4" xfId="2288" xr:uid="{FBA1F10D-12C7-4AA8-B1BB-64EC3EA5515A}"/>
    <cellStyle name="SAPBEXexcGood3 3 5" xfId="2082" xr:uid="{85E7C6D6-C9A8-4CA0-8A28-7F67D48C91F1}"/>
    <cellStyle name="SAPBEXexcGood3 4" xfId="459" xr:uid="{C13EA332-9FD1-48E4-B3CB-B832C059692F}"/>
    <cellStyle name="SAPBEXexcGood3 4 2" xfId="810" xr:uid="{BFBAB17F-AB90-470A-98A0-E2F3904F6A87}"/>
    <cellStyle name="SAPBEXexcGood3 4 2 2" xfId="1186" xr:uid="{962064F3-C04A-4FA3-82CF-106923831B6F}"/>
    <cellStyle name="SAPBEXexcGood3 4 2 2 2" xfId="1642" xr:uid="{87AF0575-45B6-430E-A042-A8AD24620538}"/>
    <cellStyle name="SAPBEXexcGood3 4 2 2 3" xfId="3182" xr:uid="{199A09A2-DBB9-40F9-9980-A107954A0924}"/>
    <cellStyle name="SAPBEXexcGood3 4 2 3" xfId="1448" xr:uid="{B0A2EC78-FD02-40FA-98D0-5D1DC6A827F6}"/>
    <cellStyle name="SAPBEXexcGood3 4 2 3 2" xfId="2455" xr:uid="{FD8BC103-6097-4CB0-B05D-A162B40D41D8}"/>
    <cellStyle name="SAPBEXexcGood3 4 2 3 3" xfId="2750" xr:uid="{1AC7D707-8F0C-4DF1-AA52-95F6BF08436E}"/>
    <cellStyle name="SAPBEXexcGood3 4 2 4" xfId="1939" xr:uid="{F15908F5-9545-4F59-A600-71A391142EC1}"/>
    <cellStyle name="SAPBEXexcGood3 4 2 5" xfId="1733" xr:uid="{F3F84489-856E-4CF7-9274-59C6970198E8}"/>
    <cellStyle name="SAPBEXexcGood3 4 3" xfId="893" xr:uid="{B98000F2-8E73-4C1F-8F60-91431DDFE5FE}"/>
    <cellStyle name="SAPBEXexcGood3 4 3 2" xfId="1762" xr:uid="{ED3D479C-F411-4509-A75D-B1B5DACEB5BE}"/>
    <cellStyle name="SAPBEXexcGood3 4 3 3" xfId="3061" xr:uid="{286CB4F9-07B4-46EE-B111-29057B28962F}"/>
    <cellStyle name="SAPBEXexcGood3 4 4" xfId="1238" xr:uid="{10D10DDD-FFFC-4AE2-935A-4806B9D440C6}"/>
    <cellStyle name="SAPBEXexcGood3 4 4 2" xfId="2239" xr:uid="{7FAFBEE8-B388-43BF-A215-D3ADD6F42B00}"/>
    <cellStyle name="SAPBEXexcGood3 4 4 3" xfId="2666" xr:uid="{FA7DE2C0-3721-4C55-9C9F-27FD564F1C24}"/>
    <cellStyle name="SAPBEXexcGood3 4 5" xfId="2577" xr:uid="{E58574DC-5078-4045-8576-AECFB21A59CA}"/>
    <cellStyle name="SAPBEXexcGood3 4 6" xfId="2372" xr:uid="{8D572A11-A0C8-4C5A-83C8-FA98B4747562}"/>
    <cellStyle name="SAPBEXexcGood3 5" xfId="811" xr:uid="{91C19585-CD45-4E07-98A7-0805E08FE8D9}"/>
    <cellStyle name="SAPBEXexcGood3 5 2" xfId="979" xr:uid="{A0FB0BF8-A1A3-4D3F-B0BF-E729FB4A3E71}"/>
    <cellStyle name="SAPBEXexcGood3 5 2 2" xfId="2294" xr:uid="{210E2FE6-46B7-49DE-8327-32814610D7D3}"/>
    <cellStyle name="SAPBEXexcGood3 5 2 3" xfId="2722" xr:uid="{D771F2A6-5796-4098-B00D-0250F5C0F6A8}"/>
    <cellStyle name="SAPBEXexcGood3 5 3" xfId="1449" xr:uid="{EED9BED1-7AFB-43DF-A7AC-356ADD63EF5B}"/>
    <cellStyle name="SAPBEXexcGood3 5 3 2" xfId="1739" xr:uid="{7CE799B9-37B9-4DFD-BCBC-B48A9133A410}"/>
    <cellStyle name="SAPBEXexcGood3 5 3 3" xfId="3080" xr:uid="{4DB7CF35-84FD-4B13-BD1B-579BC980C7AA}"/>
    <cellStyle name="SAPBEXexcGood3 5 4" xfId="1598" xr:uid="{E1D6E18F-A656-4C93-9BEC-50DDDE30EE8E}"/>
    <cellStyle name="SAPBEXexcGood3 5 5" xfId="3231" xr:uid="{660B7F49-8FA1-43E6-8496-D5701E79527E}"/>
    <cellStyle name="SAPBEXexcGood3 6" xfId="1246" xr:uid="{095993E5-6098-4E16-89E6-B434D09BBD72}"/>
    <cellStyle name="SAPBEXexcGood3 6 2" xfId="1576" xr:uid="{1CFD43DD-F9D9-42D5-A60B-68DDDFA8B1B5}"/>
    <cellStyle name="SAPBEXexcGood3 6 3" xfId="3254" xr:uid="{9B8418C1-B363-4E4D-B93D-0DE25CD1D07D}"/>
    <cellStyle name="SAPBEXexcGood3 7" xfId="1268" xr:uid="{3164952B-48E2-453F-B6E0-93814E675281}"/>
    <cellStyle name="SAPBEXexcGood3 7 2" xfId="2002" xr:uid="{8197B9B0-1E03-4C5A-BE35-7F5221607BF8}"/>
    <cellStyle name="SAPBEXexcGood3 7 3" xfId="2669" xr:uid="{C1E6A253-B127-409D-B917-F87B6C991972}"/>
    <cellStyle name="SAPBEXexcGood3 8" xfId="1764" xr:uid="{5F8C9B4F-4CB5-4174-93D7-1C804B96E9AE}"/>
    <cellStyle name="SAPBEXexcGood3 9" xfId="3059" xr:uid="{7F75DC3D-2B84-42AE-8008-7BC900ACF967}"/>
    <cellStyle name="SAPBEXexcGood3_Actuals by Storm IO" xfId="460" xr:uid="{C931B97B-825A-4E08-9680-B44F7DC7DDBB}"/>
    <cellStyle name="SAPBEXfilterDrill" xfId="461" xr:uid="{956D33F2-2569-4B3A-AE09-0FCEBDB2465A}"/>
    <cellStyle name="SAPBEXfilterDrill 2" xfId="462" xr:uid="{E889E63E-506D-4D01-A783-3374AEEA35D5}"/>
    <cellStyle name="SAPBEXfilterDrill 2 2" xfId="812" xr:uid="{9BC00ACC-59FD-41FB-9369-7079DCE236D3}"/>
    <cellStyle name="SAPBEXfilterDrill 2 2 2" xfId="896" xr:uid="{F9A2EE91-8FD2-4EE5-89AD-25DBCE69AD46}"/>
    <cellStyle name="SAPBEXfilterDrill 2 2 2 2" xfId="1944" xr:uid="{5FD5B5C5-E1F6-4F7C-A49E-5FF69D17118B}"/>
    <cellStyle name="SAPBEXfilterDrill 2 2 2 3" xfId="2403" xr:uid="{0E399A6E-8A4C-416E-863C-C1F64ACF8B8A}"/>
    <cellStyle name="SAPBEXfilterDrill 2 2 3" xfId="1450" xr:uid="{1ACF94F0-7229-4162-A518-FE5AFBC5F077}"/>
    <cellStyle name="SAPBEXfilterDrill 2 2 3 2" xfId="1583" xr:uid="{9466F0C7-1058-4010-B6FC-029AE56064E5}"/>
    <cellStyle name="SAPBEXfilterDrill 2 2 3 3" xfId="3246" xr:uid="{1A6456A4-6BC2-45B8-BC6C-DC6273D42625}"/>
    <cellStyle name="SAPBEXfilterDrill 2 2 4" xfId="2287" xr:uid="{B2A8A03C-7A3C-4131-A9A8-06FCD0F9C30A}"/>
    <cellStyle name="SAPBEXfilterDrill 2 2 5" xfId="2653" xr:uid="{CE68EE9C-FB78-4D0B-AD91-D55D5082A915}"/>
    <cellStyle name="SAPBEXfilterDrill 2 3" xfId="1128" xr:uid="{4B48A124-D22A-4D2D-B695-AD654BD1EF77}"/>
    <cellStyle name="SAPBEXfilterDrill 2 3 2" xfId="2461" xr:uid="{704362EC-74A7-4BEC-B7CE-8F39D4BBDDB0}"/>
    <cellStyle name="SAPBEXfilterDrill 2 3 3" xfId="2848" xr:uid="{DD09EE49-C892-4935-9A75-18D976451350}"/>
    <cellStyle name="SAPBEXfilterDrill 2 4" xfId="1269" xr:uid="{1D1FCA40-4FCC-4D89-96F3-FC655BB346B8}"/>
    <cellStyle name="SAPBEXfilterDrill 2 4 2" xfId="1853" xr:uid="{1815875F-BDA2-4506-8D1F-633DE31F6856}"/>
    <cellStyle name="SAPBEXfilterDrill 2 4 3" xfId="2857" xr:uid="{0959249A-CCCC-4AB4-B878-17AACFF3F7F2}"/>
    <cellStyle name="SAPBEXfilterDrill 2 5" xfId="1508" xr:uid="{37C07795-470A-4B10-AE29-60789A1C8AEA}"/>
    <cellStyle name="SAPBEXfilterDrill 2 6" xfId="3010" xr:uid="{965D84F8-8723-4C7D-AB44-680A3FCCFB8E}"/>
    <cellStyle name="SAPBEXfilterDrill 3" xfId="463" xr:uid="{C6AAD9DA-5600-4DF0-A714-77C3DE85295F}"/>
    <cellStyle name="SAPBEXfilterDrill 4" xfId="464" xr:uid="{F8683D50-0269-447A-939E-BD9F1F2A9E09}"/>
    <cellStyle name="SAPBEXfilterDrill 4 2" xfId="813" xr:uid="{1D5AB06F-AC5A-4ED3-846A-CDF3589C548D}"/>
    <cellStyle name="SAPBEXfilterDrill 4 2 2" xfId="1220" xr:uid="{3F44B898-492F-4F42-996F-8FD1A50463A8}"/>
    <cellStyle name="SAPBEXfilterDrill 4 2 2 2" xfId="2601" xr:uid="{E738F815-4B24-408E-A94F-6E340D80F73A}"/>
    <cellStyle name="SAPBEXfilterDrill 4 2 2 3" xfId="2905" xr:uid="{75373940-E84E-49D1-86C0-C314203FB228}"/>
    <cellStyle name="SAPBEXfilterDrill 4 2 3" xfId="1451" xr:uid="{8386D1AD-8E26-4534-9203-4E6A4B549AAD}"/>
    <cellStyle name="SAPBEXfilterDrill 4 2 3 2" xfId="2265" xr:uid="{1BE6BD76-0AAB-46A3-8CB6-84F686DF3E1F}"/>
    <cellStyle name="SAPBEXfilterDrill 4 2 3 3" xfId="2870" xr:uid="{749B4A39-6CB1-4C62-8F9D-108B78BB5FD8}"/>
    <cellStyle name="SAPBEXfilterDrill 4 2 4" xfId="1953" xr:uid="{37E5AA65-0765-481D-84A6-96C2139B42B6}"/>
    <cellStyle name="SAPBEXfilterDrill 4 2 5" xfId="1922" xr:uid="{B639C087-7A7A-416D-9FD9-AF325578DBCC}"/>
    <cellStyle name="SAPBEXfilterDrill 4 3" xfId="958" xr:uid="{6E9FFEEC-B11F-4E9E-BA2F-3500CF7BC1FC}"/>
    <cellStyle name="SAPBEXfilterDrill 4 3 2" xfId="2208" xr:uid="{149423AF-D28E-4C11-81AA-2F35EBE2C22D}"/>
    <cellStyle name="SAPBEXfilterDrill 4 3 3" xfId="2755" xr:uid="{F4FE8399-041D-4A0D-B892-F4997CF20112}"/>
    <cellStyle name="SAPBEXfilterDrill 4 4" xfId="1137" xr:uid="{FDD7C0A4-F8BC-456E-9D65-D1EE15BEB5CF}"/>
    <cellStyle name="SAPBEXfilterDrill 4 4 2" xfId="2217" xr:uid="{6FDE0939-07EB-42BD-9639-16F8BFAE5FC7}"/>
    <cellStyle name="SAPBEXfilterDrill 4 4 3" xfId="2435" xr:uid="{8FD4030E-4641-434E-88DF-58FD3D67612E}"/>
    <cellStyle name="SAPBEXfilterDrill 4 5" xfId="2332" xr:uid="{BDD311DB-0EFF-4E63-A251-5B9A319AE0C9}"/>
    <cellStyle name="SAPBEXfilterDrill 4 6" xfId="2418" xr:uid="{65DC02A1-6440-4B50-81FE-47C83270931F}"/>
    <cellStyle name="SAPBEXfilterDrill 5" xfId="814" xr:uid="{6B3C1640-D303-4248-98FA-38B9ECA3F948}"/>
    <cellStyle name="SAPBEXfilterDrill 5 2" xfId="1185" xr:uid="{5C33BF0F-CFC5-452A-A1A0-63764138C062}"/>
    <cellStyle name="SAPBEXfilterDrill 5 2 2" xfId="1510" xr:uid="{D9331423-F062-4678-A004-A0D8F32269DB}"/>
    <cellStyle name="SAPBEXfilterDrill 5 2 3" xfId="3036" xr:uid="{D3C0845E-854B-440B-8C31-D787E912FB1F}"/>
    <cellStyle name="SAPBEXfilterDrill 5 3" xfId="1452" xr:uid="{9E16C031-BB60-427E-8F25-705F1DCF7ACC}"/>
    <cellStyle name="SAPBEXfilterDrill 5 3 2" xfId="1656" xr:uid="{02971D9F-E35A-4A25-B4A1-9BDB5891DD0A}"/>
    <cellStyle name="SAPBEXfilterDrill 5 3 3" xfId="3168" xr:uid="{CF2893DE-8558-49A7-9132-8A59C09BE34A}"/>
    <cellStyle name="SAPBEXfilterDrill 5 4" xfId="1879" xr:uid="{1CC4CC4C-F4F1-415D-8C17-AE35D67FAD04}"/>
    <cellStyle name="SAPBEXfilterDrill 5 5" xfId="2764" xr:uid="{94962B29-4169-4FA5-871F-9C5235A80042}"/>
    <cellStyle name="SAPBEXfilterDrill 6" xfId="916" xr:uid="{FBBF497A-F635-4B38-B30C-D9F54C20AA95}"/>
    <cellStyle name="SAPBEXfilterDrill 6 2" xfId="2075" xr:uid="{3ADE2C49-1952-4334-BA30-2DA7EAC67968}"/>
    <cellStyle name="SAPBEXfilterDrill 6 3" xfId="3003" xr:uid="{F18EA4F6-91F5-4784-820A-15D6CE40942E}"/>
    <cellStyle name="SAPBEXfilterDrill 7" xfId="1270" xr:uid="{D87D81E9-1397-4483-B28A-7FDC909445D5}"/>
    <cellStyle name="SAPBEXfilterDrill 7 2" xfId="2333" xr:uid="{766BA76C-07F2-4D96-A60B-88E7127B64B1}"/>
    <cellStyle name="SAPBEXfilterDrill 7 3" xfId="2670" xr:uid="{34C3F5C6-5F76-4AE9-AA15-A4743290C56B}"/>
    <cellStyle name="SAPBEXfilterDrill 8" xfId="2511" xr:uid="{9D87B6F8-27F7-4C77-B085-94FF1C396681}"/>
    <cellStyle name="SAPBEXfilterDrill 9" xfId="2168" xr:uid="{25DF23CB-7980-46EC-8E61-64B82D22F889}"/>
    <cellStyle name="SAPBEXfilterDrill_Actuals by Storm IO" xfId="465" xr:uid="{766E1EE4-F356-495D-9B46-E835A7712068}"/>
    <cellStyle name="SAPBEXfilterItem" xfId="466" xr:uid="{B9AA76A2-7DE6-48C9-B6D3-0885633AA61A}"/>
    <cellStyle name="SAPBEXfilterItem 2" xfId="467" xr:uid="{78111638-5649-4716-BF6B-883304ADAFA9}"/>
    <cellStyle name="SAPBEXfilterItem 2 2" xfId="1033" xr:uid="{21CF8CBA-E776-402A-A3D0-82E3538B32BF}"/>
    <cellStyle name="SAPBEXfilterItem 2 2 2" xfId="1772" xr:uid="{D7335A0D-20BD-4A1D-B46E-A8BEFE36FE2C}"/>
    <cellStyle name="SAPBEXfilterItem 2 2 3" xfId="3052" xr:uid="{73FD1860-9D0F-46A0-944E-0143E0240447}"/>
    <cellStyle name="SAPBEXfilterItem 2 3" xfId="932" xr:uid="{7924AEEE-2286-4948-BF15-3DAF3464BA26}"/>
    <cellStyle name="SAPBEXfilterItem 2 3 2" xfId="1846" xr:uid="{6E079795-F784-4F1A-96EB-F0BDBC592A50}"/>
    <cellStyle name="SAPBEXfilterItem 2 3 3" xfId="2884" xr:uid="{1834D5A5-1870-475F-8EA6-B6719B17724E}"/>
    <cellStyle name="SAPBEXfilterItem 2 4" xfId="1975" xr:uid="{59C46F6F-D222-48F9-88B6-FB818C68AF42}"/>
    <cellStyle name="SAPBEXfilterItem 2 5" xfId="1775" xr:uid="{929C92E7-6117-4B80-842A-63CB2CC1D322}"/>
    <cellStyle name="SAPBEXfilterItem 3" xfId="468" xr:uid="{2DA47220-FDE7-45DC-A221-D9CFAEF5902C}"/>
    <cellStyle name="SAPBEXfilterItem 4" xfId="815" xr:uid="{D2E4DBC5-0ECA-4AEF-BCA9-F7F7A1B8E70F}"/>
    <cellStyle name="SAPBEXfilterItem 4 2" xfId="1219" xr:uid="{137511E3-36D1-46E7-925A-2C11AFE60E98}"/>
    <cellStyle name="SAPBEXfilterItem 4 2 2" xfId="3" xr:uid="{52A9B22E-C6BF-4BB6-B153-20EEECF37747}"/>
    <cellStyle name="SAPBEXfilterItem 4 2 3" xfId="3135" xr:uid="{088C9B51-47FE-4C89-AC8E-F2B88246A2B2}"/>
    <cellStyle name="SAPBEXfilterItem 4 3" xfId="1453" xr:uid="{F379AC97-F67E-4C0D-A0BD-8939030ACF58}"/>
    <cellStyle name="SAPBEXfilterItem 4 3 2" xfId="1513" xr:uid="{2426F933-2E30-44D7-B64C-174FEBFC1F68}"/>
    <cellStyle name="SAPBEXfilterItem 4 3 3" xfId="3316" xr:uid="{535CD710-238D-4893-997E-2563F5DBD5BC}"/>
    <cellStyle name="SAPBEXfilterItem 4 4" xfId="2481" xr:uid="{9F7A2BCB-11B9-48B3-ADB1-0A79C22567AD}"/>
    <cellStyle name="SAPBEXfilterItem 4 5" xfId="2810" xr:uid="{945FA46E-813B-416C-8460-B28A7411200E}"/>
    <cellStyle name="SAPBEXfilterItem 5" xfId="1247" xr:uid="{E84F5E22-3C2D-423A-B4EC-CFED69FD750D}"/>
    <cellStyle name="SAPBEXfilterItem 5 2" xfId="2479" xr:uid="{3450D4E2-6E86-4606-8242-FCE43612F557}"/>
    <cellStyle name="SAPBEXfilterItem 5 3" xfId="2736" xr:uid="{B5F8A03F-598F-4978-BF9D-928E0CBAB785}"/>
    <cellStyle name="SAPBEXfilterItem 6" xfId="1043" xr:uid="{53725B1A-D30C-4092-B3DE-8E1B0903FCFB}"/>
    <cellStyle name="SAPBEXfilterItem 6 2" xfId="2420" xr:uid="{B57E9CFD-7CEE-4FA5-B3A6-75767A563573}"/>
    <cellStyle name="SAPBEXfilterItem 6 3" xfId="2176" xr:uid="{F08AD606-47F4-4741-BD88-666E3FF8020A}"/>
    <cellStyle name="SAPBEXfilterItem 7" xfId="2127" xr:uid="{A36F562A-4DF5-4706-91BB-11E47B54EBA7}"/>
    <cellStyle name="SAPBEXfilterItem 8" xfId="2837" xr:uid="{857924E0-E84A-4015-A9CA-07EE8B596C7B}"/>
    <cellStyle name="SAPBEXfilterItem_Actuals by Storm IO" xfId="469" xr:uid="{E1D8EA7E-F4C2-4AAF-9100-ADC8235B13C9}"/>
    <cellStyle name="SAPBEXfilterText" xfId="470" xr:uid="{5992C59F-D54F-4DE2-8366-20550F16138E}"/>
    <cellStyle name="SAPBEXfilterText 2" xfId="471" xr:uid="{7C05A806-6244-4AEB-B976-9113E701C5BB}"/>
    <cellStyle name="SAPBEXfilterText 2 2" xfId="956" xr:uid="{75AD42F8-3BA9-4F7B-B8C4-2FE587FD4420}"/>
    <cellStyle name="SAPBEXfilterText 2 2 2" xfId="2175" xr:uid="{31A0C98B-C975-48D0-89F7-DAFEEE855012}"/>
    <cellStyle name="SAPBEXfilterText 2 2 3" xfId="2203" xr:uid="{56C89450-866D-4388-9C71-DFBE07422BB1}"/>
    <cellStyle name="SAPBEXfilterText 2 3" xfId="1007" xr:uid="{DBC82D2C-8E2A-42FD-B910-9E26A070A3F3}"/>
    <cellStyle name="SAPBEXfilterText 2 3 2" xfId="2230" xr:uid="{5CAFD9B0-D1C3-4AD4-8E41-573875D93CA3}"/>
    <cellStyle name="SAPBEXfilterText 2 3 3" xfId="2908" xr:uid="{40607075-802B-421B-B862-7C6EBD12CAB9}"/>
    <cellStyle name="SAPBEXfilterText 2 4" xfId="2590" xr:uid="{2E56CBCD-E66F-4321-A37C-ACE33F9F38CB}"/>
    <cellStyle name="SAPBEXfilterText 2 5" xfId="2201" xr:uid="{20329283-06B6-47D7-8F49-247A7DACA04B}"/>
    <cellStyle name="SAPBEXfilterText 3" xfId="472" xr:uid="{18A6E804-2BAB-4B11-BF55-964E9E5CB0A9}"/>
    <cellStyle name="SAPBEXfilterText 4" xfId="635" xr:uid="{58D0DD0F-02A7-499F-887E-4102B3560A6D}"/>
    <cellStyle name="SAPBEXfilterText 5" xfId="816" xr:uid="{C66307A2-D63A-4F70-B33A-1D69235D4F52}"/>
    <cellStyle name="SAPBEXfilterText 5 2" xfId="1096" xr:uid="{DBF63A4F-2EF4-48F9-A037-08CAC7F0A91F}"/>
    <cellStyle name="SAPBEXfilterText 5 2 2" xfId="2092" xr:uid="{5D4ADDAC-D7DF-4526-A819-D75E5EEFEE4E}"/>
    <cellStyle name="SAPBEXfilterText 5 2 3" xfId="2989" xr:uid="{31B942AD-4A31-4CC3-BDBF-E8AE1594F9EA}"/>
    <cellStyle name="SAPBEXfilterText 5 3" xfId="1454" xr:uid="{FDEC6F72-A48E-4478-9372-CB81C3A11140}"/>
    <cellStyle name="SAPBEXfilterText 5 3 2" xfId="2411" xr:uid="{9BFC2490-E71C-4A86-94EE-489A5229BBC3}"/>
    <cellStyle name="SAPBEXfilterText 5 3 3" xfId="2903" xr:uid="{9576B38B-7D16-43EE-9900-52AC454CB9E2}"/>
    <cellStyle name="SAPBEXfilterText 5 4" xfId="2073" xr:uid="{8DE3F95B-DA96-4471-8D6D-297E549C5172}"/>
    <cellStyle name="SAPBEXfilterText 5 5" xfId="3008" xr:uid="{E623C6DC-39E0-47C4-B3CB-650907A1198A}"/>
    <cellStyle name="SAPBEXfilterText 6" xfId="890" xr:uid="{53C3F2AD-0C80-4211-B4E8-3E3DA35B4A91}"/>
    <cellStyle name="SAPBEXfilterText 6 2" xfId="1968" xr:uid="{222256E3-4245-4D56-9CD3-C0BB1EC19334}"/>
    <cellStyle name="SAPBEXfilterText 6 3" xfId="2379" xr:uid="{35A90383-4DBC-42AC-949B-661836956D17}"/>
    <cellStyle name="SAPBEXfilterText 7" xfId="1142" xr:uid="{69173333-CA72-445A-B6FB-9512D7D880EF}"/>
    <cellStyle name="SAPBEXfilterText 7 2" xfId="1651" xr:uid="{FBE8082A-7F0B-4948-90F7-DC0837B34F4E}"/>
    <cellStyle name="SAPBEXfilterText 7 3" xfId="3173" xr:uid="{7F9EB73C-EE89-40BF-BDEE-D6DA288619C9}"/>
    <cellStyle name="SAPBEXfilterText 8" xfId="1970" xr:uid="{C7489719-9561-499A-B61C-B1CEED6AAFB7}"/>
    <cellStyle name="SAPBEXfilterText 9" xfId="1784" xr:uid="{4384B4CE-B2B6-49D0-AB87-27027F5D27B5}"/>
    <cellStyle name="SAPBEXfilterText_Actuals by Storm IO" xfId="473" xr:uid="{C366FFCA-399E-40B2-A0A7-B33CC16E6B70}"/>
    <cellStyle name="SAPBEXformats" xfId="474" xr:uid="{47A48CBB-4E51-422B-B0B9-72E43EA3091D}"/>
    <cellStyle name="SAPBEXformats 2" xfId="475" xr:uid="{9C6326B4-6E4A-44E7-BA34-9217FB450AB0}"/>
    <cellStyle name="SAPBEXformats 2 2" xfId="817" xr:uid="{D4DF66D5-4421-49D7-8DD4-39B7D70A21B2}"/>
    <cellStyle name="SAPBEXformats 2 2 2" xfId="1062" xr:uid="{F3F0511C-953A-41D6-8F19-0B33652DFB21}"/>
    <cellStyle name="SAPBEXformats 2 2 2 2" xfId="2279" xr:uid="{4E4DE58A-B090-4504-A383-678857B2F852}"/>
    <cellStyle name="SAPBEXformats 2 2 2 3" xfId="2580" xr:uid="{F667A74D-6FD5-42D7-B37A-3975DC50DB8E}"/>
    <cellStyle name="SAPBEXformats 2 2 3" xfId="1455" xr:uid="{C44B8384-7574-46BA-B427-885203271069}"/>
    <cellStyle name="SAPBEXformats 2 2 3 2" xfId="1612" xr:uid="{8046EB08-C5A0-4ABF-BEBE-BC60905EB2C8}"/>
    <cellStyle name="SAPBEXformats 2 2 3 3" xfId="3214" xr:uid="{D5BA573F-D8C0-4788-A4D2-00E956FD677E}"/>
    <cellStyle name="SAPBEXformats 2 2 4" xfId="2355" xr:uid="{9793F86A-8707-4A53-8CEE-BAFF8FD747C7}"/>
    <cellStyle name="SAPBEXformats 2 2 5" xfId="2841" xr:uid="{420CFD5F-9260-4222-9470-D8CCCF81202A}"/>
    <cellStyle name="SAPBEXformats 2 3" xfId="1001" xr:uid="{16F71EF1-2F37-4D51-8BDE-0E856A8F8DBA}"/>
    <cellStyle name="SAPBEXformats 2 3 2" xfId="1694" xr:uid="{E1F349BA-7F1B-44C3-9B61-35C16C5D0A82}"/>
    <cellStyle name="SAPBEXformats 2 3 3" xfId="3125" xr:uid="{638BB62B-8822-40F4-A750-886637FA493A}"/>
    <cellStyle name="SAPBEXformats 2 4" xfId="1210" xr:uid="{841D9A10-2CA7-49BE-965B-38BE34AFC4F4}"/>
    <cellStyle name="SAPBEXformats 2 4 2" xfId="1716" xr:uid="{E75A9C2E-9FF2-4775-8468-C6BA69CC3084}"/>
    <cellStyle name="SAPBEXformats 2 4 3" xfId="3102" xr:uid="{36315C92-5D99-4561-B63B-81C55D270C9D}"/>
    <cellStyle name="SAPBEXformats 2 5" xfId="1778" xr:uid="{3D4A72A0-6633-4D3F-B061-628D2E07735D}"/>
    <cellStyle name="SAPBEXformats 2 6" xfId="3047" xr:uid="{7E7C5163-B90C-4692-8060-898AD0848470}"/>
    <cellStyle name="SAPBEXformats 3" xfId="476" xr:uid="{2460FA74-16EE-48A3-AEED-F1FDA693CBE1}"/>
    <cellStyle name="SAPBEXformats 3 2" xfId="1127" xr:uid="{7779C557-1D6A-4EB9-821A-DD8F03991A6C}"/>
    <cellStyle name="SAPBEXformats 3 2 2" xfId="2602" xr:uid="{C1B4FAF5-1241-4483-BDCA-5BDD801EF139}"/>
    <cellStyle name="SAPBEXformats 3 2 3" xfId="2898" xr:uid="{3D5485CA-71E9-4D51-A56D-49DC971BE8F7}"/>
    <cellStyle name="SAPBEXformats 3 3" xfId="1271" xr:uid="{C9B932AE-7E83-4465-A33C-38E15739B0C1}"/>
    <cellStyle name="SAPBEXformats 3 3 2" xfId="2141" xr:uid="{6CFAA586-B60A-44CB-B33E-7F25CFB37BBB}"/>
    <cellStyle name="SAPBEXformats 3 3 3" xfId="2779" xr:uid="{EC0CB36D-C51A-49BE-81E5-3E59885A0531}"/>
    <cellStyle name="SAPBEXformats 3 4" xfId="2550" xr:uid="{87D92D13-174E-474A-A2C6-8265605F2616}"/>
    <cellStyle name="SAPBEXformats 3 5" xfId="2136" xr:uid="{5AAA46C4-F4B7-4F87-BBC3-0500AB6C5D56}"/>
    <cellStyle name="SAPBEXformats 4" xfId="477" xr:uid="{10A5484C-10E9-49E9-BA4D-4C4F2D2C73B7}"/>
    <cellStyle name="SAPBEXformats 4 2" xfId="818" xr:uid="{897375DE-FEB6-41C0-921B-7BE43A1C02E8}"/>
    <cellStyle name="SAPBEXformats 4 2 2" xfId="978" xr:uid="{18066BB5-62FC-4007-9611-2B1D1CDD5685}"/>
    <cellStyle name="SAPBEXformats 4 2 2 2" xfId="2351" xr:uid="{56157376-6A64-48EE-81CA-65C5B04BD31D}"/>
    <cellStyle name="SAPBEXformats 4 2 2 3" xfId="2897" xr:uid="{853C5F0F-240F-4181-9FC7-A141E867D7BF}"/>
    <cellStyle name="SAPBEXformats 4 2 3" xfId="1456" xr:uid="{5B1726E7-60D9-4C71-AFE5-0DF61DC8AA10}"/>
    <cellStyle name="SAPBEXformats 4 2 3 2" xfId="2630" xr:uid="{641D10EB-BE3F-4B05-9BA1-848091DC0F4F}"/>
    <cellStyle name="SAPBEXformats 4 2 3 3" xfId="2709" xr:uid="{30F80F30-C317-4DCD-99D0-7F6BC259E02B}"/>
    <cellStyle name="SAPBEXformats 4 2 4" xfId="1801" xr:uid="{A2D0DB26-B9A0-4598-92AC-8604B0011B94}"/>
    <cellStyle name="SAPBEXformats 4 2 5" xfId="3017" xr:uid="{FD56FB66-E34F-48AF-AD21-2DCB05C332C8}"/>
    <cellStyle name="SAPBEXformats 4 3" xfId="1245" xr:uid="{687030BB-4AC2-409B-8378-4EA4CD163B8A}"/>
    <cellStyle name="SAPBEXformats 4 3 2" xfId="2057" xr:uid="{E741F241-FBC7-4DC4-8359-013FE2B20E9B}"/>
    <cellStyle name="SAPBEXformats 4 3 3" xfId="3094" xr:uid="{F2E7AB72-322D-4FDB-9A42-CE1833671182}"/>
    <cellStyle name="SAPBEXformats 4 4" xfId="1041" xr:uid="{9D298861-B621-4BE2-B39A-1EE72C852DDC}"/>
    <cellStyle name="SAPBEXformats 4 4 2" xfId="2269" xr:uid="{E52E9400-E1A4-4305-B114-E077F05E30AD}"/>
    <cellStyle name="SAPBEXformats 4 4 3" xfId="2935" xr:uid="{63A307C4-8E2F-4476-9133-043466EA2CD9}"/>
    <cellStyle name="SAPBEXformats 4 5" xfId="2054" xr:uid="{78AEAD64-C12D-4F64-B12F-0E2C57223731}"/>
    <cellStyle name="SAPBEXformats 4 6" xfId="3128" xr:uid="{D8E82281-3C18-4D9F-8764-65A165194AEA}"/>
    <cellStyle name="SAPBEXformats 5" xfId="819" xr:uid="{2D04B79E-C9C4-40BF-8C4A-1A3C413F4919}"/>
    <cellStyle name="SAPBEXformats 5 2" xfId="948" xr:uid="{68F01EC9-9A82-4900-BABB-80073B2B363F}"/>
    <cellStyle name="SAPBEXformats 5 2 2" xfId="2086" xr:uid="{EAEFEC91-BA90-47C5-B2CC-4088B84A9D40}"/>
    <cellStyle name="SAPBEXformats 5 2 3" xfId="2993" xr:uid="{00A2D98B-E87A-48D3-A997-1A7B8C1028AC}"/>
    <cellStyle name="SAPBEXformats 5 3" xfId="1457" xr:uid="{567A7DED-C59F-49B9-90C3-12C6BE96F5C7}"/>
    <cellStyle name="SAPBEXformats 5 3 2" xfId="2250" xr:uid="{51B72AD2-05BE-4393-8B41-2E8527F1EF6C}"/>
    <cellStyle name="SAPBEXformats 5 3 3" xfId="2710" xr:uid="{25D06336-3661-4FA4-9C35-B6F60B8D3652}"/>
    <cellStyle name="SAPBEXformats 5 4" xfId="1528" xr:uid="{6E4C7FEC-54E0-4A5B-99D0-5C5FF2E50188}"/>
    <cellStyle name="SAPBEXformats 5 5" xfId="3291" xr:uid="{9DA9044C-BEE8-4F71-990B-EE33EDB4CC64}"/>
    <cellStyle name="SAPBEXformats 6" xfId="1252" xr:uid="{886357CA-A3CD-4F10-A3A2-FDC85EE3B1CD}"/>
    <cellStyle name="SAPBEXformats 6 2" xfId="2312" xr:uid="{B9F7737B-568E-486F-B69F-350A2C9DDF49}"/>
    <cellStyle name="SAPBEXformats 6 3" xfId="2899" xr:uid="{D44BE47D-2413-4978-AE63-2CE01B78CE3A}"/>
    <cellStyle name="SAPBEXformats 7" xfId="1251" xr:uid="{0BD3FE61-8A16-4925-A37F-53A66D2C47F7}"/>
    <cellStyle name="SAPBEXformats 7 2" xfId="2478" xr:uid="{631C3653-66F4-48D0-A14B-8D883697B24C}"/>
    <cellStyle name="SAPBEXformats 7 3" xfId="2759" xr:uid="{93343347-51A4-429F-BD19-C836A22BA5FB}"/>
    <cellStyle name="SAPBEXformats 8" xfId="2615" xr:uid="{2B1636AB-6F70-4D16-95EC-1A34E8E405F1}"/>
    <cellStyle name="SAPBEXformats 9" xfId="2790" xr:uid="{99389134-8F36-49B1-A248-AF1CD32720EC}"/>
    <cellStyle name="SAPBEXformats_Actuals by Storm IO" xfId="478" xr:uid="{E6BC07CC-9FD0-48DD-9CD1-B9A9E468E767}"/>
    <cellStyle name="SAPBEXheaderItem" xfId="479" xr:uid="{D56C66CF-30A9-4CE3-9EEE-D6A22191909D}"/>
    <cellStyle name="SAPBEXheaderItem 2" xfId="480" xr:uid="{19895A13-B98A-4467-8439-D67210065276}"/>
    <cellStyle name="SAPBEXheaderItem 2 2" xfId="481" xr:uid="{265817B9-C3B6-4B7B-9FD1-FD0735A38D8E}"/>
    <cellStyle name="SAPBEXheaderItem 2 3" xfId="820" xr:uid="{58B4394B-F400-47AE-AC18-C7AF1F549563}"/>
    <cellStyle name="SAPBEXheaderItem 2 3 2" xfId="1022" xr:uid="{48738B42-5FDF-4204-89A0-6B1583DEAC18}"/>
    <cellStyle name="SAPBEXheaderItem 2 3 2 2" xfId="2406" xr:uid="{A9BDEC2D-00AA-415D-9C68-2D5C96C5E107}"/>
    <cellStyle name="SAPBEXheaderItem 2 3 2 3" xfId="2822" xr:uid="{59BFAC78-12AF-4309-A3F7-D9FF343CF56F}"/>
    <cellStyle name="SAPBEXheaderItem 2 3 3" xfId="1458" xr:uid="{18191001-E0A0-4284-BDF8-E6B092D1A877}"/>
    <cellStyle name="SAPBEXheaderItem 2 3 3 2" xfId="2493" xr:uid="{1663A0AA-3894-49D0-99D6-8A4812DE44B6}"/>
    <cellStyle name="SAPBEXheaderItem 2 3 3 3" xfId="2832" xr:uid="{1D08575B-FEB5-4B6A-9646-61E13F69E63E}"/>
    <cellStyle name="SAPBEXheaderItem 2 3 4" xfId="2429" xr:uid="{F73B4A39-0820-413B-B081-5EC4780FC6F1}"/>
    <cellStyle name="SAPBEXheaderItem 2 3 5" xfId="2341" xr:uid="{7598FA4B-D7EB-4E03-A970-839873E4B8CC}"/>
    <cellStyle name="SAPBEXheaderItem 2 4" xfId="961" xr:uid="{59EA967B-BA64-4A00-AF96-28FD64F74A43}"/>
    <cellStyle name="SAPBEXheaderItem 2 4 2" xfId="2204" xr:uid="{F2CEC115-1DBC-418B-87A7-1CADBAB80FE5}"/>
    <cellStyle name="SAPBEXheaderItem 2 4 3" xfId="2967" xr:uid="{BA398154-7C0D-410C-BF24-964EF2FD0A64}"/>
    <cellStyle name="SAPBEXheaderItem 2 5" xfId="1138" xr:uid="{DBFFE458-6FCA-44E7-8F56-517EE771ABD6}"/>
    <cellStyle name="SAPBEXheaderItem 2 5 2" xfId="2415" xr:uid="{A5D0258C-0DE9-42E8-8122-D743D1A74635}"/>
    <cellStyle name="SAPBEXheaderItem 2 5 3" xfId="1856" xr:uid="{9A051C7F-C814-4679-B6A8-94549EB3CBE2}"/>
    <cellStyle name="SAPBEXheaderItem 2 6" xfId="2348" xr:uid="{A2E0AFD1-8910-45B8-99EB-16DD2E3903D3}"/>
    <cellStyle name="SAPBEXheaderItem 2 7" xfId="3114" xr:uid="{F02183A1-E56F-42E4-ADCA-8C380D64BBA7}"/>
    <cellStyle name="SAPBEXheaderItem 3" xfId="482" xr:uid="{7EF62D56-E153-4F48-B0F6-AF0FA3D55EBB}"/>
    <cellStyle name="SAPBEXheaderItem 4" xfId="483" xr:uid="{D283305E-D93D-4E41-9869-432FDD2CAFC6}"/>
    <cellStyle name="SAPBEXheaderItem 4 2" xfId="821" xr:uid="{97720AD1-F4E6-49CA-9A29-E356ACF0B7AC}"/>
    <cellStyle name="SAPBEXheaderItem 4 2 2" xfId="1061" xr:uid="{0CD8A34E-D070-4F5E-B909-0F8F3B356760}"/>
    <cellStyle name="SAPBEXheaderItem 4 2 2 2" xfId="1928" xr:uid="{82FB6B9B-7350-4F0F-9B78-0165A83526F6}"/>
    <cellStyle name="SAPBEXheaderItem 4 2 2 3" xfId="2084" xr:uid="{20E54B7F-A7A9-4781-95F2-88DA71D44C3A}"/>
    <cellStyle name="SAPBEXheaderItem 4 2 3" xfId="1459" xr:uid="{108A72D4-C1E7-44B1-8756-F7CE14D1108D}"/>
    <cellStyle name="SAPBEXheaderItem 4 2 3 2" xfId="1859" xr:uid="{B9B6DCF0-A4D1-47A7-8920-77175B2DF146}"/>
    <cellStyle name="SAPBEXheaderItem 4 2 3 3" xfId="2836" xr:uid="{28AE8E89-F56E-4EAF-B9C3-352B25CC7ECE}"/>
    <cellStyle name="SAPBEXheaderItem 4 2 4" xfId="1566" xr:uid="{C6575236-F25B-4CB4-9823-255B2E0F7004}"/>
    <cellStyle name="SAPBEXheaderItem 4 2 5" xfId="3261" xr:uid="{1E8F72E1-3FDF-47E3-A872-5035FE422BCD}"/>
    <cellStyle name="SAPBEXheaderItem 4 3" xfId="1126" xr:uid="{1D47D391-A2E8-4BCC-BB99-CD0FB8C1C8C4}"/>
    <cellStyle name="SAPBEXheaderItem 4 3 2" xfId="2110" xr:uid="{FC56932E-6B54-44B9-A1D9-BDEB19E9D83F}"/>
    <cellStyle name="SAPBEXheaderItem 4 3 3" xfId="2959" xr:uid="{6E13004D-4903-4ADF-ACBB-942AD6085243}"/>
    <cellStyle name="SAPBEXheaderItem 4 4" xfId="1042" xr:uid="{2F469239-64FA-4C91-B7E0-57149348A22F}"/>
    <cellStyle name="SAPBEXheaderItem 4 4 2" xfId="2463" xr:uid="{D90C5AFB-A46D-4327-B0A1-2305DB2800D2}"/>
    <cellStyle name="SAPBEXheaderItem 4 4 3" xfId="2915" xr:uid="{9346C315-C939-4A83-95A4-C69258922835}"/>
    <cellStyle name="SAPBEXheaderItem 4 5" xfId="2134" xr:uid="{B539CB4C-6221-4B4A-B48D-230B3122ABBA}"/>
    <cellStyle name="SAPBEXheaderItem 4 6" xfId="2808" xr:uid="{56E3AE65-0084-4490-AAC0-D64A7409FBD9}"/>
    <cellStyle name="SAPBEXheaderItem 5" xfId="822" xr:uid="{1B22EE16-8777-4982-8A0A-A959DB319B09}"/>
    <cellStyle name="SAPBEXheaderItem 5 2" xfId="895" xr:uid="{9A924B64-3168-44F9-8BCF-A7F8C093208D}"/>
    <cellStyle name="SAPBEXheaderItem 5 2 2" xfId="2281" xr:uid="{3C695239-AFE6-4608-A328-A20BA2D52647}"/>
    <cellStyle name="SAPBEXheaderItem 5 2 3" xfId="2471" xr:uid="{3A929E24-31E3-4F4B-B273-0A425AD4E775}"/>
    <cellStyle name="SAPBEXheaderItem 5 3" xfId="1460" xr:uid="{6A69EAB8-D692-40FE-9BFE-070630FB1E4A}"/>
    <cellStyle name="SAPBEXheaderItem 5 3 2" xfId="2152" xr:uid="{C3680F0E-C1F6-401D-90D5-F32D02FAD6E7}"/>
    <cellStyle name="SAPBEXheaderItem 5 3 3" xfId="2711" xr:uid="{F9AB8089-66B0-4100-873B-D8CE53D325DF}"/>
    <cellStyle name="SAPBEXheaderItem 5 4" xfId="2506" xr:uid="{C7C3B9AF-02A2-4374-8F92-992658C66501}"/>
    <cellStyle name="SAPBEXheaderItem 5 5" xfId="2357" xr:uid="{593D7BD7-CF4A-4915-8362-8615FE55EADB}"/>
    <cellStyle name="SAPBEXheaderItem 6" xfId="1018" xr:uid="{497F8CBE-9E62-4748-8A7D-AA95A47C7571}"/>
    <cellStyle name="SAPBEXheaderItem 6 2" xfId="2011" xr:uid="{F6C141C9-31A5-451C-B000-C809089ADA68}"/>
    <cellStyle name="SAPBEXheaderItem 6 3" xfId="1532" xr:uid="{9A20AB51-80ED-427A-B33F-5A6A3AEBC2DA}"/>
    <cellStyle name="SAPBEXheaderItem 7" xfId="1272" xr:uid="{04A4D8E1-8164-44D3-BBE9-4857F75DCB5F}"/>
    <cellStyle name="SAPBEXheaderItem 7 2" xfId="2263" xr:uid="{92AA91EE-D009-43B6-A5CD-C2B747FA0FC5}"/>
    <cellStyle name="SAPBEXheaderItem 7 3" xfId="2133" xr:uid="{384858D8-F574-48A9-8F40-FFD83C6B26E2}"/>
    <cellStyle name="SAPBEXheaderItem 8" xfId="1698" xr:uid="{A297E689-71AE-438E-8264-BB28BE99BFA7}"/>
    <cellStyle name="SAPBEXheaderItem 9" xfId="3122" xr:uid="{7E283B4E-21CB-47FC-BBAE-3572225AB265}"/>
    <cellStyle name="SAPBEXheaderItem_Actuals by Storm IO" xfId="484" xr:uid="{901B564A-7524-4426-885E-A1175034644D}"/>
    <cellStyle name="SAPBEXheaderText" xfId="485" xr:uid="{E676D1CD-63E3-4CC9-922B-F37235C6D414}"/>
    <cellStyle name="SAPBEXheaderText 10" xfId="2799" xr:uid="{DE889461-213E-4AEC-AE3B-32E7E40455DA}"/>
    <cellStyle name="SAPBEXheaderText 2" xfId="486" xr:uid="{33C8F44D-3AF9-481C-B9A5-6020A9F6EC90}"/>
    <cellStyle name="SAPBEXheaderText 2 2" xfId="487" xr:uid="{D82124B4-8103-4DA5-B2FB-3E6B0B3084B5}"/>
    <cellStyle name="SAPBEXheaderText 2 3" xfId="823" xr:uid="{EB7A86F7-030D-4C2A-A837-A3CF2FB9C797}"/>
    <cellStyle name="SAPBEXheaderText 2 3 2" xfId="1218" xr:uid="{ADAF7B72-E0AD-4EF1-98D5-1A41A69E6350}"/>
    <cellStyle name="SAPBEXheaderText 2 3 2 2" xfId="2034" xr:uid="{F0EC0F34-2FF9-4A5F-8C44-8223E745D912}"/>
    <cellStyle name="SAPBEXheaderText 2 3 2 3" xfId="3303" xr:uid="{E266F1E1-21BE-4E85-AFD6-8B3B3A6B5C31}"/>
    <cellStyle name="SAPBEXheaderText 2 3 3" xfId="1461" xr:uid="{6A61A179-DC76-42BC-B807-D794F56B8CFF}"/>
    <cellStyle name="SAPBEXheaderText 2 3 3 2" xfId="1793" xr:uid="{BF2DED7B-A6C0-4CB2-934E-7C14CB058B91}"/>
    <cellStyle name="SAPBEXheaderText 2 3 3 3" xfId="3030" xr:uid="{A5095AD5-3176-4A71-902D-DFD2C08C0236}"/>
    <cellStyle name="SAPBEXheaderText 2 3 4" xfId="1563" xr:uid="{A718B27A-BE26-45E0-81C2-F0C37C72446D}"/>
    <cellStyle name="SAPBEXheaderText 2 3 5" xfId="3264" xr:uid="{3AA83FDA-887C-4AEF-B556-E7345ABF9076}"/>
    <cellStyle name="SAPBEXheaderText 2 4" xfId="1103" xr:uid="{FD3F280B-29B0-4C8D-A31C-F5C6788CF5DD}"/>
    <cellStyle name="SAPBEXheaderText 2 4 2" xfId="1524" xr:uid="{C9A29215-64EC-4E8F-8257-93D1B5110F63}"/>
    <cellStyle name="SAPBEXheaderText 2 4 3" xfId="3295" xr:uid="{82A4C5F6-4962-464A-8EF8-6C577F6FCA3F}"/>
    <cellStyle name="SAPBEXheaderText 2 5" xfId="879" xr:uid="{C8A8A0C2-6EC8-47DC-B8F9-EC091414EC6D}"/>
    <cellStyle name="SAPBEXheaderText 2 5 2" xfId="2472" xr:uid="{A3413AF1-D69B-46E0-AF65-A6FA0467990B}"/>
    <cellStyle name="SAPBEXheaderText 2 5 3" xfId="2624" xr:uid="{4F41724A-21B6-4FF6-9111-EADD2C7EDFB2}"/>
    <cellStyle name="SAPBEXheaderText 2 6" xfId="1531" xr:uid="{5873D308-4268-47A9-9442-2E7CCBBCC080}"/>
    <cellStyle name="SAPBEXheaderText 2 7" xfId="3287" xr:uid="{9165760C-67F0-446C-90A2-F1378117B8CA}"/>
    <cellStyle name="SAPBEXheaderText 3" xfId="488" xr:uid="{11A8A0C4-2DB1-406D-AD30-43FD2B4D7ABE}"/>
    <cellStyle name="SAPBEXheaderText 4" xfId="489" xr:uid="{0DF2B35B-B30B-4564-B6C2-2CED3CE3C622}"/>
    <cellStyle name="SAPBEXheaderText 4 2" xfId="824" xr:uid="{6E01C470-BE38-43D9-BD6E-888420E6E52C}"/>
    <cellStyle name="SAPBEXheaderText 4 2 2" xfId="894" xr:uid="{03AF372D-E422-4144-8650-ED45984D6648}"/>
    <cellStyle name="SAPBEXheaderText 4 2 2 2" xfId="2236" xr:uid="{589372F1-AF12-4EC3-8F2F-73EC3CDE6168}"/>
    <cellStyle name="SAPBEXheaderText 4 2 2 3" xfId="2784" xr:uid="{6DF564EE-D646-4E86-BEC9-2798355F5C6F}"/>
    <cellStyle name="SAPBEXheaderText 4 2 3" xfId="1462" xr:uid="{56616C23-F38F-4501-B55D-709728AB0BB8}"/>
    <cellStyle name="SAPBEXheaderText 4 2 3 2" xfId="1609" xr:uid="{E3133386-43B8-4B76-A3BB-D3984D327375}"/>
    <cellStyle name="SAPBEXheaderText 4 2 3 3" xfId="3219" xr:uid="{CDEF85CE-38CD-4642-9E86-34BC646FF714}"/>
    <cellStyle name="SAPBEXheaderText 4 2 4" xfId="1741" xr:uid="{9EDAC7D7-B6AF-4B35-880E-EE06207F6781}"/>
    <cellStyle name="SAPBEXheaderText 4 2 5" xfId="3078" xr:uid="{E83F5ED9-D165-4141-AFFE-B18971EF93F9}"/>
    <cellStyle name="SAPBEXheaderText 4 3" xfId="1170" xr:uid="{B14CACAF-B6F9-4555-A241-71B0E30E7655}"/>
    <cellStyle name="SAPBEXheaderText 4 3 2" xfId="2160" xr:uid="{E0DE9C91-8C37-40E9-8425-7504C36CF1C2}"/>
    <cellStyle name="SAPBEXheaderText 4 3 3" xfId="1816" xr:uid="{A6827FB2-4AB7-4B96-A777-21B2CA43E1D1}"/>
    <cellStyle name="SAPBEXheaderText 4 4" xfId="1055" xr:uid="{6963954A-9D94-4D7C-A343-38B6D292A2DB}"/>
    <cellStyle name="SAPBEXheaderText 4 4 2" xfId="2102" xr:uid="{B7B95079-96FD-4701-921A-0686C4544554}"/>
    <cellStyle name="SAPBEXheaderText 4 4 3" xfId="2978" xr:uid="{9956E824-241D-4F3A-A172-297DF63059E3}"/>
    <cellStyle name="SAPBEXheaderText 4 5" xfId="2261" xr:uid="{B424661F-AE93-423B-B89E-A1073C4C8870}"/>
    <cellStyle name="SAPBEXheaderText 4 6" xfId="2658" xr:uid="{C338C6CD-C421-4B1B-AC6C-7BA356578719}"/>
    <cellStyle name="SAPBEXheaderText 5" xfId="638" xr:uid="{3F842A30-171B-441E-8274-571355EBDD17}"/>
    <cellStyle name="SAPBEXheaderText 6" xfId="825" xr:uid="{5D543469-0BDA-4CEA-858B-3C2F1C6CF7D8}"/>
    <cellStyle name="SAPBEXheaderText 6 2" xfId="1060" xr:uid="{99332167-7CF3-4747-A99B-699270D24EBB}"/>
    <cellStyle name="SAPBEXheaderText 6 2 2" xfId="1810" xr:uid="{F2BB6DEB-8711-4A59-AAE5-9FE39F6A9237}"/>
    <cellStyle name="SAPBEXheaderText 6 2 3" xfId="2988" xr:uid="{2EADE9BB-1F9A-4802-AC3A-4CB459559C6E}"/>
    <cellStyle name="SAPBEXheaderText 6 3" xfId="1463" xr:uid="{4F672E66-9F47-4B92-95D6-E9F9BA6EC1D6}"/>
    <cellStyle name="SAPBEXheaderText 6 3 2" xfId="1731" xr:uid="{D80E3FB1-EDC5-4226-9ABC-B3755E52055F}"/>
    <cellStyle name="SAPBEXheaderText 6 3 3" xfId="3088" xr:uid="{7575E4B3-3691-43A3-926B-9275E8D7CED5}"/>
    <cellStyle name="SAPBEXheaderText 6 4" xfId="1876" xr:uid="{D9E544A4-C102-4EAD-96B0-EBED5A6B1EFB}"/>
    <cellStyle name="SAPBEXheaderText 6 5" xfId="2769" xr:uid="{E5A9695D-6A58-4180-8084-73B51313F433}"/>
    <cellStyle name="SAPBEXheaderText 7" xfId="1206" xr:uid="{2D48DDC7-5977-42F2-9A35-BEB53E13072F}"/>
    <cellStyle name="SAPBEXheaderText 7 2" xfId="2159" xr:uid="{DD57E68E-8EF5-4E90-BCB8-254CE2296DC1}"/>
    <cellStyle name="SAPBEXheaderText 7 3" xfId="2404" xr:uid="{8868D432-60CC-4BB6-9B2D-B85615AA7399}"/>
    <cellStyle name="SAPBEXheaderText 8" xfId="933" xr:uid="{B8708DB8-2AB1-475E-846F-E7FAF1B8E6E8}"/>
    <cellStyle name="SAPBEXheaderText 8 2" xfId="1805" xr:uid="{58BB03E5-BD8E-478B-B83A-C5CB9A155D3C}"/>
    <cellStyle name="SAPBEXheaderText 8 3" xfId="3009" xr:uid="{5C49490E-5474-47C4-A86D-7B4BA00C9433}"/>
    <cellStyle name="SAPBEXheaderText 9" xfId="2459" xr:uid="{9048E875-676F-45B3-9468-D8EFB4DE0452}"/>
    <cellStyle name="SAPBEXheaderText_Actuals by Storm IO" xfId="490" xr:uid="{027BA2AE-1AAA-4BE2-A7FF-AD9F0C8A4C67}"/>
    <cellStyle name="SAPBEXHLevel0" xfId="491" xr:uid="{632359FB-038C-474E-B7BE-AC796E6A490C}"/>
    <cellStyle name="SAPBEXHLevel0 10" xfId="657" xr:uid="{5C6C88FE-0787-49C1-8E25-41DAE0FEE31A}"/>
    <cellStyle name="SAPBEXHLevel0 10 2" xfId="966" xr:uid="{43FCF63F-525E-4CC3-9E7B-6EDE167A09F1}"/>
    <cellStyle name="SAPBEXHLevel0 10 2 2" xfId="2165" xr:uid="{31151680-05A4-4D2F-AC74-B7096580BE31}"/>
    <cellStyle name="SAPBEXHLevel0 10 2 3" xfId="2540" xr:uid="{5D71D4F9-ABED-4F61-A302-B74A9958304D}"/>
    <cellStyle name="SAPBEXHLevel0 10 3" xfId="1396" xr:uid="{D27E30F9-DD2B-4993-B52E-2FD8D6192205}"/>
    <cellStyle name="SAPBEXHLevel0 10 3 2" xfId="1902" xr:uid="{71661102-2680-45B9-BED0-BAB3E6B1A8E8}"/>
    <cellStyle name="SAPBEXHLevel0 10 3 3" xfId="2696" xr:uid="{8D673EE7-9338-4C33-84FC-89CE4EC614D4}"/>
    <cellStyle name="SAPBEXHLevel0 10 4" xfId="2282" xr:uid="{DC93194D-38F1-4818-9841-1F7BACD5DBBB}"/>
    <cellStyle name="SAPBEXHLevel0 10 5" xfId="1534" xr:uid="{ECD1540E-7FD9-4192-B54A-833DCFCF5C09}"/>
    <cellStyle name="SAPBEXHLevel0 11" xfId="826" xr:uid="{68240C9F-FAF0-4FC8-BACA-8809B97CE714}"/>
    <cellStyle name="SAPBEXHLevel0 11 2" xfId="1184" xr:uid="{E3D69C0A-8AA4-4E27-8760-0F6C346AF2F9}"/>
    <cellStyle name="SAPBEXHLevel0 11 2 2" xfId="1521" xr:uid="{05E2C5C6-76A7-4BD7-B71E-4051FD73FCCF}"/>
    <cellStyle name="SAPBEXHLevel0 11 2 3" xfId="3300" xr:uid="{BF10756E-26DE-47BC-97B6-E84D3386C925}"/>
    <cellStyle name="SAPBEXHLevel0 11 3" xfId="1464" xr:uid="{DAEAE80B-7E80-413E-966D-A68D6449D750}"/>
    <cellStyle name="SAPBEXHLevel0 11 3 2" xfId="2321" xr:uid="{8407E755-F317-429B-AC30-7DCC00B69747}"/>
    <cellStyle name="SAPBEXHLevel0 11 3 3" xfId="2712" xr:uid="{DC1C63A0-8E97-474E-A396-23D597132ECF}"/>
    <cellStyle name="SAPBEXHLevel0 11 4" xfId="1680" xr:uid="{F74168BD-AABE-4A2D-8CE3-0EA9CCF424E1}"/>
    <cellStyle name="SAPBEXHLevel0 11 5" xfId="3142" xr:uid="{75A9611C-56C2-4343-A13B-CA3DC69BE445}"/>
    <cellStyle name="SAPBEXHLevel0 12" xfId="1000" xr:uid="{AFDAC993-E77C-460F-A935-B7623A387396}"/>
    <cellStyle name="SAPBEXHLevel0 12 2" xfId="1976" xr:uid="{1D37F7EF-AA10-427B-BCFA-31BC0E00FBF6}"/>
    <cellStyle name="SAPBEXHLevel0 12 3" xfId="2430" xr:uid="{5D7419D9-DA66-4080-9FF1-BE84561DDBB3}"/>
    <cellStyle name="SAPBEXHLevel0 13" xfId="934" xr:uid="{8C15E7D9-CF76-4A40-936C-FBD38D26480D}"/>
    <cellStyle name="SAPBEXHLevel0 13 2" xfId="2434" xr:uid="{DAEEFCCF-3119-4D53-B6AF-06E703A7B17C}"/>
    <cellStyle name="SAPBEXHLevel0 13 3" xfId="2766" xr:uid="{B35A5B10-C0C5-4C07-9599-6FF661C4A960}"/>
    <cellStyle name="SAPBEXHLevel0 14" xfId="2163" xr:uid="{F2C03F91-CB21-4B33-A68A-7A0079942330}"/>
    <cellStyle name="SAPBEXHLevel0 15" xfId="2548" xr:uid="{5CE246E2-3910-4B88-8585-EF3CDCA0F2D4}"/>
    <cellStyle name="SAPBEXHLevel0 2" xfId="492" xr:uid="{A0636DDB-0B19-4012-8B22-44D648DC5FD1}"/>
    <cellStyle name="SAPBEXHLevel0 2 2" xfId="827" xr:uid="{5D8BA471-0603-464C-9E51-0DC2223B3203}"/>
    <cellStyle name="SAPBEXHLevel0 2 2 2" xfId="1091" xr:uid="{91ECFD94-806A-491D-8764-F739BACAF6F1}"/>
    <cellStyle name="SAPBEXHLevel0 2 2 2 2" xfId="1604" xr:uid="{0E6C7E6E-848F-45FF-AC3B-EA7CAC75BA33}"/>
    <cellStyle name="SAPBEXHLevel0 2 2 2 3" xfId="3225" xr:uid="{4223953E-C195-4EBC-9F2D-A2B4EA473E30}"/>
    <cellStyle name="SAPBEXHLevel0 2 2 3" xfId="1465" xr:uid="{6BC2C0A5-D3AA-413A-91BF-9306B2FA32D8}"/>
    <cellStyle name="SAPBEXHLevel0 2 2 3 2" xfId="2603" xr:uid="{0A1A30F0-50C0-4AAE-AF04-4738029E9A8A}"/>
    <cellStyle name="SAPBEXHLevel0 2 2 3 3" xfId="2871" xr:uid="{EE723DCF-E89A-4444-82AF-02D0F215FDDB}"/>
    <cellStyle name="SAPBEXHLevel0 2 2 4" xfId="2660" xr:uid="{5E1A8DAE-5869-4783-9923-A68FC485D476}"/>
    <cellStyle name="SAPBEXHLevel0 2 2 5" xfId="2468" xr:uid="{ADFBFCAD-D98F-4466-A004-AB084C0AC335}"/>
    <cellStyle name="SAPBEXHLevel0 2 3" xfId="1168" xr:uid="{9F50CFAC-1DB1-4059-8496-3E190F799044}"/>
    <cellStyle name="SAPBEXHLevel0 2 3 2" xfId="2062" xr:uid="{1D88D743-F092-4AF6-B55F-89AA4F2DF6BE}"/>
    <cellStyle name="SAPBEXHLevel0 2 3 3" xfId="3022" xr:uid="{B793BBDD-65C8-40D7-841F-A6B297C2D367}"/>
    <cellStyle name="SAPBEXHLevel0 2 4" xfId="1194" xr:uid="{BDF69174-64FB-4222-A136-679041EB22E0}"/>
    <cellStyle name="SAPBEXHLevel0 2 4 2" xfId="2636" xr:uid="{8AB02A24-6234-4577-B7CF-A3819CA5C806}"/>
    <cellStyle name="SAPBEXHLevel0 2 4 3" xfId="2012" xr:uid="{760DE814-9163-484B-B363-AE9153BFB125}"/>
    <cellStyle name="SAPBEXHLevel0 2 5" xfId="2514" xr:uid="{1068C164-0CED-470F-8A83-AE900E875558}"/>
    <cellStyle name="SAPBEXHLevel0 2 6" xfId="1734" xr:uid="{B264C335-ECA3-400C-B3C9-EC1FFAB9563C}"/>
    <cellStyle name="SAPBEXHLevel0 3" xfId="493" xr:uid="{65EE15D9-96C1-41C2-98E0-25D6CE2449BA}"/>
    <cellStyle name="SAPBEXHLevel0 3 2" xfId="1162" xr:uid="{3F8929E7-8D71-4A7B-80BC-A88A327C8FF7}"/>
    <cellStyle name="SAPBEXHLevel0 3 2 2" xfId="2210" xr:uid="{7E526AB0-B007-43CF-8A32-D10885DB575D}"/>
    <cellStyle name="SAPBEXHLevel0 3 2 3" xfId="2850" xr:uid="{F63BF479-B5E5-45C4-B11C-09CAA957362B}"/>
    <cellStyle name="SAPBEXHLevel0 3 3" xfId="910" xr:uid="{150F75FF-5E24-4463-B0EC-D4518BA06A5F}"/>
    <cellStyle name="SAPBEXHLevel0 3 3 2" xfId="2329" xr:uid="{A059468F-48C5-4010-97BC-57E789767328}"/>
    <cellStyle name="SAPBEXHLevel0 3 3 3" xfId="2886" xr:uid="{C1BE8EA7-4A74-4DDC-B4A8-B34DD991B143}"/>
    <cellStyle name="SAPBEXHLevel0 3 4" xfId="2509" xr:uid="{DE010B00-4A4D-4699-A82A-DBF9F57D9DC6}"/>
    <cellStyle name="SAPBEXHLevel0 3 5" xfId="2616" xr:uid="{B04EE5D6-6A4A-4AC7-851B-8AD47F24BE46}"/>
    <cellStyle name="SAPBEXHLevel0 4" xfId="494" xr:uid="{67BE0DF6-1E38-4BD8-B6E6-BB71F622B50B}"/>
    <cellStyle name="SAPBEXHLevel0 4 2" xfId="495" xr:uid="{B858D1D7-4922-4A04-810A-6DB138EFCD76}"/>
    <cellStyle name="SAPBEXHLevel0 4 2 2" xfId="1017" xr:uid="{0399CDEA-C7BF-4AA8-AB8B-39F771F84482}"/>
    <cellStyle name="SAPBEXHLevel0 4 2 2 2" xfId="1742" xr:uid="{7244D9FA-7C06-4CA4-8168-E2B27AF7510F}"/>
    <cellStyle name="SAPBEXHLevel0 4 2 2 3" xfId="3077" xr:uid="{9C28760D-7A3C-477D-B1B8-F2A55B9AAA19}"/>
    <cellStyle name="SAPBEXHLevel0 4 2 3" xfId="1216" xr:uid="{08CBC8F8-BB25-444E-9F5A-87A7FEC17054}"/>
    <cellStyle name="SAPBEXHLevel0 4 2 3 2" xfId="2605" xr:uid="{9F37DEFA-2617-4B3A-BE87-C1CDF919B5D9}"/>
    <cellStyle name="SAPBEXHLevel0 4 2 3 3" xfId="2854" xr:uid="{D35E1F0F-4668-4F4D-A44A-FB9B38C28512}"/>
    <cellStyle name="SAPBEXHLevel0 4 2 4" xfId="1867" xr:uid="{9E910000-7F79-4B63-A08B-D59AFA9806D4}"/>
    <cellStyle name="SAPBEXHLevel0 4 2 5" xfId="2804" xr:uid="{026D7BA1-30E7-4BE9-B3A0-AF3C0ACAB345}"/>
    <cellStyle name="SAPBEXHLevel0 4 3" xfId="999" xr:uid="{122755C8-DCB7-4BA4-ADF4-BA088F7F7A0B}"/>
    <cellStyle name="SAPBEXHLevel0 4 3 2" xfId="2257" xr:uid="{694F1B3A-21D1-45FC-B6FE-EA563D77E8D2}"/>
    <cellStyle name="SAPBEXHLevel0 4 3 3" xfId="2413" xr:uid="{A9CD4138-1091-4197-A592-8D131C702F33}"/>
    <cellStyle name="SAPBEXHLevel0 4 4" xfId="1082" xr:uid="{7EACD260-4AA0-45CA-8B67-2FA0857DD275}"/>
    <cellStyle name="SAPBEXHLevel0 4 4 2" xfId="1525" xr:uid="{06B2F743-A0AD-4682-8E2A-7C21A30D98EF}"/>
    <cellStyle name="SAPBEXHLevel0 4 4 3" xfId="3294" xr:uid="{FA195E51-BED9-4E82-9E04-FC0EB63236B4}"/>
    <cellStyle name="SAPBEXHLevel0 4 5" xfId="2285" xr:uid="{9B29E928-2C89-45D4-8FF2-E1BF4822C134}"/>
    <cellStyle name="SAPBEXHLevel0 4 6" xfId="2515" xr:uid="{753BCFD5-8A29-440F-AA18-0240FC8D412E}"/>
    <cellStyle name="SAPBEXHLevel0 4_Actuals by Storm IO" xfId="496" xr:uid="{78A4C8AD-7ED1-4878-9CF7-79D482563D11}"/>
    <cellStyle name="SAPBEXHLevel0 5" xfId="497" xr:uid="{F232B4C4-8B5C-494E-A682-F80507C3E07F}"/>
    <cellStyle name="SAPBEXHLevel0 5 2" xfId="1125" xr:uid="{378E0257-7F38-4245-87CC-A4866DF49177}"/>
    <cellStyle name="SAPBEXHLevel0 5 2 2" xfId="1522" xr:uid="{6F8E0807-3633-46E8-AC24-EA3D551A6224}"/>
    <cellStyle name="SAPBEXHLevel0 5 2 3" xfId="3298" xr:uid="{B61D7AFC-8E65-4FAD-9A5C-471CC39B036E}"/>
    <cellStyle name="SAPBEXHLevel0 5 3" xfId="904" xr:uid="{E2192B32-B684-4A41-A551-596E0A80AF80}"/>
    <cellStyle name="SAPBEXHLevel0 5 3 2" xfId="2537" xr:uid="{DCF62D1A-1C01-471C-AFB7-039A4BC635AB}"/>
    <cellStyle name="SAPBEXHLevel0 5 3 3" xfId="2663" xr:uid="{822C4348-89BE-4B27-A29C-95B15646A3AD}"/>
    <cellStyle name="SAPBEXHLevel0 5 4" xfId="2007" xr:uid="{7DCF29CF-E073-46E9-91B1-0FFE87C692A6}"/>
    <cellStyle name="SAPBEXHLevel0 5 5" xfId="2585" xr:uid="{7527031B-9767-488D-A19B-5C41083A4396}"/>
    <cellStyle name="SAPBEXHLevel0 6" xfId="498" xr:uid="{8947EB5E-D524-467A-B905-D54EE2BB9453}"/>
    <cellStyle name="SAPBEXHLevel0 6 2" xfId="828" xr:uid="{08C32F7A-2193-483C-81DB-F49A56463804}"/>
    <cellStyle name="SAPBEXHLevel0 6 2 2" xfId="1095" xr:uid="{3AD0652D-3B59-44A0-9000-73A27B3D6B93}"/>
    <cellStyle name="SAPBEXHLevel0 6 2 2 2" xfId="1777" xr:uid="{7387B39A-3BBC-4424-8686-860F0B97A4A8}"/>
    <cellStyle name="SAPBEXHLevel0 6 2 2 3" xfId="3048" xr:uid="{731D1613-E887-4DC9-B1FE-EA15FA781C13}"/>
    <cellStyle name="SAPBEXHLevel0 6 2 3" xfId="1466" xr:uid="{2DA9BB28-7479-4118-8395-AE85B0655E22}"/>
    <cellStyle name="SAPBEXHLevel0 6 2 3 2" xfId="1655" xr:uid="{7F6E0CBE-4CC7-45F2-A7E7-805B1D97B47C}"/>
    <cellStyle name="SAPBEXHLevel0 6 2 3 3" xfId="3169" xr:uid="{FF2A3308-2DD0-4FA5-A07F-2F74A939A9FD}"/>
    <cellStyle name="SAPBEXHLevel0 6 2 4" xfId="2317" xr:uid="{B90D38C5-A32D-4809-959D-00EEF095272A}"/>
    <cellStyle name="SAPBEXHLevel0 6 2 5" xfId="2800" xr:uid="{71A3CF40-660F-44C6-95EA-902BBAD1E442}"/>
    <cellStyle name="SAPBEXHLevel0 6 3" xfId="1152" xr:uid="{8F5B6C71-90E9-48DF-B27D-602FC0FC63D3}"/>
    <cellStyle name="SAPBEXHLevel0 6 3 2" xfId="1891" xr:uid="{7112F6C1-E9AC-412D-B7CA-5F7F2BC93564}"/>
    <cellStyle name="SAPBEXHLevel0 6 3 3" xfId="2733" xr:uid="{26478B93-58D5-4001-A63E-783A73839122}"/>
    <cellStyle name="SAPBEXHLevel0 6 4" xfId="947" xr:uid="{088FDB10-7196-4665-B537-A2643C88E586}"/>
    <cellStyle name="SAPBEXHLevel0 6 4 2" xfId="2314" xr:uid="{9674901F-1895-4D88-974C-F6673CE75091}"/>
    <cellStyle name="SAPBEXHLevel0 6 4 3" xfId="1869" xr:uid="{E6FFDCEF-446D-4F0E-BF97-562D5543EE67}"/>
    <cellStyle name="SAPBEXHLevel0 6 5" xfId="2170" xr:uid="{1A62443F-5C74-4AA5-A6AE-670664ADC409}"/>
    <cellStyle name="SAPBEXHLevel0 6 6" xfId="2552" xr:uid="{1F1D9AD4-E160-4329-8408-6FCA6EBD5543}"/>
    <cellStyle name="SAPBEXHLevel0 7" xfId="639" xr:uid="{78E9BFB6-3A02-4E58-ACDE-FAF4B41B5E1D}"/>
    <cellStyle name="SAPBEXHLevel0 7 2" xfId="983" xr:uid="{3C6D70CC-90D4-4964-8FBC-ADEF99E1F8CD}"/>
    <cellStyle name="SAPBEXHLevel0 7 2 2" xfId="2126" xr:uid="{FED407C1-716C-4F0D-838D-B8C08D3DA0AF}"/>
    <cellStyle name="SAPBEXHLevel0 7 2 3" xfId="2844" xr:uid="{9BD6464B-1CD5-40BD-A32F-96F66771AFCF}"/>
    <cellStyle name="SAPBEXHLevel0 7 3" xfId="1378" xr:uid="{5012D2D9-8A95-48C7-AC0F-8E97C5AFBA54}"/>
    <cellStyle name="SAPBEXHLevel0 7 3 2" xfId="2595" xr:uid="{3B5DEC1E-F774-4253-A53D-0EE63E14A826}"/>
    <cellStyle name="SAPBEXHLevel0 7 3 3" xfId="2952" xr:uid="{8008CB59-1B2B-427C-A2E2-91E24021A3CC}"/>
    <cellStyle name="SAPBEXHLevel0 7 4" xfId="2115" xr:uid="{4D5C3D19-A8C6-451D-AD41-F5C0B0A76F99}"/>
    <cellStyle name="SAPBEXHLevel0 7 5" xfId="2929" xr:uid="{F9B06418-B687-4FA2-B8DB-CD9F27C87E5A}"/>
    <cellStyle name="SAPBEXHLevel0 8" xfId="658" xr:uid="{97938831-DE0F-412F-A6EE-3BD6DF2A9FA6}"/>
    <cellStyle name="SAPBEXHLevel0 8 2" xfId="1258" xr:uid="{7827F8BA-9B6F-44F0-96B0-AFFD70DED40B}"/>
    <cellStyle name="SAPBEXHLevel0 8 2 2" xfId="1758" xr:uid="{C71641A3-4FE1-4396-B639-7F52875D984D}"/>
    <cellStyle name="SAPBEXHLevel0 8 2 3" xfId="3063" xr:uid="{1CD6DEBB-0073-4D48-B16B-82E9C7265097}"/>
    <cellStyle name="SAPBEXHLevel0 8 3" xfId="1397" xr:uid="{DDD045BB-99BC-4800-9078-E6017E513BFF}"/>
    <cellStyle name="SAPBEXHLevel0 8 3 2" xfId="2056" xr:uid="{D33CA191-C9E9-4641-AC4F-27E71120262A}"/>
    <cellStyle name="SAPBEXHLevel0 8 3 3" xfId="3099" xr:uid="{898B0DFA-3FB0-4C37-884E-D944BF82BF90}"/>
    <cellStyle name="SAPBEXHLevel0 8 4" xfId="2177" xr:uid="{9A9B8ED5-E2A1-4AFB-9AA6-1F071C1488D0}"/>
    <cellStyle name="SAPBEXHLevel0 8 5" xfId="1936" xr:uid="{B2C99601-9AB6-42D7-8663-2F5478C2DB4A}"/>
    <cellStyle name="SAPBEXHLevel0 9" xfId="629" xr:uid="{ED90AE59-6412-4718-A5FD-36CDF4E79319}"/>
    <cellStyle name="SAPBEXHLevel0 9 2" xfId="1080" xr:uid="{91578CD2-A4FB-457E-80AD-71432ECF942B}"/>
    <cellStyle name="SAPBEXHLevel0 9 2 2" xfId="1674" xr:uid="{E4DC5C8E-6DFB-4013-BE54-C45A35D0ECC2}"/>
    <cellStyle name="SAPBEXHLevel0 9 2 3" xfId="3148" xr:uid="{1CA0E940-6961-43D5-A179-93DC0A0263D8}"/>
    <cellStyle name="SAPBEXHLevel0 9 3" xfId="1370" xr:uid="{EEBF9E13-6871-4826-9904-CE0BA919570F}"/>
    <cellStyle name="SAPBEXHLevel0 9 3 2" xfId="2155" xr:uid="{67783B80-121F-441E-B98C-D1A9537CD7CC}"/>
    <cellStyle name="SAPBEXHLevel0 9 3 3" xfId="2690" xr:uid="{2DE82E5D-BB04-4FF8-BA53-603299D69DF3}"/>
    <cellStyle name="SAPBEXHLevel0 9 4" xfId="2299" xr:uid="{2CD9ACE8-991C-4222-B7B8-1CB3BCA989A1}"/>
    <cellStyle name="SAPBEXHLevel0 9 5" xfId="2730" xr:uid="{FBAD1862-F8AD-4F7D-A059-2D7F225BF953}"/>
    <cellStyle name="SAPBEXHLevel0_Actuals by Storm IO" xfId="499" xr:uid="{002006A3-3847-42BE-B673-D8BE0D01AD4B}"/>
    <cellStyle name="SAPBEXHLevel0X" xfId="500" xr:uid="{C326E84E-E83D-4868-9AF1-C78D044214C9}"/>
    <cellStyle name="SAPBEXHLevel0X 10" xfId="631" xr:uid="{E9D29F86-1521-4747-A59D-70E2A3F102FA}"/>
    <cellStyle name="SAPBEXHLevel0X 10 2" xfId="984" xr:uid="{38B0863C-B46C-4599-BB89-B52B0ABF7DF9}"/>
    <cellStyle name="SAPBEXHLevel0X 10 2 2" xfId="2334" xr:uid="{AA94B8E6-7535-41FC-BE42-026A709C2CBB}"/>
    <cellStyle name="SAPBEXHLevel0X 10 2 3" xfId="2896" xr:uid="{1C14797D-5625-4364-B3E2-C7EB66F819A4}"/>
    <cellStyle name="SAPBEXHLevel0X 10 3" xfId="1372" xr:uid="{A2F4BEEE-1398-4366-9536-73AFF43C5C80}"/>
    <cellStyle name="SAPBEXHLevel0X 10 3 2" xfId="2604" xr:uid="{988DC550-5B58-41D1-B86B-5913A11E16F0}"/>
    <cellStyle name="SAPBEXHLevel0X 10 3 3" xfId="2863" xr:uid="{91123A15-DE64-4BB1-91F0-C86AEBD7AD17}"/>
    <cellStyle name="SAPBEXHLevel0X 10 4" xfId="1715" xr:uid="{CC16D511-E535-4A98-B244-30342B243AA1}"/>
    <cellStyle name="SAPBEXHLevel0X 10 5" xfId="3103" xr:uid="{A2F1572C-A648-4D8D-917B-8A0DCD733513}"/>
    <cellStyle name="SAPBEXHLevel0X 11" xfId="829" xr:uid="{A927F87F-7978-4469-AEC4-E1413D01C9CE}"/>
    <cellStyle name="SAPBEXHLevel0X 11 2" xfId="1081" xr:uid="{2E551D21-CE54-46C0-8E1D-ED4653A611CB}"/>
    <cellStyle name="SAPBEXHLevel0X 11 2 2" xfId="1547" xr:uid="{25BBBD9E-BEB5-4B92-B392-8F8B96451744}"/>
    <cellStyle name="SAPBEXHLevel0X 11 2 3" xfId="3279" xr:uid="{E98A0403-C154-470B-A940-5010AF6A4A5E}"/>
    <cellStyle name="SAPBEXHLevel0X 11 3" xfId="1467" xr:uid="{E3B2EF80-F6D1-4F30-A049-097E3D6921AF}"/>
    <cellStyle name="SAPBEXHLevel0X 11 3 2" xfId="2027" xr:uid="{C82C2680-CD2F-4C90-8AEA-056E9FFBC337}"/>
    <cellStyle name="SAPBEXHLevel0X 11 3 3" xfId="3317" xr:uid="{721806D8-4F8B-4313-B540-17AE32CC5742}"/>
    <cellStyle name="SAPBEXHLevel0X 11 4" xfId="2382" xr:uid="{73CFF618-DCAC-4110-B19F-48F19A676E24}"/>
    <cellStyle name="SAPBEXHLevel0X 11 5" xfId="2517" xr:uid="{3D184161-AA69-4452-A37A-A459613889C0}"/>
    <cellStyle name="SAPBEXHLevel0X 12" xfId="998" xr:uid="{7F761BC9-3E25-46DC-98D4-C69E19E5BF9C}"/>
    <cellStyle name="SAPBEXHLevel0X 12 2" xfId="2117" xr:uid="{11DDD759-3918-495E-81D0-E520206CAB73}"/>
    <cellStyle name="SAPBEXHLevel0X 12 3" xfId="2912" xr:uid="{EC60376F-08AA-4A4E-8238-E677661E083D}"/>
    <cellStyle name="SAPBEXHLevel0X 13" xfId="936" xr:uid="{24C866BA-00A9-4949-8A7F-B90E8D82E2C1}"/>
    <cellStyle name="SAPBEXHLevel0X 13 2" xfId="1536" xr:uid="{E257AA24-AC75-44DA-8D15-4BE7289CC41B}"/>
    <cellStyle name="SAPBEXHLevel0X 13 3" xfId="3286" xr:uid="{8BEC1E94-F679-40FF-A8D7-43A62FB52F17}"/>
    <cellStyle name="SAPBEXHLevel0X 14" xfId="2191" xr:uid="{36E48B86-7EFF-47CB-A1A2-26F811F7DD1F}"/>
    <cellStyle name="SAPBEXHLevel0X 15" xfId="2665" xr:uid="{A3E56864-9E36-4324-AF6A-2ABACC091C36}"/>
    <cellStyle name="SAPBEXHLevel0X 2" xfId="501" xr:uid="{33FFE6A3-04CA-469F-9F1D-F7AF73412E59}"/>
    <cellStyle name="SAPBEXHLevel0X 2 2" xfId="502" xr:uid="{A3463193-1AF7-4E8A-AAEB-96C81D92754C}"/>
    <cellStyle name="SAPBEXHLevel0X 2 2 2" xfId="831" xr:uid="{1017B919-F0D7-447E-8315-238847416249}"/>
    <cellStyle name="SAPBEXHLevel0X 2 2 2 2" xfId="1008" xr:uid="{52AE3482-2837-401B-8165-B3D3A46474D7}"/>
    <cellStyle name="SAPBEXHLevel0X 2 2 2 2 2" xfId="1848" xr:uid="{379DAE52-0778-4DCD-BB21-8C1A78537899}"/>
    <cellStyle name="SAPBEXHLevel0X 2 2 2 2 3" xfId="2878" xr:uid="{FA558DB4-9637-4BBA-99F4-FB1B09B0976F}"/>
    <cellStyle name="SAPBEXHLevel0X 2 2 2 3" xfId="1469" xr:uid="{9E8F6AFF-7E43-42C8-9F62-D72CCD0C9513}"/>
    <cellStyle name="SAPBEXHLevel0X 2 2 2 3 2" xfId="1542" xr:uid="{164C43E9-0B73-4954-9C57-BD26C12319ED}"/>
    <cellStyle name="SAPBEXHLevel0X 2 2 2 3 3" xfId="3284" xr:uid="{BFFA3A1A-5E40-488C-B1D5-7B6D719F1D7A}"/>
    <cellStyle name="SAPBEXHLevel0X 2 2 2 4" xfId="1751" xr:uid="{B5C1A9BB-9958-4494-A901-E33897B4B550}"/>
    <cellStyle name="SAPBEXHLevel0X 2 2 2 5" xfId="3069" xr:uid="{D7F7A0ED-22EE-4281-9222-75F11DB59B5B}"/>
    <cellStyle name="SAPBEXHLevel0X 2 2 3" xfId="1123" xr:uid="{BFB71234-71B5-40AB-944A-0675FF9B8E9D}"/>
    <cellStyle name="SAPBEXHLevel0X 2 2 3 2" xfId="2606" xr:uid="{F1E121A3-C5B0-4E19-A9F7-231DD326F45C}"/>
    <cellStyle name="SAPBEXHLevel0X 2 2 3 3" xfId="2849" xr:uid="{48B689D2-2B7E-4BF8-A729-3BBD4D0BF557}"/>
    <cellStyle name="SAPBEXHLevel0X 2 2 4" xfId="1274" xr:uid="{F0381DEC-E5BC-4D32-BA49-0A43F8403595}"/>
    <cellStyle name="SAPBEXHLevel0X 2 2 4 2" xfId="2223" xr:uid="{DE240ED9-FA09-4094-B03D-B11699DA2A5F}"/>
    <cellStyle name="SAPBEXHLevel0X 2 2 4 3" xfId="2744" xr:uid="{39277CD8-E8E6-4958-AEED-4DCA8346EF48}"/>
    <cellStyle name="SAPBEXHLevel0X 2 2 5" xfId="1919" xr:uid="{7BB993E5-306C-4BB1-8650-D6F3AF4C05DC}"/>
    <cellStyle name="SAPBEXHLevel0X 2 2 6" xfId="1711" xr:uid="{AD6EB597-D7A2-4BE8-9B6C-2717BEBD0A19}"/>
    <cellStyle name="SAPBEXHLevel0X 2 3" xfId="830" xr:uid="{9B798FD9-A285-4151-8039-D5E25B4C520F}"/>
    <cellStyle name="SAPBEXHLevel0X 2 3 2" xfId="1021" xr:uid="{A9EC1B6A-38FD-4F81-9C43-2388ED738EE7}"/>
    <cellStyle name="SAPBEXHLevel0X 2 3 2 2" xfId="2004" xr:uid="{A119B57F-57AB-42E5-B21F-7FD200E4B5C9}"/>
    <cellStyle name="SAPBEXHLevel0X 2 3 2 3" xfId="2654" xr:uid="{4CF57CA9-07BD-44C7-AB64-D139BC912358}"/>
    <cellStyle name="SAPBEXHLevel0X 2 3 3" xfId="1468" xr:uid="{74A688A8-2F17-4AE2-9013-44158FA4FF3C}"/>
    <cellStyle name="SAPBEXHLevel0X 2 3 3 2" xfId="2361" xr:uid="{6B5E2D8F-35B1-406D-B64A-D290DA884039}"/>
    <cellStyle name="SAPBEXHLevel0X 2 3 3 3" xfId="2951" xr:uid="{40B33CAB-545D-4211-BFE9-778BF26E10E9}"/>
    <cellStyle name="SAPBEXHLevel0X 2 3 4" xfId="1701" xr:uid="{D810D8A1-29C3-4A6E-AF3F-31106006B1C5}"/>
    <cellStyle name="SAPBEXHLevel0X 2 3 5" xfId="3121" xr:uid="{F0A18554-B35A-4918-BD88-3A28B330E93B}"/>
    <cellStyle name="SAPBEXHLevel0X 2 4" xfId="1124" xr:uid="{804D6DE9-2633-4FB9-9A59-4A737B6A02E1}"/>
    <cellStyle name="SAPBEXHLevel0X 2 4 2" xfId="1670" xr:uid="{18E5777D-946F-42C6-B507-236CB938DC42}"/>
    <cellStyle name="SAPBEXHLevel0X 2 4 3" xfId="3152" xr:uid="{45D32A66-50A7-460C-9A8C-1C157F9948E0}"/>
    <cellStyle name="SAPBEXHLevel0X 2 5" xfId="1217" xr:uid="{80B5B434-AFC0-4AB5-BC1B-6E845BB90D90}"/>
    <cellStyle name="SAPBEXHLevel0X 2 5 2" xfId="1667" xr:uid="{0099461F-CFDA-461E-AEF0-19F4E3BA21D1}"/>
    <cellStyle name="SAPBEXHLevel0X 2 5 3" xfId="3157" xr:uid="{90D0E3D2-5F93-4475-8E20-BB1B6D7CBACC}"/>
    <cellStyle name="SAPBEXHLevel0X 2 6" xfId="2417" xr:uid="{311BF32E-C469-4959-A3AC-99AE772E4CE9}"/>
    <cellStyle name="SAPBEXHLevel0X 2 7" xfId="2923" xr:uid="{DEEEF911-ADF3-4116-8039-5D577548D8A5}"/>
    <cellStyle name="SAPBEXHLevel0X 2_Actuals by Storm IO" xfId="503" xr:uid="{B58B9BDA-A1EC-46F7-8F59-E201CADB3AD8}"/>
    <cellStyle name="SAPBEXHLevel0X 3" xfId="504" xr:uid="{CC5AF61C-F6B0-4390-BAE9-7EF47F76BA05}"/>
    <cellStyle name="SAPBEXHLevel0X 3 2" xfId="997" xr:uid="{A606D41B-8CBE-434C-BCDE-0B06CF7DD854}"/>
    <cellStyle name="SAPBEXHLevel0X 3 2 2" xfId="2229" xr:uid="{00A955D1-44E5-4803-ACFC-56BE6F279DFB}"/>
    <cellStyle name="SAPBEXHLevel0X 3 2 3" xfId="2934" xr:uid="{A7EE2484-6073-4E26-858D-93B9B39FB1C9}"/>
    <cellStyle name="SAPBEXHLevel0X 3 3" xfId="1044" xr:uid="{12DDF4D0-2470-4D03-96F8-BA9DF40495EC}"/>
    <cellStyle name="SAPBEXHLevel0X 3 3 2" xfId="1765" xr:uid="{82B24F68-D72B-4868-885C-483CBCCDC383}"/>
    <cellStyle name="SAPBEXHLevel0X 3 3 3" xfId="3058" xr:uid="{55991EB4-C47F-417B-ACED-A860D2AC0C7A}"/>
    <cellStyle name="SAPBEXHLevel0X 3 4" xfId="2627" xr:uid="{3ED7339A-9F2F-48D7-AD90-7EFE874CF69A}"/>
    <cellStyle name="SAPBEXHLevel0X 3 5" xfId="2727" xr:uid="{8B5D1401-16C2-4B46-AAD2-D33F23D5E4DD}"/>
    <cellStyle name="SAPBEXHLevel0X 4" xfId="505" xr:uid="{DD4D0D02-886F-4EF4-B540-A0AC39C746A1}"/>
    <cellStyle name="SAPBEXHLevel0X 4 2" xfId="506" xr:uid="{5898264E-B97A-4B68-AE0C-9ADB69256006}"/>
    <cellStyle name="SAPBEXHLevel0X 4 2 2" xfId="1032" xr:uid="{D57BE687-D06F-4353-B766-7923E4A4D278}"/>
    <cellStyle name="SAPBEXHLevel0X 4 2 2 2" xfId="2284" xr:uid="{939EF3C0-C063-4A06-A4D0-6F0544148172}"/>
    <cellStyle name="SAPBEXHLevel0X 4 2 2 3" xfId="3111" xr:uid="{43892D12-18B1-43DA-92C0-14B4E0E1EFDF}"/>
    <cellStyle name="SAPBEXHLevel0X 4 2 3" xfId="1212" xr:uid="{0368DD61-65AD-4F9B-8AD0-9FDE6067DFB6}"/>
    <cellStyle name="SAPBEXHLevel0X 4 2 3 2" xfId="1666" xr:uid="{F87E29D0-6EA1-4509-9774-D6CD2289151B}"/>
    <cellStyle name="SAPBEXHLevel0X 4 2 3 3" xfId="3158" xr:uid="{DF047E17-72BE-4AD6-AD12-00A5038BD58D}"/>
    <cellStyle name="SAPBEXHLevel0X 4 2 4" xfId="2662" xr:uid="{BAD5DCA0-8746-444D-9F6C-D2FE98F146EF}"/>
    <cellStyle name="SAPBEXHLevel0X 4 2 5" xfId="2568" xr:uid="{005E6906-B782-433A-BD57-B1DCD104F4AB}"/>
    <cellStyle name="SAPBEXHLevel0X 4 3" xfId="971" xr:uid="{2C303073-BA95-4E77-B14C-DEE92F03B5FF}"/>
    <cellStyle name="SAPBEXHLevel0X 4 3 2" xfId="1862" xr:uid="{2870AF83-57D4-4687-8B79-F7D0E642B2F0}"/>
    <cellStyle name="SAPBEXHLevel0X 4 3 3" xfId="2821" xr:uid="{AE98E2E9-DDED-42E5-9893-897EA25001FB}"/>
    <cellStyle name="SAPBEXHLevel0X 4 4" xfId="972" xr:uid="{1E8B1107-008F-4A93-9E1A-108BDFC247D4}"/>
    <cellStyle name="SAPBEXHLevel0X 4 4 2" xfId="1600" xr:uid="{2A1BC3F0-A4C7-4E07-8C0C-94D6E1AD178E}"/>
    <cellStyle name="SAPBEXHLevel0X 4 4 3" xfId="3229" xr:uid="{4991788C-AB28-438C-9DC5-F7DCF8DDF167}"/>
    <cellStyle name="SAPBEXHLevel0X 4 5" xfId="2231" xr:uid="{6A29843B-FEB1-43B9-AAE0-308E89FDDE28}"/>
    <cellStyle name="SAPBEXHLevel0X 4 6" xfId="2910" xr:uid="{2CFF351E-1691-4CEB-B852-DF0EDC995E02}"/>
    <cellStyle name="SAPBEXHLevel0X 5" xfId="507" xr:uid="{32E9DF99-F741-45FD-82A1-5EDE9CEC1E20}"/>
    <cellStyle name="SAPBEXHLevel0X 5 2" xfId="946" xr:uid="{F9DA1867-1124-4323-AABD-8B5BB2140965}"/>
    <cellStyle name="SAPBEXHLevel0X 5 2 2" xfId="2067" xr:uid="{3FF04C91-80E6-4369-BCF3-EFA8C017AE91}"/>
    <cellStyle name="SAPBEXHLevel0X 5 2 3" xfId="3016" xr:uid="{88372CB3-7D78-4F70-BFF2-C0FCD0A75DFF}"/>
    <cellStyle name="SAPBEXHLevel0X 5 3" xfId="937" xr:uid="{5D316C02-EDE3-4782-B24A-783035B58412}"/>
    <cellStyle name="SAPBEXHLevel0X 5 3 2" xfId="2444" xr:uid="{AE52855E-6781-4F65-B1A2-9E6A89AB4080}"/>
    <cellStyle name="SAPBEXHLevel0X 5 3 3" xfId="1874" xr:uid="{C3267188-D87B-4B3C-9B6D-1310CE3884D1}"/>
    <cellStyle name="SAPBEXHLevel0X 5 4" xfId="2618" xr:uid="{9FC85968-EAA5-42FE-A9F5-C72039BDA826}"/>
    <cellStyle name="SAPBEXHLevel0X 5 5" xfId="2777" xr:uid="{50574B9D-5DC6-42C8-ACD7-66B898F7C6D6}"/>
    <cellStyle name="SAPBEXHLevel0X 6" xfId="640" xr:uid="{B650FE8A-E9BD-4912-8708-7AD234FC9EE3}"/>
    <cellStyle name="SAPBEXHLevel0X 6 2" xfId="1015" xr:uid="{A5D20491-6B80-41F0-931E-3A505D0DDF15}"/>
    <cellStyle name="SAPBEXHLevel0X 6 2 2" xfId="2482" xr:uid="{A1043132-BD24-4919-8746-BD217CF19387}"/>
    <cellStyle name="SAPBEXHLevel0X 6 2 3" xfId="2767" xr:uid="{7BE2D9F6-A51F-45B7-A140-BAB9BD9BC57A}"/>
    <cellStyle name="SAPBEXHLevel0X 6 3" xfId="1379" xr:uid="{2392D96B-B685-43B0-BF7A-C2059B562A41}"/>
    <cellStyle name="SAPBEXHLevel0X 6 3 2" xfId="1622" xr:uid="{30E0E30E-1D91-4B79-8FEA-6E8410FE895A}"/>
    <cellStyle name="SAPBEXHLevel0X 6 3 3" xfId="3204" xr:uid="{0CBC1551-A8AB-436E-A80D-82483F23073F}"/>
    <cellStyle name="SAPBEXHLevel0X 6 4" xfId="1744" xr:uid="{7C9A0A63-8601-4EBD-A275-0D7733830626}"/>
    <cellStyle name="SAPBEXHLevel0X 6 5" xfId="3075" xr:uid="{AA9A67FC-DF95-49BB-AA0E-676626722955}"/>
    <cellStyle name="SAPBEXHLevel0X 7" xfId="659" xr:uid="{41415217-EF51-4586-A942-F608303772F6}"/>
    <cellStyle name="SAPBEXHLevel0X 7 2" xfId="1049" xr:uid="{A6D2A318-8C00-4753-8A01-D63FFE39F635}"/>
    <cellStyle name="SAPBEXHLevel0X 7 2 2" xfId="1550" xr:uid="{B8AF10FA-4BEC-4C21-BDE1-550C7A52F642}"/>
    <cellStyle name="SAPBEXHLevel0X 7 2 3" xfId="3276" xr:uid="{C0D855D7-90A2-4A99-8502-329CA6087B81}"/>
    <cellStyle name="SAPBEXHLevel0X 7 3" xfId="1398" xr:uid="{0412B28D-18D4-41B4-A8F4-B47A94FD632B}"/>
    <cellStyle name="SAPBEXHLevel0X 7 3 2" xfId="1619" xr:uid="{35D3C5A6-326B-4B82-A787-832F6E2E2401}"/>
    <cellStyle name="SAPBEXHLevel0X 7 3 3" xfId="3207" xr:uid="{EE356394-5792-4488-ADE6-9170C6BC6F1F}"/>
    <cellStyle name="SAPBEXHLevel0X 7 4" xfId="2169" xr:uid="{7C8C4EAF-D586-4712-BB0B-D93BBDB7BE65}"/>
    <cellStyle name="SAPBEXHLevel0X 7 5" xfId="1537" xr:uid="{DAE6EAF5-BAF7-403A-9222-82623C311194}"/>
    <cellStyle name="SAPBEXHLevel0X 8" xfId="630" xr:uid="{7D9A1BAB-AD68-4067-B44E-0752D577B273}"/>
    <cellStyle name="SAPBEXHLevel0X 8 2" xfId="975" xr:uid="{684D9C09-152E-4EA5-921B-253E6B61DB60}"/>
    <cellStyle name="SAPBEXHLevel0X 8 2 2" xfId="1577" xr:uid="{F1D0FB95-16C5-4620-826C-3FB5EA19C676}"/>
    <cellStyle name="SAPBEXHLevel0X 8 2 3" xfId="3253" xr:uid="{413992B9-545C-4C87-B262-DCA415D57C50}"/>
    <cellStyle name="SAPBEXHLevel0X 8 3" xfId="1371" xr:uid="{641FB450-D32A-4E1D-A4A0-80FBFFE8205B}"/>
    <cellStyle name="SAPBEXHLevel0X 8 3 2" xfId="2322" xr:uid="{4C3A1DD1-2787-49B3-9130-72D3B69C4716}"/>
    <cellStyle name="SAPBEXHLevel0X 8 3 3" xfId="2691" xr:uid="{215A420C-FA8E-4A3E-9922-F9FE7AD1ED72}"/>
    <cellStyle name="SAPBEXHLevel0X 8 4" xfId="2225" xr:uid="{7D3C75D6-4F60-4F51-8DB4-D9ED2FD23C21}"/>
    <cellStyle name="SAPBEXHLevel0X 8 5" xfId="2805" xr:uid="{140DE738-B01E-4E8F-9328-5837F7662D85}"/>
    <cellStyle name="SAPBEXHLevel0X 9" xfId="660" xr:uid="{5E3FB0DB-70E2-4A20-9A61-53C60E8A6F13}"/>
    <cellStyle name="SAPBEXHLevel0X 9 2" xfId="1172" xr:uid="{DAE52A52-94E4-42B2-871C-A154DFE8AB2A}"/>
    <cellStyle name="SAPBEXHLevel0X 9 2 2" xfId="1756" xr:uid="{3557E81A-E48E-4A45-9E7A-45B056B224A5}"/>
    <cellStyle name="SAPBEXHLevel0X 9 2 3" xfId="3064" xr:uid="{FE04D85E-DB31-4B26-8267-1646F2766D64}"/>
    <cellStyle name="SAPBEXHLevel0X 9 3" xfId="1399" xr:uid="{6F8361C2-DDDA-436A-AD28-7773E2B1E738}"/>
    <cellStyle name="SAPBEXHLevel0X 9 3 2" xfId="1901" xr:uid="{A06EE86A-1CBA-4F41-8051-F7E8A069DC3B}"/>
    <cellStyle name="SAPBEXHLevel0X 9 3 3" xfId="2697" xr:uid="{ABB0E3EF-295F-420A-A647-C8D1BCAC8F58}"/>
    <cellStyle name="SAPBEXHLevel0X 9 4" xfId="2584" xr:uid="{93833308-45A1-4184-ACCE-764166859246}"/>
    <cellStyle name="SAPBEXHLevel0X 9 5" xfId="1998" xr:uid="{D39B9468-FCB3-4D3A-894E-173BBCB96976}"/>
    <cellStyle name="SAPBEXHLevel0X_Actuals by Storm IO" xfId="508" xr:uid="{D66E8499-3274-4776-9416-A3A2AA8071A2}"/>
    <cellStyle name="SAPBEXHLevel1" xfId="509" xr:uid="{DDC026A6-0F0F-4674-8260-FA5E906DAE7A}"/>
    <cellStyle name="SAPBEXHLevel1 10" xfId="1275" xr:uid="{36B814C0-E0D3-4491-A443-19D40815D105}"/>
    <cellStyle name="SAPBEXHLevel1 10 2" xfId="1808" xr:uid="{2BB1070C-3692-4B78-AA1C-8104E925353F}"/>
    <cellStyle name="SAPBEXHLevel1 10 3" xfId="2998" xr:uid="{AAFC2895-15C4-42DA-B73C-B873A64B833F}"/>
    <cellStyle name="SAPBEXHLevel1 11" xfId="2180" xr:uid="{921ED3EF-BF09-499E-B2AF-B7DC0AAA2C25}"/>
    <cellStyle name="SAPBEXHLevel1 12" xfId="2389" xr:uid="{01B244E1-6037-4751-819D-C4069A7AE1CA}"/>
    <cellStyle name="SAPBEXHLevel1 2" xfId="510" xr:uid="{406BCB6F-C491-41A3-9929-1A5B8055D1FA}"/>
    <cellStyle name="SAPBEXHLevel1 2 2" xfId="832" xr:uid="{CF38D0CA-E54E-46C6-BF02-D70046E444C2}"/>
    <cellStyle name="SAPBEXHLevel1 2 2 2" xfId="1183" xr:uid="{ED4834CA-22BA-463E-961E-A2A84EBA6DB6}"/>
    <cellStyle name="SAPBEXHLevel1 2 2 2 2" xfId="1668" xr:uid="{15EC0072-42E7-47A2-A8C1-303D300D977E}"/>
    <cellStyle name="SAPBEXHLevel1 2 2 2 3" xfId="3154" xr:uid="{2E10C570-E96D-4B22-8A62-6614E1730AF5}"/>
    <cellStyle name="SAPBEXHLevel1 2 2 3" xfId="1470" xr:uid="{707C9FDF-CABA-4302-96ED-04E692DD069A}"/>
    <cellStyle name="SAPBEXHLevel1 2 2 3 2" xfId="1610" xr:uid="{ABC334D6-D99E-4450-BFA7-9770CA2F2520}"/>
    <cellStyle name="SAPBEXHLevel1 2 2 3 3" xfId="3218" xr:uid="{55A89ABD-4E93-4564-AAA3-E3E39BF79635}"/>
    <cellStyle name="SAPBEXHLevel1 2 2 4" xfId="2560" xr:uid="{F3DB4C56-C9A8-40F3-8DC1-ECBF3B2D9137}"/>
    <cellStyle name="SAPBEXHLevel1 2 2 5" xfId="2442" xr:uid="{4A214108-DC9D-4EF0-AA96-5C585B86FECC}"/>
    <cellStyle name="SAPBEXHLevel1 2 3" xfId="1243" xr:uid="{165F2D09-5C83-4FE5-B426-67F02C2DC680}"/>
    <cellStyle name="SAPBEXHLevel1 2 3 2" xfId="1589" xr:uid="{3730D9FA-9610-42C9-9E72-110EA7A0FCDF}"/>
    <cellStyle name="SAPBEXHLevel1 2 3 3" xfId="3238" xr:uid="{EDB8E9F6-CF92-40C9-994B-92358239BCE5}"/>
    <cellStyle name="SAPBEXHLevel1 2 4" xfId="1139" xr:uid="{FECB172A-022D-4954-8F0E-76B95B578C9C}"/>
    <cellStyle name="SAPBEXHLevel1 2 4 2" xfId="2190" xr:uid="{0242F4CB-5149-40E5-8EE2-9AE515E71DD9}"/>
    <cellStyle name="SAPBEXHLevel1 2 4 3" xfId="2958" xr:uid="{E01F44D1-D4CA-4F89-AE95-3768913B02A6}"/>
    <cellStyle name="SAPBEXHLevel1 2 5" xfId="2209" xr:uid="{CD98BC2E-5A1E-4373-830E-7E798C0F0B3C}"/>
    <cellStyle name="SAPBEXHLevel1 2 6" xfId="2807" xr:uid="{F37A97D1-B5DC-4FE9-9151-F87679F076EE}"/>
    <cellStyle name="SAPBEXHLevel1 3" xfId="511" xr:uid="{547EC08B-E7F8-4E49-8B66-E28B638B99A0}"/>
    <cellStyle name="SAPBEXHLevel1 3 2" xfId="963" xr:uid="{3AF0CEAA-70FA-4187-BE64-303DAD98C949}"/>
    <cellStyle name="SAPBEXHLevel1 3 2 2" xfId="2216" xr:uid="{E2E80E0A-62D9-477F-A980-FEF161B5FA36}"/>
    <cellStyle name="SAPBEXHLevel1 3 2 3" xfId="2401" xr:uid="{086B847D-1AC4-4C80-A2CA-2049EEB5B8C9}"/>
    <cellStyle name="SAPBEXHLevel1 3 3" xfId="1140" xr:uid="{B69F47BD-C7C1-4456-A575-478FF554E5BD}"/>
    <cellStyle name="SAPBEXHLevel1 3 3 2" xfId="1650" xr:uid="{9C170333-D8CD-4D74-AE65-6D1C036ADA31}"/>
    <cellStyle name="SAPBEXHLevel1 3 3 3" xfId="3174" xr:uid="{1DAC1F27-F3D6-49F6-ABF1-E770CA607014}"/>
    <cellStyle name="SAPBEXHLevel1 3 4" xfId="2447" xr:uid="{D9DE0440-027D-4F3E-AC7D-58C850C90F0B}"/>
    <cellStyle name="SAPBEXHLevel1 3 5" xfId="2933" xr:uid="{2D40F0EF-39B9-4878-A40B-C0525925310C}"/>
    <cellStyle name="SAPBEXHLevel1 4" xfId="512" xr:uid="{1C3061F0-1D40-4BDE-9E4C-8255F1B78996}"/>
    <cellStyle name="SAPBEXHLevel1 4 2" xfId="513" xr:uid="{501B829E-2AC2-46BA-A068-8BD256BD259B}"/>
    <cellStyle name="SAPBEXHLevel1 4 2 2" xfId="1244" xr:uid="{C74E21C4-6396-4B75-966D-862430848A82}"/>
    <cellStyle name="SAPBEXHLevel1 4 2 2 2" xfId="1883" xr:uid="{EEA57391-3D5F-44CE-8524-F4A3B9C0A68D}"/>
    <cellStyle name="SAPBEXHLevel1 4 2 2 3" xfId="2756" xr:uid="{C735D349-EC47-41A4-807D-4F91C8E21080}"/>
    <cellStyle name="SAPBEXHLevel1 4 2 3" xfId="1276" xr:uid="{CB8C124D-57C9-4E68-B297-E77CB976D8F1}"/>
    <cellStyle name="SAPBEXHLevel1 4 2 3 2" xfId="1588" xr:uid="{D7801C37-9B99-4B5A-8A8C-2EBB64E1A9F3}"/>
    <cellStyle name="SAPBEXHLevel1 4 2 3 3" xfId="3239" xr:uid="{15594FDC-5F0A-41BC-B3A0-755E465A2C97}"/>
    <cellStyle name="SAPBEXHLevel1 4 2 4" xfId="2038" xr:uid="{4E07311B-7B83-444D-9F4A-F8A27C743B36}"/>
    <cellStyle name="SAPBEXHLevel1 4 2 5" xfId="3289" xr:uid="{32E27CBB-A9E5-4B5A-BAF6-B54764B31976}"/>
    <cellStyle name="SAPBEXHLevel1 4 3" xfId="957" xr:uid="{B4617630-1178-4667-A079-DE6A8D497AA3}"/>
    <cellStyle name="SAPBEXHLevel1 4 3 2" xfId="1873" xr:uid="{DF42615E-4034-47E9-A681-53750B1FAA95}"/>
    <cellStyle name="SAPBEXHLevel1 4 3 3" xfId="2780" xr:uid="{53C5A3B4-ADD2-45C7-8781-90F82B49B5EC}"/>
    <cellStyle name="SAPBEXHLevel1 4 4" xfId="1155" xr:uid="{954E1E26-3D4B-484B-8EA8-295BAE29AC2E}"/>
    <cellStyle name="SAPBEXHLevel1 4 4 2" xfId="2495" xr:uid="{83B3D4A5-2437-4C88-8171-F5AB91A6278D}"/>
    <cellStyle name="SAPBEXHLevel1 4 4 3" xfId="2758" xr:uid="{C62BB2BC-1E53-4B80-92F9-655C2ECA6482}"/>
    <cellStyle name="SAPBEXHLevel1 4 5" xfId="1814" xr:uid="{66566046-F424-4A2F-B991-C388D1BF384C}"/>
    <cellStyle name="SAPBEXHLevel1 4 6" xfId="2965" xr:uid="{70193186-5291-46FA-9D6C-56F98631C153}"/>
    <cellStyle name="SAPBEXHLevel1 5" xfId="514" xr:uid="{B5563D1F-7EBA-41A3-A5FD-933712467AD1}"/>
    <cellStyle name="SAPBEXHLevel1 5 2" xfId="1121" xr:uid="{FE63AD1A-3B93-4147-A14A-23F15B7C6CB2}"/>
    <cellStyle name="SAPBEXHLevel1 5 2 2" xfId="2452" xr:uid="{DE0490C1-2AAC-41DF-B802-C144CE7286F5}"/>
    <cellStyle name="SAPBEXHLevel1 5 2 3" xfId="2330" xr:uid="{3D8FBC34-C9E4-47E6-9B05-B55EF195AE30}"/>
    <cellStyle name="SAPBEXHLevel1 5 3" xfId="981" xr:uid="{FFFB67B8-36F3-4285-8575-05E8FEBC9DBA}"/>
    <cellStyle name="SAPBEXHLevel1 5 3 2" xfId="2365" xr:uid="{435EA423-960F-4727-8CB4-8DAB26BCF638}"/>
    <cellStyle name="SAPBEXHLevel1 5 3 3" xfId="2182" xr:uid="{DAD8A625-E1F7-4C2A-BDA2-89824FC15351}"/>
    <cellStyle name="SAPBEXHLevel1 5 4" xfId="1969" xr:uid="{B0FC32CE-D275-4033-9EA7-50D39B5BC17C}"/>
    <cellStyle name="SAPBEXHLevel1 5 5" xfId="2492" xr:uid="{FBEFE178-F544-462D-A809-CE153F3752B9}"/>
    <cellStyle name="SAPBEXHLevel1 6" xfId="515" xr:uid="{7753D073-D2F7-49A7-B07C-DF0ADEEA0A2C}"/>
    <cellStyle name="SAPBEXHLevel1 6 2" xfId="833" xr:uid="{49A19B76-50AA-4F0D-AB73-F6C37DC702FE}"/>
    <cellStyle name="SAPBEXHLevel1 6 2 2" xfId="1167" xr:uid="{80DE9722-CF3A-4834-B6A9-239D67811813}"/>
    <cellStyle name="SAPBEXHLevel1 6 2 2 2" xfId="2358" xr:uid="{8572840E-5C32-4227-83F1-62D4C3EEAFFC}"/>
    <cellStyle name="SAPBEXHLevel1 6 2 2 3" xfId="2305" xr:uid="{DBB6304A-85EE-4A45-B904-C238354494CB}"/>
    <cellStyle name="SAPBEXHLevel1 6 2 3" xfId="1471" xr:uid="{1AB3EDAE-2F6B-4B7D-BA51-1DAC867C459E}"/>
    <cellStyle name="SAPBEXHLevel1 6 2 3 2" xfId="2477" xr:uid="{0FF5955D-6F77-4134-8235-D98BBD7B6C99}"/>
    <cellStyle name="SAPBEXHLevel1 6 2 3 3" xfId="2713" xr:uid="{A036B490-8B4A-4823-94D2-DD3587CFE5C9}"/>
    <cellStyle name="SAPBEXHLevel1 6 2 4" xfId="2227" xr:uid="{257D03D3-2BE2-421B-9F56-71ECC16CAD1F}"/>
    <cellStyle name="SAPBEXHLevel1 6 2 5" xfId="2921" xr:uid="{8846ABCF-5C90-4C3B-834D-3037DEEE91B4}"/>
    <cellStyle name="SAPBEXHLevel1 6 3" xfId="1120" xr:uid="{35E3BECB-F0C7-432D-AB08-088F39BF04F6}"/>
    <cellStyle name="SAPBEXHLevel1 6 3 2" xfId="1832" xr:uid="{37881196-C983-4059-B6AC-5654EB437087}"/>
    <cellStyle name="SAPBEXHLevel1 6 3 3" xfId="2938" xr:uid="{27687BEA-1A5A-4522-A463-BA45D36DF923}"/>
    <cellStyle name="SAPBEXHLevel1 6 4" xfId="1213" xr:uid="{088FDCC4-0AB6-40AE-A527-4B3BFCA7561C}"/>
    <cellStyle name="SAPBEXHLevel1 6 4 2" xfId="1519" xr:uid="{FBE70CBF-D579-4623-AD61-53BE199587A7}"/>
    <cellStyle name="SAPBEXHLevel1 6 4 3" xfId="3304" xr:uid="{B038BDE9-80A7-4EAD-A459-413810EF0144}"/>
    <cellStyle name="SAPBEXHLevel1 6 5" xfId="2508" xr:uid="{21400925-4378-4EC4-A019-8704C6DE6D93}"/>
    <cellStyle name="SAPBEXHLevel1 6 6" xfId="2519" xr:uid="{C558F080-A1DF-4ABF-85CF-336E2325E279}"/>
    <cellStyle name="SAPBEXHLevel1 7" xfId="641" xr:uid="{DE83093D-5097-4ECE-87C8-BDAB5A88A1CF}"/>
    <cellStyle name="SAPBEXHLevel1 7 2" xfId="1153" xr:uid="{FFB9843E-D91C-4164-908C-97672D1B3BED}"/>
    <cellStyle name="SAPBEXHLevel1 7 2 2" xfId="1825" xr:uid="{03A358AF-0746-454B-8CC2-404E89ACEE96}"/>
    <cellStyle name="SAPBEXHLevel1 7 2 3" xfId="2946" xr:uid="{99A26DC9-9F93-4388-9609-6B54440378B3}"/>
    <cellStyle name="SAPBEXHLevel1 7 3" xfId="1380" xr:uid="{BC4424E9-3550-4B2F-A1CD-2E15B0AA23EB}"/>
    <cellStyle name="SAPBEXHLevel1 7 3 2" xfId="2632" xr:uid="{0A570D60-F78B-4974-ADDC-244480B296F2}"/>
    <cellStyle name="SAPBEXHLevel1 7 3 3" xfId="2693" xr:uid="{9334F015-0E05-40E0-A315-FBEFEEAEC86D}"/>
    <cellStyle name="SAPBEXHLevel1 7 4" xfId="2196" xr:uid="{91B648C5-60ED-4487-9111-8EB545779569}"/>
    <cellStyle name="SAPBEXHLevel1 7 5" xfId="2887" xr:uid="{72E63E01-5DDB-49AA-9C28-475AF96431D5}"/>
    <cellStyle name="SAPBEXHLevel1 8" xfId="834" xr:uid="{3D82B71A-1348-453F-AE72-35FCA4520264}"/>
    <cellStyle name="SAPBEXHLevel1 8 2" xfId="1104" xr:uid="{5608D16F-043E-48C1-8528-674908ACF083}"/>
    <cellStyle name="SAPBEXHLevel1 8 2 2" xfId="2398" xr:uid="{718B2855-327E-42E9-A48C-A162507ADAE4}"/>
    <cellStyle name="SAPBEXHLevel1 8 2 3" xfId="2829" xr:uid="{15C11381-BAB8-480E-A310-A219DD0636D7}"/>
    <cellStyle name="SAPBEXHLevel1 8 3" xfId="1472" xr:uid="{C1C98405-3E14-44E9-90C1-90CFF94F60CD}"/>
    <cellStyle name="SAPBEXHLevel1 8 3 2" xfId="2629" xr:uid="{37D47300-DD1D-4BF0-9215-B461806C0CE9}"/>
    <cellStyle name="SAPBEXHLevel1 8 3 3" xfId="2714" xr:uid="{27D5C5F7-1F23-406A-9364-8BF0F33ED9A5}"/>
    <cellStyle name="SAPBEXHLevel1 8 4" xfId="1947" xr:uid="{DC8E645A-920D-44CA-8C2E-B1637156CA0F}"/>
    <cellStyle name="SAPBEXHLevel1 8 5" xfId="1573" xr:uid="{F345B1F5-C7CB-464E-A345-762487CED51B}"/>
    <cellStyle name="SAPBEXHLevel1 9" xfId="1122" xr:uid="{450E5321-1993-4932-9292-87E00BB80742}"/>
    <cellStyle name="SAPBEXHLevel1 9 2" xfId="2307" xr:uid="{789DF2BA-DAEF-41AB-9E76-569DDBA2E9CE}"/>
    <cellStyle name="SAPBEXHLevel1 9 3" xfId="1877" xr:uid="{9A21F650-3348-4A81-ACC1-CA2B67A728EB}"/>
    <cellStyle name="SAPBEXHLevel1_Actuals by Storm IO" xfId="516" xr:uid="{F7E1B1BC-D878-4F30-9A69-C571DEB23886}"/>
    <cellStyle name="SAPBEXHLevel1X" xfId="517" xr:uid="{5FF1118E-C3C7-479C-A286-39E7306408D7}"/>
    <cellStyle name="SAPBEXHLevel1X 10" xfId="634" xr:uid="{8E6303B6-610E-4527-BF7A-8F5B7D1072A4}"/>
    <cellStyle name="SAPBEXHLevel1X 10 2" xfId="1202" xr:uid="{CB0F2E93-C613-4889-83CF-2E0638C0ED86}"/>
    <cellStyle name="SAPBEXHLevel1X 10 2 2" xfId="1520" xr:uid="{DEE84A32-06BE-4E62-A6C5-F0D18483BFE5}"/>
    <cellStyle name="SAPBEXHLevel1X 10 2 3" xfId="3302" xr:uid="{5376EF42-AF32-43B2-AE94-BD5BE396FCC7}"/>
    <cellStyle name="SAPBEXHLevel1X 10 3" xfId="1375" xr:uid="{CD818D00-7357-4D65-AB67-4680FD49FDE2}"/>
    <cellStyle name="SAPBEXHLevel1X 10 3 2" xfId="2060" xr:uid="{0D8F8463-1769-4CD9-B40C-F7B41F57904D}"/>
    <cellStyle name="SAPBEXHLevel1X 10 3 3" xfId="3026" xr:uid="{905D05DB-645B-4141-A272-035A42092258}"/>
    <cellStyle name="SAPBEXHLevel1X 10 4" xfId="2623" xr:uid="{4AA3E396-44AF-40AB-ACF7-D7A9EC1FC59D}"/>
    <cellStyle name="SAPBEXHLevel1X 10 5" xfId="2754" xr:uid="{7C1F96A0-D7F5-4B2A-9DFB-21A9DDA396F5}"/>
    <cellStyle name="SAPBEXHLevel1X 11" xfId="835" xr:uid="{75664880-18CE-4312-A098-3FCCB815A256}"/>
    <cellStyle name="SAPBEXHLevel1X 11 2" xfId="1085" xr:uid="{ACCB4E61-2B29-4982-8628-2E9476125F59}"/>
    <cellStyle name="SAPBEXHLevel1X 11 2 2" xfId="2114" xr:uid="{720D9D4C-77A7-485F-9469-A1F1B49194CE}"/>
    <cellStyle name="SAPBEXHLevel1X 11 2 3" xfId="2931" xr:uid="{56A371EF-385B-4FBE-A1BE-59B04D7D1508}"/>
    <cellStyle name="SAPBEXHLevel1X 11 3" xfId="1473" xr:uid="{920D4771-20B6-4232-AEAE-C7F3B7B65679}"/>
    <cellStyle name="SAPBEXHLevel1X 11 3 2" xfId="2276" xr:uid="{AB917BFF-FA92-43DF-911E-0229EADD9310}"/>
    <cellStyle name="SAPBEXHLevel1X 11 3 3" xfId="2715" xr:uid="{CF5B583C-CCB2-4A84-9B2A-1513A3476DFB}"/>
    <cellStyle name="SAPBEXHLevel1X 11 4" xfId="2619" xr:uid="{710DEF1C-482E-406D-98AC-81E8CA6106A6}"/>
    <cellStyle name="SAPBEXHLevel1X 11 5" xfId="2773" xr:uid="{811F0B23-DD08-4EB1-842E-124FF9009F4F}"/>
    <cellStyle name="SAPBEXHLevel1X 12" xfId="1242" xr:uid="{46CBA129-8BF3-4D2F-9324-B95C55F1D375}"/>
    <cellStyle name="SAPBEXHLevel1X 12 2" xfId="1847" xr:uid="{6BC87C7E-A591-4951-BC49-38F5659673FD}"/>
    <cellStyle name="SAPBEXHLevel1X 12 3" xfId="2879" xr:uid="{7219AF73-24B5-4526-B3C5-08C21631D7ED}"/>
    <cellStyle name="SAPBEXHLevel1X 13" xfId="938" xr:uid="{13114C2B-059A-4304-A0B2-A3E90D877E95}"/>
    <cellStyle name="SAPBEXHLevel1X 13 2" xfId="2325" xr:uid="{FD690814-CEC0-4CE5-BE81-80586DE3A978}"/>
    <cellStyle name="SAPBEXHLevel1X 13 3" xfId="2450" xr:uid="{36DE84A8-C269-4EE7-B05A-61B88D07A545}"/>
    <cellStyle name="SAPBEXHLevel1X 14" xfId="2445" xr:uid="{FBE78E16-6206-4C56-B7C7-8A7CD95FF439}"/>
    <cellStyle name="SAPBEXHLevel1X 15" xfId="1981" xr:uid="{03646203-89CE-47DE-AF19-A7B3D62CEC93}"/>
    <cellStyle name="SAPBEXHLevel1X 2" xfId="518" xr:uid="{27BC939A-6F0E-4650-AF32-A862FF454B0B}"/>
    <cellStyle name="SAPBEXHLevel1X 2 2" xfId="519" xr:uid="{85890BC7-48D6-4B63-A289-6619A09A3E58}"/>
    <cellStyle name="SAPBEXHLevel1X 2 2 2" xfId="837" xr:uid="{95E810E3-F85C-40F4-ADD6-FC01948D4885}"/>
    <cellStyle name="SAPBEXHLevel1X 2 2 2 2" xfId="1285" xr:uid="{96020E0A-B8F1-49E1-B608-5C27619708D4}"/>
    <cellStyle name="SAPBEXHLevel1X 2 2 2 2 2" xfId="1572" xr:uid="{3E3D7DDA-69D3-4FB1-A57B-6EB3E6CD48C2}"/>
    <cellStyle name="SAPBEXHLevel1X 2 2 2 2 3" xfId="3257" xr:uid="{BFCB6B5F-9E3F-44B1-ABEF-76319D6B6ED2}"/>
    <cellStyle name="SAPBEXHLevel1X 2 2 2 3" xfId="1475" xr:uid="{41600149-DCB9-49D3-A7DE-428408E4E53A}"/>
    <cellStyle name="SAPBEXHLevel1X 2 2 2 3 2" xfId="1678" xr:uid="{D4E1D1E7-084B-4DF4-95DF-A07FD996A80A}"/>
    <cellStyle name="SAPBEXHLevel1X 2 2 2 3 3" xfId="3144" xr:uid="{A70BBDC6-340E-4ADE-8D49-8828678D133F}"/>
    <cellStyle name="SAPBEXHLevel1X 2 2 2 4" xfId="2650" xr:uid="{1BF23014-29EA-441D-AA47-8D70F91FCFBE}"/>
    <cellStyle name="SAPBEXHLevel1X 2 2 2 5" xfId="2621" xr:uid="{E48E99B4-0DEE-46CB-ABEC-7F8CBF060F8D}"/>
    <cellStyle name="SAPBEXHLevel1X 2 2 3" xfId="941" xr:uid="{EFA3CDCD-D5D7-4677-A974-8B205EB2FD71}"/>
    <cellStyle name="SAPBEXHLevel1X 2 2 3 2" xfId="2137" xr:uid="{C99CAC7F-55C2-4B53-938F-7AB8036F9827}"/>
    <cellStyle name="SAPBEXHLevel1X 2 2 3 3" xfId="2796" xr:uid="{6E37EB18-8B49-4F82-AE99-386D5E0BB9F8}"/>
    <cellStyle name="SAPBEXHLevel1X 2 2 4" xfId="1277" xr:uid="{3A32041A-E262-41FD-916E-5DA9D8C2E768}"/>
    <cellStyle name="SAPBEXHLevel1X 2 2 4 2" xfId="1882" xr:uid="{87F6BE0C-50D7-4DF9-8ACB-7602533EBFC4}"/>
    <cellStyle name="SAPBEXHLevel1X 2 2 4 3" xfId="2757" xr:uid="{0F6A8AC9-FA8C-4C3F-ACBE-181F92C84F7C}"/>
    <cellStyle name="SAPBEXHLevel1X 2 2 5" xfId="1687" xr:uid="{AE466054-E9B2-4466-B79F-22547B3D26DC}"/>
    <cellStyle name="SAPBEXHLevel1X 2 2 6" xfId="3136" xr:uid="{EDF4ADCA-C55A-49FF-A099-80414E5C0BFD}"/>
    <cellStyle name="SAPBEXHLevel1X 2 3" xfId="836" xr:uid="{340DF906-C80F-4042-BA2A-6825065CC403}"/>
    <cellStyle name="SAPBEXHLevel1X 2 3 2" xfId="977" xr:uid="{BB733A33-4F4A-40F2-BF43-AFAF98E25649}"/>
    <cellStyle name="SAPBEXHLevel1X 2 3 2 2" xfId="2362" xr:uid="{FB10D70E-2FF3-4599-BEDC-B8402B692E29}"/>
    <cellStyle name="SAPBEXHLevel1X 2 3 2 3" xfId="1535" xr:uid="{214D7581-715E-4AB1-9D72-6CCED698B7B6}"/>
    <cellStyle name="SAPBEXHLevel1X 2 3 3" xfId="1474" xr:uid="{025ED7AC-7841-42D3-96B3-6C8364AA3E4C}"/>
    <cellStyle name="SAPBEXHLevel1X 2 3 3 2" xfId="2122" xr:uid="{EBCC9438-5A67-43FE-B55A-077DD9D27DB4}"/>
    <cellStyle name="SAPBEXHLevel1X 2 3 3 3" xfId="2873" xr:uid="{B6043A33-C0F4-494E-891B-8F02396C71F4}"/>
    <cellStyle name="SAPBEXHLevel1X 2 3 4" xfId="2521" xr:uid="{54EB6ED9-E7AD-4274-8162-6EB7251DDACD}"/>
    <cellStyle name="SAPBEXHLevel1X 2 3 5" xfId="1991" xr:uid="{244EFE1A-3D14-4ACB-ADA8-ACABC04F8B71}"/>
    <cellStyle name="SAPBEXHLevel1X 2 4" xfId="1166" xr:uid="{525A9C0F-0A20-42F3-88D8-ED97DDDBEAE2}"/>
    <cellStyle name="SAPBEXHLevel1X 2 4 2" xfId="1647" xr:uid="{6D2D39AA-EAD1-4D37-8897-0329C9E1005E}"/>
    <cellStyle name="SAPBEXHLevel1X 2 4 3" xfId="3177" xr:uid="{721FBEAB-8E61-4CED-A822-5919625424FC}"/>
    <cellStyle name="SAPBEXHLevel1X 2 5" xfId="1195" xr:uid="{FD85320D-0F81-465A-A5CB-CD8FA62F630E}"/>
    <cellStyle name="SAPBEXHLevel1X 2 5 2" xfId="2431" xr:uid="{E8A21A9C-E8BA-40B3-A744-946769AE4609}"/>
    <cellStyle name="SAPBEXHLevel1X 2 5 3" xfId="2347" xr:uid="{4C0491E6-9808-4031-8ADB-E6866111B908}"/>
    <cellStyle name="SAPBEXHLevel1X 2 6" xfId="2410" xr:uid="{005AA689-C753-4C4C-8B02-AF33748185C6}"/>
    <cellStyle name="SAPBEXHLevel1X 2 7" xfId="1966" xr:uid="{9FE85108-13BF-4DAD-9D07-9D2A0CE297F7}"/>
    <cellStyle name="SAPBEXHLevel1X 2_Actuals by Storm IO" xfId="520" xr:uid="{D5FE1BEE-A08F-41C7-9E59-679A4BE551F9}"/>
    <cellStyle name="SAPBEXHLevel1X 3" xfId="521" xr:uid="{93583D21-4FCA-40CE-B11A-820F60ADA9CB}"/>
    <cellStyle name="SAPBEXHLevel1X 3 2" xfId="1119" xr:uid="{7283B9AA-70ED-4D42-8D03-290CAB9FB8EF}"/>
    <cellStyle name="SAPBEXHLevel1X 3 2 2" xfId="1787" xr:uid="{D8A50D8B-B0CC-4F05-8ED9-BC9FA3652FA8}"/>
    <cellStyle name="SAPBEXHLevel1X 3 2 3" xfId="3041" xr:uid="{279F1BB9-5D4B-4BCB-98FD-A8C1701CF899}"/>
    <cellStyle name="SAPBEXHLevel1X 3 3" xfId="1278" xr:uid="{9558CFD5-B74D-4C60-8E03-381CCB98AEE6}"/>
    <cellStyle name="SAPBEXHLevel1X 3 3 2" xfId="1505" xr:uid="{EC5E0104-EA39-4B1D-9275-F8CEB474D079}"/>
    <cellStyle name="SAPBEXHLevel1X 3 3 3" xfId="2972" xr:uid="{FD7ED8DD-C939-40E0-B100-BD6BB62B6E1E}"/>
    <cellStyle name="SAPBEXHLevel1X 3 4" xfId="2166" xr:uid="{877B9DF4-51A7-42FE-811D-0B2EE9F15F46}"/>
    <cellStyle name="SAPBEXHLevel1X 3 5" xfId="2645" xr:uid="{483A6123-6BEC-436D-B2D6-C04FEF435C88}"/>
    <cellStyle name="SAPBEXHLevel1X 4" xfId="522" xr:uid="{E2C02E7D-A4DC-4AFB-BA5F-68B2926D60B5}"/>
    <cellStyle name="SAPBEXHLevel1X 4 2" xfId="523" xr:uid="{FE460962-8E5C-4833-85E4-8B3BD4837997}"/>
    <cellStyle name="SAPBEXHLevel1X 4 2 2" xfId="1204" xr:uid="{A0B3B4A6-3D19-4D72-8A92-AE903BCBA01A}"/>
    <cellStyle name="SAPBEXHLevel1X 4 2 2 2" xfId="2439" xr:uid="{6F72E174-EB48-44F3-BB71-E086F00BB6E4}"/>
    <cellStyle name="SAPBEXHLevel1X 4 2 2 3" xfId="2906" xr:uid="{1A3DA3FA-D117-4A96-811A-8B4165E57D01}"/>
    <cellStyle name="SAPBEXHLevel1X 4 2 3" xfId="1045" xr:uid="{915C5B36-00E5-4383-AE3D-141F0F13ECE8}"/>
    <cellStyle name="SAPBEXHLevel1X 4 2 3 2" xfId="1771" xr:uid="{C5ED3B1B-F350-4428-8769-BF0C36E21211}"/>
    <cellStyle name="SAPBEXHLevel1X 4 2 3 3" xfId="3053" xr:uid="{B1314A21-A32B-4879-B8A7-B07CC2B4F5AE}"/>
    <cellStyle name="SAPBEXHLevel1X 4 2 4" xfId="1565" xr:uid="{53A3DACC-308C-491A-BA63-0AA97E9C11D5}"/>
    <cellStyle name="SAPBEXHLevel1X 4 2 5" xfId="3262" xr:uid="{B65922EA-2442-4BAC-9E33-DF39DD9C9E9B}"/>
    <cellStyle name="SAPBEXHLevel1X 4 3" xfId="1118" xr:uid="{E84102F3-9FCC-411E-8666-9B022C0C7E32}"/>
    <cellStyle name="SAPBEXHLevel1X 4 3 2" xfId="1523" xr:uid="{FFE3A9EE-0751-41E0-A759-09C9EC80ACB2}"/>
    <cellStyle name="SAPBEXHLevel1X 4 3 3" xfId="3296" xr:uid="{FFEB4310-DC63-4683-A8D0-031F59636FA2}"/>
    <cellStyle name="SAPBEXHLevel1X 4 4" xfId="1180" xr:uid="{526A6AFB-E8A9-4D3A-95B1-1837D200EE07}"/>
    <cellStyle name="SAPBEXHLevel1X 4 4 2" xfId="1643" xr:uid="{A0EF5F1E-1D0E-4F21-B6DF-071D8872676C}"/>
    <cellStyle name="SAPBEXHLevel1X 4 4 3" xfId="3181" xr:uid="{A7F3C138-82B0-4F35-AC04-C6CD9A8FF8DE}"/>
    <cellStyle name="SAPBEXHLevel1X 4 5" xfId="2251" xr:uid="{59E880E8-0EF7-4B69-9245-B25DC12085F9}"/>
    <cellStyle name="SAPBEXHLevel1X 4 6" xfId="2835" xr:uid="{E27C0A6E-6963-438B-98A6-654E0C0270A0}"/>
    <cellStyle name="SAPBEXHLevel1X 5" xfId="524" xr:uid="{D875B2E4-48E3-4BEC-9322-9F65E3600ACE}"/>
    <cellStyle name="SAPBEXHLevel1X 5 2" xfId="955" xr:uid="{CC261640-0C13-494C-B6CD-B535734F7708}"/>
    <cellStyle name="SAPBEXHLevel1X 5 2 2" xfId="1593" xr:uid="{933FFC94-9263-4C15-B5BE-779440003ABB}"/>
    <cellStyle name="SAPBEXHLevel1X 5 2 3" xfId="3234" xr:uid="{32A326DE-8B40-4793-A896-FF3A95685C1F}"/>
    <cellStyle name="SAPBEXHLevel1X 5 3" xfId="1196" xr:uid="{E317A6FC-1071-4D2A-8153-4EFF99D38BDB}"/>
    <cellStyle name="SAPBEXHLevel1X 5 3 2" xfId="2146" xr:uid="{93586DB8-B59C-45C2-A17C-F0B22B97C8DE}"/>
    <cellStyle name="SAPBEXHLevel1X 5 3 3" xfId="2751" xr:uid="{6ADDBB84-9DF7-4359-90EA-4886F849092C}"/>
    <cellStyle name="SAPBEXHLevel1X 5 4" xfId="1997" xr:uid="{E699B872-D255-44E3-97B1-9E03CB4A8FBA}"/>
    <cellStyle name="SAPBEXHLevel1X 5 5" xfId="2246" xr:uid="{E5A718D3-9109-43EC-BB32-18F963AD3494}"/>
    <cellStyle name="SAPBEXHLevel1X 6" xfId="642" xr:uid="{D4121878-6AA4-4C40-9AB8-0D0E60FBD5DE}"/>
    <cellStyle name="SAPBEXHLevel1X 6 2" xfId="1102" xr:uid="{B728D7D6-3A18-49D1-9CCA-99340A42A9E7}"/>
    <cellStyle name="SAPBEXHLevel1X 6 2 2" xfId="1673" xr:uid="{ADBBFFA9-82EF-4AF9-9F7A-06FD0A71B8A9}"/>
    <cellStyle name="SAPBEXHLevel1X 6 2 3" xfId="3149" xr:uid="{487DE7A6-0796-4C94-8BCF-76DE98BE53E5}"/>
    <cellStyle name="SAPBEXHLevel1X 6 3" xfId="1381" xr:uid="{80D66D1B-4EAD-489C-839F-78E94EB310F4}"/>
    <cellStyle name="SAPBEXHLevel1X 6 3 2" xfId="2278" xr:uid="{5FAE7AF2-42E4-40FA-8D7C-A1A29FF1F773}"/>
    <cellStyle name="SAPBEXHLevel1X 6 3 3" xfId="2864" xr:uid="{22DAF49E-29AA-49E9-8C79-2DB74D4C73ED}"/>
    <cellStyle name="SAPBEXHLevel1X 6 4" xfId="2392" xr:uid="{72467CB9-35A0-43E0-B2A2-A54CB0D004FE}"/>
    <cellStyle name="SAPBEXHLevel1X 6 5" xfId="2798" xr:uid="{F35650F6-E97B-4EA0-8FEB-48DA116C8264}"/>
    <cellStyle name="SAPBEXHLevel1X 7" xfId="661" xr:uid="{3F184F8C-FCA3-4320-80D2-0FB5E917E936}"/>
    <cellStyle name="SAPBEXHLevel1X 7 2" xfId="1011" xr:uid="{7D122A4C-1318-4278-835C-318EEE78D306}"/>
    <cellStyle name="SAPBEXHLevel1X 7 2 2" xfId="1710" xr:uid="{3D240FFA-0096-4C7A-8F5C-CED18D1DAA36}"/>
    <cellStyle name="SAPBEXHLevel1X 7 2 3" xfId="3108" xr:uid="{67BBC623-295D-40EB-9BC2-480D818BAD6C}"/>
    <cellStyle name="SAPBEXHLevel1X 7 3" xfId="1400" xr:uid="{87E38C59-5484-432C-89DF-4B637BA06544}"/>
    <cellStyle name="SAPBEXHLevel1X 7 3 2" xfId="2405" xr:uid="{27878895-D935-45B0-9F17-29D9953D8983}"/>
    <cellStyle name="SAPBEXHLevel1X 7 3 3" xfId="2971" xr:uid="{E1DD161D-DAC9-4647-8824-FB037BDD74D3}"/>
    <cellStyle name="SAPBEXHLevel1X 7 4" xfId="1773" xr:uid="{EBE9A749-CB1D-425B-9D06-490366338254}"/>
    <cellStyle name="SAPBEXHLevel1X 7 5" xfId="3051" xr:uid="{8A205029-CA09-4DC6-9357-C87F52B37ACE}"/>
    <cellStyle name="SAPBEXHLevel1X 8" xfId="632" xr:uid="{193C5584-D3E4-4F98-8A9A-0722CFB43168}"/>
    <cellStyle name="SAPBEXHLevel1X 8 2" xfId="1181" xr:uid="{184ADC48-EB7B-4AA4-B7D3-8791A7B69597}"/>
    <cellStyle name="SAPBEXHLevel1X 8 2 2" xfId="2293" xr:uid="{46F79FDF-CBCC-4088-BC00-37C70F416DF3}"/>
    <cellStyle name="SAPBEXHLevel1X 8 2 3" xfId="2518" xr:uid="{D99C6393-B878-48DB-A31B-8A39B6C08B30}"/>
    <cellStyle name="SAPBEXHLevel1X 8 3" xfId="1373" xr:uid="{1528A687-FDDD-47F1-BFF2-E6F920B87A67}"/>
    <cellStyle name="SAPBEXHLevel1X 8 3 2" xfId="1663" xr:uid="{C0214B5D-05AD-4C68-B3E0-6C7D1A5DDFF4}"/>
    <cellStyle name="SAPBEXHLevel1X 8 3 3" xfId="3161" xr:uid="{68FE9660-78C1-40AD-9FB3-CED91EC6DD91}"/>
    <cellStyle name="SAPBEXHLevel1X 8 4" xfId="1826" xr:uid="{316D3941-C34E-4542-9562-4C84E7F49CE3}"/>
    <cellStyle name="SAPBEXHLevel1X 8 5" xfId="2945" xr:uid="{29FAE1A9-5ABA-4AC8-A9CA-4C9EDD0619B0}"/>
    <cellStyle name="SAPBEXHLevel1X 9" xfId="663" xr:uid="{C5192A58-AF41-45DE-B7B0-5C5254A577F0}"/>
    <cellStyle name="SAPBEXHLevel1X 9 2" xfId="1198" xr:uid="{5639CE77-7677-4F5C-BB40-D00A68EA1497}"/>
    <cellStyle name="SAPBEXHLevel1X 9 2 2" xfId="2119" xr:uid="{0A24FDA8-53FE-461F-852B-6BBC937BF545}"/>
    <cellStyle name="SAPBEXHLevel1X 9 2 3" xfId="2900" xr:uid="{C18661B3-A3B6-4A83-AB88-6A60E204EC08}"/>
    <cellStyle name="SAPBEXHLevel1X 9 3" xfId="1402" xr:uid="{A550354C-A361-464F-B174-239D8DDBAD63}"/>
    <cellStyle name="SAPBEXHLevel1X 9 3 2" xfId="1618" xr:uid="{858708C4-C983-41F8-A1EF-77DDC11AAE55}"/>
    <cellStyle name="SAPBEXHLevel1X 9 3 3" xfId="3208" xr:uid="{165EDEA6-9D92-4CBC-8D5B-6B2896843999}"/>
    <cellStyle name="SAPBEXHLevel1X 9 4" xfId="2344" xr:uid="{FFD51094-A7D0-452A-BEFB-998DBA76D04D}"/>
    <cellStyle name="SAPBEXHLevel1X 9 5" xfId="2839" xr:uid="{D1D47BFB-8431-4B91-BD7C-CBE27CFC81F1}"/>
    <cellStyle name="SAPBEXHLevel1X_Actuals by Storm IO" xfId="525" xr:uid="{B8F845F5-08CB-4B4C-A839-7F48DFDA00B1}"/>
    <cellStyle name="SAPBEXHLevel2" xfId="526" xr:uid="{9EB37CCC-4F0C-4900-84B4-26B42E368103}"/>
    <cellStyle name="SAPBEXHLevel2 10" xfId="905" xr:uid="{3BD7A3F6-353A-4B08-9E5A-E24B14DD70A0}"/>
    <cellStyle name="SAPBEXHLevel2 10 2" xfId="2359" xr:uid="{484DF33C-9AC2-448C-A9D5-77BAD8EB9FB8}"/>
    <cellStyle name="SAPBEXHLevel2 10 3" xfId="2776" xr:uid="{80732273-9C9A-4074-B7DB-A5BD6F2F0BD1}"/>
    <cellStyle name="SAPBEXHLevel2 11" xfId="2386" xr:uid="{701013EF-6EC0-408B-A681-19373026598A}"/>
    <cellStyle name="SAPBEXHLevel2 12" xfId="2772" xr:uid="{7964A1F5-E3EF-4A0D-ABAB-759AA764DC89}"/>
    <cellStyle name="SAPBEXHLevel2 2" xfId="527" xr:uid="{853699A9-8AE3-4B6B-BDA6-59E9A406E34B}"/>
    <cellStyle name="SAPBEXHLevel2 2 2" xfId="838" xr:uid="{E7805487-BBC6-454B-B22E-605D2CD51B78}"/>
    <cellStyle name="SAPBEXHLevel2 2 2 2" xfId="1286" xr:uid="{552E8DEC-92BF-4556-9F87-A7A93BCAB9AB}"/>
    <cellStyle name="SAPBEXHLevel2 2 2 2 2" xfId="1885" xr:uid="{C835298A-AC50-4BA6-9279-5F009FA3C8FB}"/>
    <cellStyle name="SAPBEXHLevel2 2 2 2 3" xfId="2752" xr:uid="{A634B90F-E2C0-4344-A512-287A1B00A4CE}"/>
    <cellStyle name="SAPBEXHLevel2 2 2 3" xfId="1476" xr:uid="{A150FBDD-087D-4185-9BA7-846CA9F367A1}"/>
    <cellStyle name="SAPBEXHLevel2 2 2 3 2" xfId="2026" xr:uid="{826E9933-3313-4729-BF84-63FDA6E1AF54}"/>
    <cellStyle name="SAPBEXHLevel2 2 2 3 3" xfId="3319" xr:uid="{654077E0-9532-49D5-A76E-D4E2DA29E692}"/>
    <cellStyle name="SAPBEXHLevel2 2 2 4" xfId="2095" xr:uid="{037BE36A-DCCC-4D4E-A2B9-D42BFF9DDDA1}"/>
    <cellStyle name="SAPBEXHLevel2 2 2 5" xfId="2985" xr:uid="{19CEA485-43F1-4490-90C2-A035FCAE56E4}"/>
    <cellStyle name="SAPBEXHLevel2 2 3" xfId="959" xr:uid="{AB196C0F-548D-49A2-86D0-D55FAB7AC08A}"/>
    <cellStyle name="SAPBEXHLevel2 2 3 2" xfId="1564" xr:uid="{C9D49217-B1AA-40BE-9632-B4AC6823E122}"/>
    <cellStyle name="SAPBEXHLevel2 2 3 3" xfId="3263" xr:uid="{F570C64D-1F73-4CE0-A45F-417EF940B6C9}"/>
    <cellStyle name="SAPBEXHLevel2 2 4" xfId="1046" xr:uid="{CC6A6CE7-0C26-457A-88C2-84719A8B0E0B}"/>
    <cellStyle name="SAPBEXHLevel2 2 4 2" xfId="2164" xr:uid="{9F2BDCA5-B4C0-48B6-8101-65FDD229AB67}"/>
    <cellStyle name="SAPBEXHLevel2 2 4 3" xfId="2371" xr:uid="{257C4362-37B6-4E60-8FD3-59672E351F26}"/>
    <cellStyle name="SAPBEXHLevel2 2 5" xfId="2104" xr:uid="{893AE251-86F9-4043-B686-73B85380082F}"/>
    <cellStyle name="SAPBEXHLevel2 2 6" xfId="2974" xr:uid="{B05EB029-3D8D-4373-8714-45B12887CE1B}"/>
    <cellStyle name="SAPBEXHLevel2 3" xfId="528" xr:uid="{844B0B6C-B9AF-4617-80B7-49DF70662B4C}"/>
    <cellStyle name="SAPBEXHLevel2 3 2" xfId="1098" xr:uid="{4878E916-B131-4F3F-BB46-944C75311A06}"/>
    <cellStyle name="SAPBEXHLevel2 3 2 2" xfId="1592" xr:uid="{26A818C9-4417-47D7-BFA4-FCD0688A4F5E}"/>
    <cellStyle name="SAPBEXHLevel2 3 2 3" xfId="3235" xr:uid="{CB0BE8C8-ACFF-4551-BA7E-EF98572688FC}"/>
    <cellStyle name="SAPBEXHLevel2 3 3" xfId="875" xr:uid="{79C5A472-4314-4F81-BC1D-AE5A954EDEED}"/>
    <cellStyle name="SAPBEXHLevel2 3 3 2" xfId="1824" xr:uid="{33A19381-5A44-4E0F-A1D7-FCE19E3CDBFC}"/>
    <cellStyle name="SAPBEXHLevel2 3 3 3" xfId="2947" xr:uid="{ADAD5693-F025-4438-B600-457B7DDE925C}"/>
    <cellStyle name="SAPBEXHLevel2 3 4" xfId="1782" xr:uid="{8761C47A-5801-4AED-9BD0-B7AE4083D66A}"/>
    <cellStyle name="SAPBEXHLevel2 3 5" xfId="3045" xr:uid="{192E3540-9BDF-4F62-BEB4-1A5FF687DECD}"/>
    <cellStyle name="SAPBEXHLevel2 4" xfId="529" xr:uid="{3C57A356-6DFE-4E59-8A99-11CFCA44E368}"/>
    <cellStyle name="SAPBEXHLevel2 4 2" xfId="530" xr:uid="{8158E13E-1998-46EC-AFD9-EC0D5EEF53A6}"/>
    <cellStyle name="SAPBEXHLevel2 4 2 2" xfId="1205" xr:uid="{68A3E71E-9BA8-42F0-95CB-A8FD73CA3275}"/>
    <cellStyle name="SAPBEXHLevel2 4 2 2 2" xfId="1641" xr:uid="{187449B7-6824-47E3-AA52-6F95CFB5E997}"/>
    <cellStyle name="SAPBEXHLevel2 4 2 2 3" xfId="3183" xr:uid="{29F659BD-9496-45E8-B670-93EF3796BA45}"/>
    <cellStyle name="SAPBEXHLevel2 4 2 3" xfId="888" xr:uid="{EE9EA0E7-ABDA-4773-A5D8-DC1B07220A3E}"/>
    <cellStyle name="SAPBEXHLevel2 4 2 3 2" xfId="1933" xr:uid="{6B00B24E-401E-42E7-92A7-6980C4FC1A46}"/>
    <cellStyle name="SAPBEXHLevel2 4 2 3 3" xfId="1941" xr:uid="{FD62C67D-672E-476B-B342-0401F54F5E05}"/>
    <cellStyle name="SAPBEXHLevel2 4 2 4" xfId="2647" xr:uid="{1A8AE85C-0C32-4E6B-AA52-0C72BC74FC13}"/>
    <cellStyle name="SAPBEXHLevel2 4 2 5" xfId="1540" xr:uid="{3A504506-78EE-4CB2-A34E-26F97B522F20}"/>
    <cellStyle name="SAPBEXHLevel2 4 3" xfId="1241" xr:uid="{B24F1A43-4751-4252-9244-BBA999558E4F}"/>
    <cellStyle name="SAPBEXHLevel2 4 3 2" xfId="2497" xr:uid="{D5C597D6-4AA8-48B8-A60C-B2AF2A40461C}"/>
    <cellStyle name="SAPBEXHLevel2 4 3 3" xfId="2743" xr:uid="{2A8BCFCD-C38E-4381-A9F7-1E2CDB32ECC7}"/>
    <cellStyle name="SAPBEXHLevel2 4 4" xfId="1148" xr:uid="{CAA301B0-5DD5-4DB5-89DB-D02F3EEE2CBA}"/>
    <cellStyle name="SAPBEXHLevel2 4 4 2" xfId="1591" xr:uid="{D33852B5-AC3E-4FC2-8E69-746CC5AC3DF6}"/>
    <cellStyle name="SAPBEXHLevel2 4 4 3" xfId="3236" xr:uid="{7137374B-7825-4494-A321-E49C4D32EF39}"/>
    <cellStyle name="SAPBEXHLevel2 4 5" xfId="1706" xr:uid="{EF56021C-588F-45D5-A3E8-590DBAC40E58}"/>
    <cellStyle name="SAPBEXHLevel2 4 6" xfId="3116" xr:uid="{76E24505-D1D2-4E94-8785-6C2D48C616FC}"/>
    <cellStyle name="SAPBEXHLevel2 5" xfId="531" xr:uid="{F544FDB7-1D22-42C5-AB64-3C3E043958D6}"/>
    <cellStyle name="SAPBEXHLevel2 5 2" xfId="873" xr:uid="{85CBF7AB-8BDA-4856-AB53-6262CA59A934}"/>
    <cellStyle name="SAPBEXHLevel2 5 2 2" xfId="2512" xr:uid="{1610F8EF-2A1F-4B8F-8432-3D13008D4402}"/>
    <cellStyle name="SAPBEXHLevel2 5 2 3" xfId="2042" xr:uid="{EB515F71-5B43-4CD0-A57C-0B6242CC6868}"/>
    <cellStyle name="SAPBEXHLevel2 5 3" xfId="1279" xr:uid="{68F3A92F-1155-4804-9065-D19B4B18E9D0}"/>
    <cellStyle name="SAPBEXHLevel2 5 3 2" xfId="1575" xr:uid="{CB5B68DA-C815-4C54-BEBD-4134C73EFD10}"/>
    <cellStyle name="SAPBEXHLevel2 5 3 3" xfId="3255" xr:uid="{A31B8586-D2FF-48AA-B130-F8273A17EEB6}"/>
    <cellStyle name="SAPBEXHLevel2 5 4" xfId="1684" xr:uid="{FDF4381D-0CA1-443C-9F5C-B4F86AD63BE9}"/>
    <cellStyle name="SAPBEXHLevel2 5 5" xfId="3138" xr:uid="{986C0CE7-6228-4DC8-A84F-AC8B550645EA}"/>
    <cellStyle name="SAPBEXHLevel2 6" xfId="532" xr:uid="{3C00295B-D70E-4875-88B1-68B9DA7FF945}"/>
    <cellStyle name="SAPBEXHLevel2 6 2" xfId="840" xr:uid="{1B58D11E-56F0-42F5-9757-833ABF5149DA}"/>
    <cellStyle name="SAPBEXHLevel2 6 2 2" xfId="1287" xr:uid="{B2EAFB1B-F11E-4452-864C-434D89F531C0}"/>
    <cellStyle name="SAPBEXHLevel2 6 2 2 2" xfId="2081" xr:uid="{9271D4DE-CA8D-41D1-8E81-54742A216291}"/>
    <cellStyle name="SAPBEXHLevel2 6 2 2 3" xfId="2999" xr:uid="{85AFFF39-488F-4420-AEFF-01A0F0182D92}"/>
    <cellStyle name="SAPBEXHLevel2 6 2 3" xfId="1477" xr:uid="{9EA06846-AFCD-431B-8A3A-E9632876910F}"/>
    <cellStyle name="SAPBEXHLevel2 6 2 3 2" xfId="1740" xr:uid="{A5FC158F-A41F-4153-B97F-AF44E27FE1F2}"/>
    <cellStyle name="SAPBEXHLevel2 6 2 3 3" xfId="3079" xr:uid="{C458C92E-0982-4C24-BCC8-18EC4D7EE77B}"/>
    <cellStyle name="SAPBEXHLevel2 6 2 4" xfId="2015" xr:uid="{0840B64B-4335-4A09-B670-1B94E6199DEB}"/>
    <cellStyle name="SAPBEXHLevel2 6 2 5" xfId="1561" xr:uid="{CB8C5491-32CB-4394-9B5C-6A8B5F7F7E81}"/>
    <cellStyle name="SAPBEXHLevel2 6 3" xfId="954" xr:uid="{7A311113-B7E7-4951-85A1-E8E0621F5A37}"/>
    <cellStyle name="SAPBEXHLevel2 6 3 2" xfId="2369" xr:uid="{93540551-5DD5-4472-BEFF-22733C0E549F}"/>
    <cellStyle name="SAPBEXHLevel2 6 3 3" xfId="1822" xr:uid="{EB91CE7F-D2DF-4F9D-9293-3CAAF838F1BC}"/>
    <cellStyle name="SAPBEXHLevel2 6 4" xfId="1171" xr:uid="{341A78BF-8953-4F8A-8F06-349B58CBA4C3}"/>
    <cellStyle name="SAPBEXHLevel2 6 4 2" xfId="1911" xr:uid="{5B35999B-D929-415C-8732-3D7BBD5C6C13}"/>
    <cellStyle name="SAPBEXHLevel2 6 4 3" xfId="2414" xr:uid="{35DAD73A-5B4E-4938-B152-057EBD814B02}"/>
    <cellStyle name="SAPBEXHLevel2 6 5" xfId="1857" xr:uid="{8BF91508-638A-4F6C-8998-FA32FDE382E2}"/>
    <cellStyle name="SAPBEXHLevel2 6 6" xfId="2838" xr:uid="{B87BDB2C-7978-4BC5-8173-09E36C67774C}"/>
    <cellStyle name="SAPBEXHLevel2 7" xfId="643" xr:uid="{D055395A-F9C6-4634-8C5C-E6FBBA49959C}"/>
    <cellStyle name="SAPBEXHLevel2 7 2" xfId="968" xr:uid="{08CF9C3A-05DC-49F8-B32D-0FF684C23FE1}"/>
    <cellStyle name="SAPBEXHLevel2 7 2 2" xfId="1892" xr:uid="{73C6F96E-65D4-455E-B4D2-AE33AAE2356E}"/>
    <cellStyle name="SAPBEXHLevel2 7 2 3" xfId="2732" xr:uid="{FB1B7184-9D08-4FDB-85DA-DB176BE0F937}"/>
    <cellStyle name="SAPBEXHLevel2 7 3" xfId="1382" xr:uid="{E3569AAB-F66F-423B-9AF4-70AAA16B5AF2}"/>
    <cellStyle name="SAPBEXHLevel2 7 3 2" xfId="1662" xr:uid="{B2CE3C18-5871-4EDB-B074-FE96955F29F6}"/>
    <cellStyle name="SAPBEXHLevel2 7 3 3" xfId="3162" xr:uid="{FF3F3F45-E960-4A88-A84B-FCB2C32C6A01}"/>
    <cellStyle name="SAPBEXHLevel2 7 4" xfId="1579" xr:uid="{3FF5FF88-BF2A-4217-9572-A2B5483C7E83}"/>
    <cellStyle name="SAPBEXHLevel2 7 5" xfId="3250" xr:uid="{B4596121-D90F-4544-A052-B7039AECC509}"/>
    <cellStyle name="SAPBEXHLevel2 8" xfId="841" xr:uid="{D77BFE73-2E9F-4228-B34A-E41A04F16A62}"/>
    <cellStyle name="SAPBEXHLevel2 8 2" xfId="1288" xr:uid="{7FA868A0-88FE-45D4-9873-04F7C9B08126}"/>
    <cellStyle name="SAPBEXHLevel2 8 2 2" xfId="2044" xr:uid="{AFB14D66-12EA-46BB-8878-392201055936}"/>
    <cellStyle name="SAPBEXHLevel2 8 2 3" xfId="3248" xr:uid="{33A91180-E8FC-4BEF-9A47-9D2C26C831EB}"/>
    <cellStyle name="SAPBEXHLevel2 8 3" xfId="1478" xr:uid="{FE98F21E-27F6-47F2-A80B-B8713AF2F262}"/>
    <cellStyle name="SAPBEXHLevel2 8 3 2" xfId="1608" xr:uid="{D3FE2C9E-8F6A-4C40-A45B-E071D4BB0D81}"/>
    <cellStyle name="SAPBEXHLevel2 8 3 3" xfId="3221" xr:uid="{55199062-1CD7-43A6-95C6-361FFA056990}"/>
    <cellStyle name="SAPBEXHLevel2 8 4" xfId="2438" xr:uid="{F6E95B77-66D4-483F-AD92-CF5D2A89205D}"/>
    <cellStyle name="SAPBEXHLevel2 8 5" xfId="2843" xr:uid="{CFBB28A0-BCFB-4ECD-9E6D-7C29C6A16557}"/>
    <cellStyle name="SAPBEXHLevel2 9" xfId="1161" xr:uid="{5806EB75-F6B7-4C89-8C63-69220B0B1E90}"/>
    <cellStyle name="SAPBEXHLevel2 9 2" xfId="2637" xr:uid="{A73EE9D1-EAD1-4CE3-9B1B-EF0F885F888D}"/>
    <cellStyle name="SAPBEXHLevel2 9 3" xfId="1700" xr:uid="{469AB75B-B877-4C59-A3D2-D16A865B4819}"/>
    <cellStyle name="SAPBEXHLevel2_Actuals by Storm IO" xfId="533" xr:uid="{EB1274F4-171A-479B-95C8-6207077447D1}"/>
    <cellStyle name="SAPBEXHLevel2X" xfId="534" xr:uid="{B1F3D66E-F12B-4DF2-A4F8-01416373C383}"/>
    <cellStyle name="SAPBEXHLevel2X 10" xfId="652" xr:uid="{A2EA3A06-01DE-4A3E-AFF4-E4B1CE028BB2}"/>
    <cellStyle name="SAPBEXHLevel2X 10 2" xfId="1026" xr:uid="{AEB6F7AD-4CB8-4B90-8A98-D273D5F879E5}"/>
    <cellStyle name="SAPBEXHLevel2X 10 2 2" xfId="2383" xr:uid="{C2094AB1-1AE4-4502-A622-33BC3D1FE697}"/>
    <cellStyle name="SAPBEXHLevel2X 10 2 3" xfId="2145" xr:uid="{7C61F758-3A0E-4087-85BE-E2E23CC601A1}"/>
    <cellStyle name="SAPBEXHLevel2X 10 3" xfId="1391" xr:uid="{099B7DEB-583E-4BE2-975A-0854FB60630E}"/>
    <cellStyle name="SAPBEXHLevel2X 10 3 2" xfId="2328" xr:uid="{71534BDA-1B6A-45CB-BACE-2C0D4E2A71C9}"/>
    <cellStyle name="SAPBEXHLevel2X 10 3 3" xfId="2286" xr:uid="{F3C2F745-462B-476C-9468-A3D92D07791E}"/>
    <cellStyle name="SAPBEXHLevel2X 10 4" xfId="2017" xr:uid="{B9F85F01-948A-4F34-AC5D-63A7789B8EAD}"/>
    <cellStyle name="SAPBEXHLevel2X 10 5" xfId="2220" xr:uid="{9011D3ED-B677-44E2-9FB9-2700727134C8}"/>
    <cellStyle name="SAPBEXHLevel2X 11" xfId="842" xr:uid="{9E56D0A3-0363-472B-90C8-C3D84BB946F5}"/>
    <cellStyle name="SAPBEXHLevel2X 11 2" xfId="1289" xr:uid="{2DB31259-8221-4CFC-8AA8-9616AF6DE37A}"/>
    <cellStyle name="SAPBEXHLevel2X 11 2 2" xfId="2277" xr:uid="{096D74CE-B890-4E6E-B3BE-90782012559F}"/>
    <cellStyle name="SAPBEXHLevel2X 11 2 3" xfId="2761" xr:uid="{DF712ADA-51BB-47DF-86C8-38B65CDF9C3C}"/>
    <cellStyle name="SAPBEXHLevel2X 11 3" xfId="1479" xr:uid="{C53C85F9-63FF-4165-9AD6-ED40CA7961AA}"/>
    <cellStyle name="SAPBEXHLevel2X 11 3 2" xfId="2304" xr:uid="{26556DED-D40E-4991-BA61-04F88E37F1E3}"/>
    <cellStyle name="SAPBEXHLevel2X 11 3 3" xfId="2872" xr:uid="{0FFB3915-CDE3-48B4-AC6E-230638CBF29E}"/>
    <cellStyle name="SAPBEXHLevel2X 11 4" xfId="2378" xr:uid="{C80D23DA-7EC0-4FFA-A9F4-C60222C6612D}"/>
    <cellStyle name="SAPBEXHLevel2X 11 5" xfId="2544" xr:uid="{F281C810-6180-4261-9E1B-0082266376A9}"/>
    <cellStyle name="SAPBEXHLevel2X 12" xfId="1117" xr:uid="{7C714144-1878-4AAB-B72D-7FA2B9716844}"/>
    <cellStyle name="SAPBEXHLevel2X 12 2" xfId="1672" xr:uid="{FC636A41-AC0C-47EA-ACE0-51C8257F77D1}"/>
    <cellStyle name="SAPBEXHLevel2X 12 3" xfId="3150" xr:uid="{472F6709-F9C1-4ECC-89BF-9C2312EF155B}"/>
    <cellStyle name="SAPBEXHLevel2X 13" xfId="967" xr:uid="{F409FF9B-F53D-464A-87A3-57521FF567C7}"/>
    <cellStyle name="SAPBEXHLevel2X 13 2" xfId="1578" xr:uid="{366A4A0D-39C0-40B8-AA48-CF99DEF2BC3A}"/>
    <cellStyle name="SAPBEXHLevel2X 13 3" xfId="3251" xr:uid="{1BF6A80E-BE88-42A9-9C40-AD11E4C3B2E9}"/>
    <cellStyle name="SAPBEXHLevel2X 14" xfId="1838" xr:uid="{E03BE08C-8A32-4A3B-BC44-7CF26F0A9D2A}"/>
    <cellStyle name="SAPBEXHLevel2X 15" xfId="2922" xr:uid="{1D22C3F2-4817-4B8E-B7C6-931BEBFBBC1B}"/>
    <cellStyle name="SAPBEXHLevel2X 2" xfId="535" xr:uid="{28639FD3-DBA4-4662-A9BF-04F45ECB225A}"/>
    <cellStyle name="SAPBEXHLevel2X 2 2" xfId="536" xr:uid="{5C52F77D-74E7-4A2E-AB71-53DA746991F9}"/>
    <cellStyle name="SAPBEXHLevel2X 2 2 2" xfId="844" xr:uid="{C3DE36DD-55F8-4D52-A133-A79039662240}"/>
    <cellStyle name="SAPBEXHLevel2X 2 2 2 2" xfId="1291" xr:uid="{922B9DF3-8AC3-4B1F-A282-60180BF63903}"/>
    <cellStyle name="SAPBEXHLevel2X 2 2 2 2 2" xfId="1571" xr:uid="{8B54CF15-8039-4442-84AE-099D7F6B4FA4}"/>
    <cellStyle name="SAPBEXHLevel2X 2 2 2 2 3" xfId="3258" xr:uid="{D622BBDE-22CC-447F-9CED-B5B2F90876BD}"/>
    <cellStyle name="SAPBEXHLevel2X 2 2 2 3" xfId="1481" xr:uid="{0CDA0345-502E-40EB-ACF9-31BF66E817E0}"/>
    <cellStyle name="SAPBEXHLevel2X 2 2 2 3 2" xfId="1679" xr:uid="{282F9BFE-3D56-4B54-A7A5-2FB5F1728275}"/>
    <cellStyle name="SAPBEXHLevel2X 2 2 2 3 3" xfId="3143" xr:uid="{E4F8FA16-7761-4E0A-AE3A-E52CC41625D6}"/>
    <cellStyle name="SAPBEXHLevel2X 2 2 2 4" xfId="1894" xr:uid="{2E55878C-3ECB-4FE0-B285-A3BB80F3C536}"/>
    <cellStyle name="SAPBEXHLevel2X 2 2 2 5" xfId="2726" xr:uid="{7D856851-E95B-4E6C-983A-7A950B78F46A}"/>
    <cellStyle name="SAPBEXHLevel2X 2 2 3" xfId="995" xr:uid="{2822804E-F6F6-41E2-9ED3-197DBFD8E466}"/>
    <cellStyle name="SAPBEXHLevel2X 2 2 3 2" xfId="2040" xr:uid="{6B8DE654-9F9B-462B-99BF-8125EBB71787}"/>
    <cellStyle name="SAPBEXHLevel2X 2 2 3 3" xfId="3272" xr:uid="{84A18178-DF5B-4806-BE22-737D9A960F9E}"/>
    <cellStyle name="SAPBEXHLevel2X 2 2 4" xfId="906" xr:uid="{03C92C6C-7715-452E-84EE-1D8C701507FB}"/>
    <cellStyle name="SAPBEXHLevel2X 2 2 4 2" xfId="2556" xr:uid="{EE62C1DE-000E-4FFE-8659-9B4B4EB09011}"/>
    <cellStyle name="SAPBEXHLevel2X 2 2 4 3" xfId="2488" xr:uid="{A95EA0B9-F46C-48B2-8275-2F40E52974ED}"/>
    <cellStyle name="SAPBEXHLevel2X 2 2 5" xfId="2426" xr:uid="{70F4B305-27EE-4723-898F-9EBBFBF7F7A0}"/>
    <cellStyle name="SAPBEXHLevel2X 2 2 6" xfId="2875" xr:uid="{4145BE72-497E-42FB-B51A-836250706B06}"/>
    <cellStyle name="SAPBEXHLevel2X 2 3" xfId="843" xr:uid="{CE2EF27A-76A7-4F9F-8EC8-560F45AAEA5C}"/>
    <cellStyle name="SAPBEXHLevel2X 2 3 2" xfId="1290" xr:uid="{B3BF97D0-E410-48EF-A08A-3AF87C04A630}"/>
    <cellStyle name="SAPBEXHLevel2X 2 3 2 2" xfId="2079" xr:uid="{0953E592-11C0-4DA9-AAB8-5F23927BB008}"/>
    <cellStyle name="SAPBEXHLevel2X 2 3 2 3" xfId="3001" xr:uid="{09593F33-1C1B-4C95-9B50-E2182BD93550}"/>
    <cellStyle name="SAPBEXHLevel2X 2 3 3" xfId="1480" xr:uid="{70F37DF7-DAB5-4B6E-B736-CB6DF72D4D1E}"/>
    <cellStyle name="SAPBEXHLevel2X 2 3 3 2" xfId="2097" xr:uid="{09C2AC3E-7360-4E78-BBD4-6D19406D170C}"/>
    <cellStyle name="SAPBEXHLevel2X 2 3 3 3" xfId="2983" xr:uid="{3B509C1D-B519-4591-A324-328A7C73AF5C}"/>
    <cellStyle name="SAPBEXHLevel2X 2 3 4" xfId="2248" xr:uid="{9D916A53-B09C-450A-9EBC-983BE1F5C73F}"/>
    <cellStyle name="SAPBEXHLevel2X 2 3 5" xfId="2218" xr:uid="{ED1D4FF4-F79F-458B-BAF3-BA44BB58C619}"/>
    <cellStyle name="SAPBEXHLevel2X 2 4" xfId="996" xr:uid="{956185EF-15E8-4940-B504-AA4DC4F820E4}"/>
    <cellStyle name="SAPBEXHLevel2X 2 4 2" xfId="1526" xr:uid="{0E627F50-3E8E-48F1-AA97-1A95EAC9481C}"/>
    <cellStyle name="SAPBEXHLevel2X 2 4 3" xfId="3293" xr:uid="{D9879FEE-EB8E-479A-AEE6-D5D5AE974353}"/>
    <cellStyle name="SAPBEXHLevel2X 2 5" xfId="1100" xr:uid="{431C9BB8-4624-415C-9EDF-7C0A9D05A049}"/>
    <cellStyle name="SAPBEXHLevel2X 2 5 2" xfId="1854" xr:uid="{973DCD8D-8539-496B-AC18-54775336DF01}"/>
    <cellStyle name="SAPBEXHLevel2X 2 5 3" xfId="2846" xr:uid="{D140A8DB-BFD7-4E90-9EBA-B0985CB810FB}"/>
    <cellStyle name="SAPBEXHLevel2X 2 6" xfId="2174" xr:uid="{6332D0BD-F6DB-49CE-BB26-4D4A411AB31F}"/>
    <cellStyle name="SAPBEXHLevel2X 2 7" xfId="2465" xr:uid="{EB3033DE-FF09-4A40-A6FE-91EB5C16265E}"/>
    <cellStyle name="SAPBEXHLevel2X 2_Actuals by Storm IO" xfId="537" xr:uid="{97E8F17B-23E6-419A-A7CD-3D9904E1AB43}"/>
    <cellStyle name="SAPBEXHLevel2X 3" xfId="538" xr:uid="{88F213F3-1BD2-4706-AC57-A688746848A1}"/>
    <cellStyle name="SAPBEXHLevel2X 3 2" xfId="1116" xr:uid="{2A61642D-F43D-404A-A159-D44AB501A804}"/>
    <cellStyle name="SAPBEXHLevel2X 3 2 2" xfId="2232" xr:uid="{75EE56BC-091A-46D9-BE4B-9CCD4E7DE1D4}"/>
    <cellStyle name="SAPBEXHLevel2X 3 2 3" xfId="2847" xr:uid="{E8CFCED4-076C-4D54-AB09-883B6B910CD5}"/>
    <cellStyle name="SAPBEXHLevel2X 3 3" xfId="1312" xr:uid="{D4745C0D-21B8-48A8-9E32-E74E90422AA9}"/>
    <cellStyle name="SAPBEXHLevel2X 3 3 2" xfId="2228" xr:uid="{B40974B1-E8D7-4C81-8B62-BA8B43366098}"/>
    <cellStyle name="SAPBEXHLevel2X 3 3 3" xfId="2955" xr:uid="{764EA80E-8566-475E-9EEF-3B8B91CE88F5}"/>
    <cellStyle name="SAPBEXHLevel2X 3 4" xfId="1530" xr:uid="{F3D89726-455B-4E81-91F9-E3DDCC45160A}"/>
    <cellStyle name="SAPBEXHLevel2X 3 5" xfId="3288" xr:uid="{2A6D030F-44D0-430E-BB76-F331479D9EAF}"/>
    <cellStyle name="SAPBEXHLevel2X 4" xfId="539" xr:uid="{33BC0056-C8C3-41E3-8006-D936CD0DD855}"/>
    <cellStyle name="SAPBEXHLevel2X 4 2" xfId="540" xr:uid="{FA4215C2-C8A8-49A5-875B-D92951F61456}"/>
    <cellStyle name="SAPBEXHLevel2X 4 2 2" xfId="994" xr:uid="{F08965CD-BEB4-4925-87D6-70C63A9BF870}"/>
    <cellStyle name="SAPBEXHLevel2X 4 2 2 2" xfId="2612" xr:uid="{93DAA9B5-00EE-4F87-BA10-A8E47DF5C914}"/>
    <cellStyle name="SAPBEXHLevel2X 4 2 2 3" xfId="2814" xr:uid="{298BF9C7-5DE7-42E1-95C8-B9491834741E}"/>
    <cellStyle name="SAPBEXHLevel2X 4 2 3" xfId="1314" xr:uid="{F4C9FF3E-AEDD-488C-8B8A-62CE36434143}"/>
    <cellStyle name="SAPBEXHLevel2X 4 2 3 2" xfId="2194" xr:uid="{85DCE058-1DA5-451B-9396-244A4B87F16C}"/>
    <cellStyle name="SAPBEXHLevel2X 4 2 3 3" xfId="2677" xr:uid="{04159E59-3CFF-406D-81C0-E83496593BC7}"/>
    <cellStyle name="SAPBEXHLevel2X 4 2 4" xfId="2171" xr:uid="{15D6406D-8CE7-4E1D-BF13-D6EEEBF5B82D}"/>
    <cellStyle name="SAPBEXHLevel2X 4 2 5" xfId="2551" xr:uid="{24A136DD-CDCD-4275-B63D-D51A17D3289B}"/>
    <cellStyle name="SAPBEXHLevel2X 4 3" xfId="1115" xr:uid="{A469502E-98CD-4DBF-B763-82654F6FB6F7}"/>
    <cellStyle name="SAPBEXHLevel2X 4 3 2" xfId="1989" xr:uid="{52E5400D-DD27-4651-A8F8-208C71D18A22}"/>
    <cellStyle name="SAPBEXHLevel2X 4 3 3" xfId="3244" xr:uid="{E599D97B-C834-44B3-95C9-A65F52D78913}"/>
    <cellStyle name="SAPBEXHLevel2X 4 4" xfId="1313" xr:uid="{959F1AAC-2143-4744-BEC1-913D3D325C29}"/>
    <cellStyle name="SAPBEXHLevel2X 4 4 2" xfId="1635" xr:uid="{66A9066A-C50B-436F-B3E3-244C9F5F72C4}"/>
    <cellStyle name="SAPBEXHLevel2X 4 4 3" xfId="3190" xr:uid="{9A6952B9-AB42-44E9-B6CE-68986FD6DCAD}"/>
    <cellStyle name="SAPBEXHLevel2X 4 5" xfId="2199" xr:uid="{9C174297-34F1-4D35-A73B-741420A14A6A}"/>
    <cellStyle name="SAPBEXHLevel2X 4 6" xfId="2937" xr:uid="{D98D1DDE-7FCF-43E0-95E1-8CEEF2E59F16}"/>
    <cellStyle name="SAPBEXHLevel2X 5" xfId="541" xr:uid="{E5134228-51EF-4F36-B5EC-CF34BFDE522B}"/>
    <cellStyle name="SAPBEXHLevel2X 5 2" xfId="1090" xr:uid="{DBE95270-D7D3-471A-BE12-5EAAE77CD76B}"/>
    <cellStyle name="SAPBEXHLevel2X 5 2 2" xfId="1745" xr:uid="{2F35D732-67E0-4E58-B3BD-21212E2F273F}"/>
    <cellStyle name="SAPBEXHLevel2X 5 2 3" xfId="3074" xr:uid="{5BA0803E-3B01-43A9-99B1-4FDB39B204D6}"/>
    <cellStyle name="SAPBEXHLevel2X 5 3" xfId="1315" xr:uid="{194A452F-B5BA-4FE9-9BFE-21E10F223FC2}"/>
    <cellStyle name="SAPBEXHLevel2X 5 3 2" xfId="2368" xr:uid="{995731E0-8335-4437-AF7C-BC4159B58B7F}"/>
    <cellStyle name="SAPBEXHLevel2X 5 3 3" xfId="2678" xr:uid="{069C3186-96EE-47E9-8EB5-4A52A3662E81}"/>
    <cellStyle name="SAPBEXHLevel2X 5 4" xfId="1781" xr:uid="{F6547266-30CE-4037-84DC-D30DC9C5B68F}"/>
    <cellStyle name="SAPBEXHLevel2X 5 5" xfId="3046" xr:uid="{E81CA826-0D0C-46F6-BA64-3996BA7BAA0A}"/>
    <cellStyle name="SAPBEXHLevel2X 6" xfId="644" xr:uid="{0CD697BC-518B-4F0E-8DDF-3791D82C759D}"/>
    <cellStyle name="SAPBEXHLevel2X 6 2" xfId="909" xr:uid="{2DBEE8DD-46A4-47CC-A54C-81C73531002E}"/>
    <cellStyle name="SAPBEXHLevel2X 6 2 2" xfId="2546" xr:uid="{59A2A993-A4A8-487C-84D9-92C70107F261}"/>
    <cellStyle name="SAPBEXHLevel2X 6 2 3" xfId="1727" xr:uid="{94D169AE-9646-44AD-AF8A-CD050C91FF3C}"/>
    <cellStyle name="SAPBEXHLevel2X 6 3" xfId="1383" xr:uid="{14012B95-5CEA-4580-B995-B24D95F50A59}"/>
    <cellStyle name="SAPBEXHLevel2X 6 3 2" xfId="1516" xr:uid="{BFF40750-CADB-40E7-901E-C5E3865C0BA3}"/>
    <cellStyle name="SAPBEXHLevel2X 6 3 3" xfId="3310" xr:uid="{FB0CDAC0-C11F-4C20-8083-053AD0DD1EA9}"/>
    <cellStyle name="SAPBEXHLevel2X 6 4" xfId="2162" xr:uid="{15B89DEC-0205-4CA3-AA98-596F00210007}"/>
    <cellStyle name="SAPBEXHLevel2X 6 5" xfId="1757" xr:uid="{41EAD06A-EE0B-4918-BF8D-9B16CD210950}"/>
    <cellStyle name="SAPBEXHLevel2X 7" xfId="662" xr:uid="{D56F3FA3-F5E7-4E97-90B8-9FB7419A2907}"/>
    <cellStyle name="SAPBEXHLevel2X 7 2" xfId="1199" xr:uid="{A1D2726E-D7D1-435C-A486-5E54EB8AE7BD}"/>
    <cellStyle name="SAPBEXHLevel2X 7 2 2" xfId="1582" xr:uid="{267789FC-0CEC-4488-9DFE-F19744D645E9}"/>
    <cellStyle name="SAPBEXHLevel2X 7 2 3" xfId="3247" xr:uid="{3D8E2612-8408-4634-99D3-3F9D64A5806C}"/>
    <cellStyle name="SAPBEXHLevel2X 7 3" xfId="1401" xr:uid="{979D0096-3B38-4D0B-87DB-3A76DF41547B}"/>
    <cellStyle name="SAPBEXHLevel2X 7 3 2" xfId="1713" xr:uid="{CCED9EC3-0634-4337-9A85-45286D88BF99}"/>
    <cellStyle name="SAPBEXHLevel2X 7 3 3" xfId="3106" xr:uid="{62075685-57EE-44D0-A4DD-29F16B7E3FF5}"/>
    <cellStyle name="SAPBEXHLevel2X 7 4" xfId="1750" xr:uid="{783F0D63-8A85-4FBC-9FFF-84A335E0537D}"/>
    <cellStyle name="SAPBEXHLevel2X 7 5" xfId="3070" xr:uid="{055DE179-C8CD-4CF4-94A2-E5441FA6AE55}"/>
    <cellStyle name="SAPBEXHLevel2X 8" xfId="633" xr:uid="{0D263675-C5F3-4B12-AA2F-31B909583B92}"/>
    <cellStyle name="SAPBEXHLevel2X 8 2" xfId="976" xr:uid="{B39B7A22-BC9E-4FD8-8E56-64BFA23CAAE5}"/>
    <cellStyle name="SAPBEXHLevel2X 8 2 2" xfId="2638" xr:uid="{72DB159B-FDCE-49F2-A0F3-C16E8413EC0A}"/>
    <cellStyle name="SAPBEXHLevel2X 8 2 3" xfId="1699" xr:uid="{685C8E03-815D-4A21-AF06-C0E084086D4D}"/>
    <cellStyle name="SAPBEXHLevel2X 8 3" xfId="1374" xr:uid="{C4DED1D8-3283-40D7-A39B-21A4C4CA4B8C}"/>
    <cellStyle name="SAPBEXHLevel2X 8 3 2" xfId="2031" xr:uid="{48D250EE-B33E-41A9-954E-8896A43937A7}"/>
    <cellStyle name="SAPBEXHLevel2X 8 3 3" xfId="3309" xr:uid="{D6D4AD5B-CBFD-4D39-996C-A0567C6D94B8}"/>
    <cellStyle name="SAPBEXHLevel2X 8 4" xfId="1601" xr:uid="{49C91726-042C-4496-B99C-850A1D267229}"/>
    <cellStyle name="SAPBEXHLevel2X 8 5" xfId="3228" xr:uid="{C2B416D4-4CE8-4B55-9D3D-F39876F9DF4A}"/>
    <cellStyle name="SAPBEXHLevel2X 9" xfId="666" xr:uid="{569B9D55-A94B-459F-B574-4FADADE131C2}"/>
    <cellStyle name="SAPBEXHLevel2X 9 2" xfId="1145" xr:uid="{77FCE617-3D77-4B5F-B771-999B0178F2EE}"/>
    <cellStyle name="SAPBEXHLevel2X 9 2 2" xfId="1649" xr:uid="{0D381FC7-A8C4-4E33-BFDF-3E6DF35D9A57}"/>
    <cellStyle name="SAPBEXHLevel2X 9 2 3" xfId="3175" xr:uid="{546D20AD-1D89-4A26-B329-EAC42EDA3F76}"/>
    <cellStyle name="SAPBEXHLevel2X 9 3" xfId="1405" xr:uid="{649194CA-5697-4843-A9FC-08A01F5A0398}"/>
    <cellStyle name="SAPBEXHLevel2X 9 3 2" xfId="1515" xr:uid="{4FE234E5-34D4-464B-AAFF-833DAA9B5817}"/>
    <cellStyle name="SAPBEXHLevel2X 9 3 3" xfId="3312" xr:uid="{72AE6CA3-33AE-493D-B805-888A2E4FC71E}"/>
    <cellStyle name="SAPBEXHLevel2X 9 4" xfId="1960" xr:uid="{733695AC-1009-4845-97B2-C7E04A5A15F7}"/>
    <cellStyle name="SAPBEXHLevel2X 9 5" xfId="2656" xr:uid="{369183B4-687C-40BA-BDC9-9745F4F93169}"/>
    <cellStyle name="SAPBEXHLevel2X_Actuals by Storm IO" xfId="542" xr:uid="{2227BB2C-D973-4AD6-B159-83D43FAD831D}"/>
    <cellStyle name="SAPBEXHLevel3" xfId="543" xr:uid="{5D85FED7-1A0C-4524-8289-A92854AF8E47}"/>
    <cellStyle name="SAPBEXHLevel3 10" xfId="1316" xr:uid="{24D97D20-165A-46FF-B92E-A557AF23901E}"/>
    <cellStyle name="SAPBEXHLevel3 10 2" xfId="2634" xr:uid="{5A163A3B-3214-47A7-B15B-AEE936C6E8B8}"/>
    <cellStyle name="SAPBEXHLevel3 10 3" xfId="2679" xr:uid="{99ABB60E-A55E-4672-B330-F944B757EBC8}"/>
    <cellStyle name="SAPBEXHLevel3 11" xfId="2364" xr:uid="{B7AFBF6B-AA19-454C-9CB2-5628DCA92E55}"/>
    <cellStyle name="SAPBEXHLevel3 12" xfId="2179" xr:uid="{3DD27A85-EA41-4524-9A5F-CDD01440779D}"/>
    <cellStyle name="SAPBEXHLevel3 2" xfId="544" xr:uid="{EA014D02-B906-4262-9C65-7067CCB933E7}"/>
    <cellStyle name="SAPBEXHLevel3 2 2" xfId="845" xr:uid="{A6D6ECFB-966C-41B5-A594-FDC619305A54}"/>
    <cellStyle name="SAPBEXHLevel3 2 2 2" xfId="1292" xr:uid="{B05FE03F-B636-480F-BC0D-1314D816B5F1}"/>
    <cellStyle name="SAPBEXHLevel3 2 2 2 2" xfId="2635" xr:uid="{2103F440-4426-40DD-816F-F0A3FC364B07}"/>
    <cellStyle name="SAPBEXHLevel3 2 2 2 3" xfId="2672" xr:uid="{373D7306-D6E9-4133-B302-961E78D8F9C4}"/>
    <cellStyle name="SAPBEXHLevel3 2 2 3" xfId="1482" xr:uid="{345DB1DC-9446-44C6-89EB-25778ACB068D}"/>
    <cellStyle name="SAPBEXHLevel3 2 2 3 2" xfId="2053" xr:uid="{4D0F9A8E-84F6-470B-902D-42832CFD9EE8}"/>
    <cellStyle name="SAPBEXHLevel3 2 2 3 3" xfId="3130" xr:uid="{7F94F4B7-4410-4247-87AA-E9EB50AA3026}"/>
    <cellStyle name="SAPBEXHLevel3 2 2 4" xfId="2070" xr:uid="{7B27C363-631C-4D8A-B37A-FB7B3E51820A}"/>
    <cellStyle name="SAPBEXHLevel3 2 2 5" xfId="3012" xr:uid="{5D60372E-B123-4825-83E6-56EC5738F68A}"/>
    <cellStyle name="SAPBEXHLevel3 2 3" xfId="993" xr:uid="{C58FC6C8-3C75-4F87-9E30-54AE9431FFF6}"/>
    <cellStyle name="SAPBEXHLevel3 2 3 2" xfId="2183" xr:uid="{ED62F920-D19C-49B2-B14E-DAFBBE71F66A}"/>
    <cellStyle name="SAPBEXHLevel3 2 3 3" xfId="2533" xr:uid="{0ECCD589-522D-4D94-BAC1-F59E49C66B16}"/>
    <cellStyle name="SAPBEXHLevel3 2 4" xfId="1317" xr:uid="{5BD37DB9-68B4-4C84-A2D4-71D67E526D01}"/>
    <cellStyle name="SAPBEXHLevel3 2 4 2" xfId="2469" xr:uid="{4F7B7BA5-465B-4504-8A68-3CB0DB1C183E}"/>
    <cellStyle name="SAPBEXHLevel3 2 4 3" xfId="2919" xr:uid="{F4F3AC04-E204-4EB8-9BC8-0A24C5D51C73}"/>
    <cellStyle name="SAPBEXHLevel3 2 5" xfId="2187" xr:uid="{A390B865-F1E0-4EAB-BFEC-43ED28741BAF}"/>
    <cellStyle name="SAPBEXHLevel3 2 6" xfId="2553" xr:uid="{9BD59AD0-175C-40FE-A6A1-8155605EF97C}"/>
    <cellStyle name="SAPBEXHLevel3 3" xfId="545" xr:uid="{A14EF47C-96DD-4423-BF47-AAACFED4828F}"/>
    <cellStyle name="SAPBEXHLevel3 3 2" xfId="1097" xr:uid="{99293577-1D19-4B74-90D3-39196053EB06}"/>
    <cellStyle name="SAPBEXHLevel3 3 2 2" xfId="2259" xr:uid="{F94E6621-B998-48E3-9443-3E4A65A44D83}"/>
    <cellStyle name="SAPBEXHLevel3 3 2 3" xfId="2271" xr:uid="{267CA16B-2827-4DCD-AB60-64FF5236C29D}"/>
    <cellStyle name="SAPBEXHLevel3 3 3" xfId="1318" xr:uid="{36DEDF16-FF67-4B6E-A600-4E4E341F349C}"/>
    <cellStyle name="SAPBEXHLevel3 3 3 2" xfId="1632" xr:uid="{25165524-298F-4F92-965C-B356471F7D4A}"/>
    <cellStyle name="SAPBEXHLevel3 3 3 3" xfId="3194" xr:uid="{5172296E-A5A6-4198-B9BE-703736481EB9}"/>
    <cellStyle name="SAPBEXHLevel3 3 4" xfId="2563" xr:uid="{31589ECC-D436-43AF-B345-30BD4C54A308}"/>
    <cellStyle name="SAPBEXHLevel3 3 5" xfId="1595" xr:uid="{FA0FC946-A52D-481C-AC93-3F75A2D8F47B}"/>
    <cellStyle name="SAPBEXHLevel3 4" xfId="546" xr:uid="{EE2DE817-4C80-43BF-AEB8-7CC5A76781C0}"/>
    <cellStyle name="SAPBEXHLevel3 4 2" xfId="547" xr:uid="{73CB1B96-CBBF-4E78-A5F9-DE331763FDDA}"/>
    <cellStyle name="SAPBEXHLevel3 4 2 2" xfId="1158" xr:uid="{969D8468-570A-49A8-9BC4-4D97316785C7}"/>
    <cellStyle name="SAPBEXHLevel3 4 2 2 2" xfId="2440" xr:uid="{F148E807-1849-46B4-A9DD-521D5AABE010}"/>
    <cellStyle name="SAPBEXHLevel3 4 2 2 3" xfId="2530" xr:uid="{627C8CE0-E91B-4B66-9465-7567853DDFE8}"/>
    <cellStyle name="SAPBEXHLevel3 4 2 3" xfId="1320" xr:uid="{81C2056D-A7F3-48FE-AE39-84974BA59D16}"/>
    <cellStyle name="SAPBEXHLevel3 4 2 3 2" xfId="1509" xr:uid="{7C89746F-8017-4A71-9598-55F3E6AACD71}"/>
    <cellStyle name="SAPBEXHLevel3 4 2 3 3" xfId="3034" xr:uid="{4A2C6F1E-891B-4554-9663-2E3D7BD21BCF}"/>
    <cellStyle name="SAPBEXHLevel3 4 2 4" xfId="1712" xr:uid="{522C550E-50CD-433C-AB72-2054FBECB810}"/>
    <cellStyle name="SAPBEXHLevel3 4 2 5" xfId="3107" xr:uid="{476AE090-409B-4301-9E51-F26CC8B92DFA}"/>
    <cellStyle name="SAPBEXHLevel3 4 3" xfId="1114" xr:uid="{932A4F78-26E2-4F7D-82C6-34D40D505968}"/>
    <cellStyle name="SAPBEXHLevel3 4 3 2" xfId="2337" xr:uid="{DB21A81B-2A25-45EA-A0D3-0EA807228802}"/>
    <cellStyle name="SAPBEXHLevel3 4 3 3" xfId="2724" xr:uid="{FB81F96D-D042-4510-B31B-53AD0644435C}"/>
    <cellStyle name="SAPBEXHLevel3 4 4" xfId="1319" xr:uid="{DFA0B7C7-918D-4290-BBEE-E20E3C70EE7E}"/>
    <cellStyle name="SAPBEXHLevel3 4 4 2" xfId="2453" xr:uid="{D1F3E2DB-C216-4B61-A2C5-1D99F9AED695}"/>
    <cellStyle name="SAPBEXHLevel3 4 4 3" xfId="2680" xr:uid="{4D1B255F-5FBE-4B39-A74D-90703D014CD9}"/>
    <cellStyle name="SAPBEXHLevel3 4 5" xfId="1559" xr:uid="{ADB1868E-802B-4F32-AC94-78A3B0B3F398}"/>
    <cellStyle name="SAPBEXHLevel3 4 6" xfId="3266" xr:uid="{E0F954BB-A73D-4059-998F-1566363D74FF}"/>
    <cellStyle name="SAPBEXHLevel3 5" xfId="548" xr:uid="{00161F48-CDE1-40CB-BEB3-54BC51D38EDB}"/>
    <cellStyle name="SAPBEXHLevel3 5 2" xfId="1113" xr:uid="{D057B432-0753-4AAE-A04B-083B5AC493A4}"/>
    <cellStyle name="SAPBEXHLevel3 5 2 2" xfId="1812" xr:uid="{E28324CF-BE00-40C4-BA11-3A7AA75C5C9E}"/>
    <cellStyle name="SAPBEXHLevel3 5 2 3" xfId="2975" xr:uid="{D80DCF2C-C5DF-42CD-9CBD-0C82D1C83CC6}"/>
    <cellStyle name="SAPBEXHLevel3 5 3" xfId="1321" xr:uid="{D14D2B01-0DF5-43ED-9ED0-7CE4334491BD}"/>
    <cellStyle name="SAPBEXHLevel3 5 3 2" xfId="1631" xr:uid="{6E62A5EF-72FA-4E49-8087-F9E12621B53B}"/>
    <cellStyle name="SAPBEXHLevel3 5 3 3" xfId="3195" xr:uid="{C2C0A3B9-9602-42AE-8E3D-EAC3329D9F2A}"/>
    <cellStyle name="SAPBEXHLevel3 5 4" xfId="2046" xr:uid="{D403120D-1F5A-45CF-914D-B9DA9B8F090B}"/>
    <cellStyle name="SAPBEXHLevel3 5 5" xfId="3226" xr:uid="{E1862D24-DECB-426F-8E99-F34B4906C4DC}"/>
    <cellStyle name="SAPBEXHLevel3 6" xfId="549" xr:uid="{FFEEC9EE-D01C-4FF5-8B26-E89E3E91BBD8}"/>
    <cellStyle name="SAPBEXHLevel3 6 2" xfId="846" xr:uid="{7CE13BEA-4CE6-47A6-8553-D650EC767763}"/>
    <cellStyle name="SAPBEXHLevel3 6 2 2" xfId="1293" xr:uid="{C362F6B9-F3F9-497B-8234-378C319288C2}"/>
    <cellStyle name="SAPBEXHLevel3 6 2 2 2" xfId="2206" xr:uid="{DDA79BE8-174B-4F8F-B363-BCA9A4ACB876}"/>
    <cellStyle name="SAPBEXHLevel3 6 2 2 3" xfId="2673" xr:uid="{38344408-07C7-4551-9C2D-6316439A6850}"/>
    <cellStyle name="SAPBEXHLevel3 6 2 3" xfId="1483" xr:uid="{21612C2E-B862-4B1F-A9B4-5DF57A3162E0}"/>
    <cellStyle name="SAPBEXHLevel3 6 2 3 2" xfId="1512" xr:uid="{0D811AA0-C390-446F-931A-F72C783429B4}"/>
    <cellStyle name="SAPBEXHLevel3 6 2 3 3" xfId="3318" xr:uid="{AF7016AA-8DD0-4599-B211-0FBC1945172A}"/>
    <cellStyle name="SAPBEXHLevel3 6 2 4" xfId="2093" xr:uid="{6BA1738D-3C6F-4AD9-AF84-5D65BD58E167}"/>
    <cellStyle name="SAPBEXHLevel3 6 2 5" xfId="2987" xr:uid="{24F016FE-05C3-429D-8AE7-B9B9397C9AB0}"/>
    <cellStyle name="SAPBEXHLevel3 6 3" xfId="1112" xr:uid="{99951EB0-05C3-4E32-BA41-3856AD1619FE}"/>
    <cellStyle name="SAPBEXHLevel3 6 3 2" xfId="1653" xr:uid="{CB9680C4-922C-4F75-98F2-3B2B8849C426}"/>
    <cellStyle name="SAPBEXHLevel3 6 3 3" xfId="3171" xr:uid="{247B59E1-1F33-4A72-A9D0-9C9281F86AAC}"/>
    <cellStyle name="SAPBEXHLevel3 6 4" xfId="1322" xr:uid="{57E97EDF-2429-459E-AED9-1CE644C5623D}"/>
    <cellStyle name="SAPBEXHLevel3 6 4 2" xfId="2432" xr:uid="{B6DDD2AB-B1B4-4FCA-A9B2-4E69CB9E7631}"/>
    <cellStyle name="SAPBEXHLevel3 6 4 3" xfId="2746" xr:uid="{97F199D6-6D4B-4EA4-8DF3-31EA651E3A5D}"/>
    <cellStyle name="SAPBEXHLevel3 6 5" xfId="1570" xr:uid="{B40124FA-CA00-47F1-94A8-8D8D7F9BF429}"/>
    <cellStyle name="SAPBEXHLevel3 6 6" xfId="3259" xr:uid="{914C82B3-F1EF-4E93-8763-8FBE745D39CC}"/>
    <cellStyle name="SAPBEXHLevel3 7" xfId="645" xr:uid="{FF179F81-0A1C-4266-A064-6418EA6D3BFE}"/>
    <cellStyle name="SAPBEXHLevel3 7 2" xfId="1264" xr:uid="{0D647B72-0898-48F3-A84E-D27771418428}"/>
    <cellStyle name="SAPBEXHLevel3 7 2 2" xfId="2335" xr:uid="{57A3317F-849C-4CB4-AC0F-C3B2FD7D1A22}"/>
    <cellStyle name="SAPBEXHLevel3 7 2 3" xfId="2667" xr:uid="{1CCDB86D-8BF2-4377-8768-31CA4F6C629B}"/>
    <cellStyle name="SAPBEXHLevel3 7 3" xfId="1384" xr:uid="{A1D40D35-311E-4847-80A9-5E8EDD7EEE9B}"/>
    <cellStyle name="SAPBEXHLevel3 7 3 2" xfId="1993" xr:uid="{3DA386A3-D97A-4F12-B0A4-3A1CCCA5D666}"/>
    <cellStyle name="SAPBEXHLevel3 7 3 3" xfId="2902" xr:uid="{8935A641-E1AE-4CB8-836B-A9FB49BE12D2}"/>
    <cellStyle name="SAPBEXHLevel3 7 4" xfId="2567" xr:uid="{8E1DE75F-E7E0-4789-AAE2-EC0025A7E61F}"/>
    <cellStyle name="SAPBEXHLevel3 7 5" xfId="2270" xr:uid="{A690B9FA-42D8-410F-B313-503DD8B57ACE}"/>
    <cellStyle name="SAPBEXHLevel3 8" xfId="847" xr:uid="{8333DBC6-6EB3-47D5-9BE2-D617F3ADBE0E}"/>
    <cellStyle name="SAPBEXHLevel3 8 2" xfId="1294" xr:uid="{7A995B2A-77AF-4143-AE27-DEBABA04E534}"/>
    <cellStyle name="SAPBEXHLevel3 8 2 2" xfId="2129" xr:uid="{3A642603-BECC-407F-BAC0-F21DCC1FF70F}"/>
    <cellStyle name="SAPBEXHLevel3 8 2 3" xfId="2830" xr:uid="{E97E07B6-F4F9-46B6-B60C-C9EE68CF9D65}"/>
    <cellStyle name="SAPBEXHLevel3 8 3" xfId="1484" xr:uid="{4A14DE4A-B810-44EC-AF91-C2EA9F797C27}"/>
    <cellStyle name="SAPBEXHLevel3 8 3 2" xfId="2396" xr:uid="{F446AD1F-DAE7-4DDF-A47B-247488B487A0}"/>
    <cellStyle name="SAPBEXHLevel3 8 3 3" xfId="2247" xr:uid="{4F304BE3-B78E-486B-A471-7E4C0E72BF68}"/>
    <cellStyle name="SAPBEXHLevel3 8 4" xfId="1932" xr:uid="{C2918C02-03FF-4A4A-96B8-5F96A6F9BC07}"/>
    <cellStyle name="SAPBEXHLevel3 8 5" xfId="2569" xr:uid="{CB1C126C-D533-45F4-836A-7D2B5282FC22}"/>
    <cellStyle name="SAPBEXHLevel3 9" xfId="1240" xr:uid="{414515E5-F195-4EBA-8997-E4652A8D195E}"/>
    <cellStyle name="SAPBEXHLevel3 9 2" xfId="1637" xr:uid="{04515DA7-BABD-402E-8AB4-99EAA8717DD8}"/>
    <cellStyle name="SAPBEXHLevel3 9 3" xfId="3188" xr:uid="{1313570F-5921-4C32-B5A1-04824B6A40EE}"/>
    <cellStyle name="SAPBEXHLevel3_Actuals by Storm IO" xfId="550" xr:uid="{234630E3-E3AE-4D33-966E-7CE708C05450}"/>
    <cellStyle name="SAPBEXHLevel3X" xfId="551" xr:uid="{F1DFB578-525D-4DAC-A499-D93C092B28FD}"/>
    <cellStyle name="SAPBEXHLevel3X 10" xfId="655" xr:uid="{2E815D92-F2EB-47D3-BD84-287FAA3DEBBE}"/>
    <cellStyle name="SAPBEXHLevel3X 10 2" xfId="908" xr:uid="{C94E1734-5284-4B4A-9EF5-D2ED609BC0CB}"/>
    <cellStyle name="SAPBEXHLevel3X 10 2 2" xfId="1863" xr:uid="{7A93EA80-7437-4D8C-BDC2-D3B37C7D58FC}"/>
    <cellStyle name="SAPBEXHLevel3X 10 2 3" xfId="2820" xr:uid="{8CC6D6DC-9C7B-40C7-AA82-026A016AB890}"/>
    <cellStyle name="SAPBEXHLevel3X 10 3" xfId="1394" xr:uid="{19981672-42A5-4D20-8F0E-D18678E3AC73}"/>
    <cellStyle name="SAPBEXHLevel3X 10 3 2" xfId="2154" xr:uid="{66B76C62-CD47-455E-9C10-CC826A78ECC9}"/>
    <cellStyle name="SAPBEXHLevel3X 10 3 3" xfId="2695" xr:uid="{6C0BA7A6-85EF-4CF7-9532-3217DE81EDF3}"/>
    <cellStyle name="SAPBEXHLevel3X 10 4" xfId="1707" xr:uid="{54E96CF0-6C60-40DC-BB85-A2EE8EF03777}"/>
    <cellStyle name="SAPBEXHLevel3X 10 5" xfId="3115" xr:uid="{6380736A-39B9-4DE2-8E56-9A882970CC85}"/>
    <cellStyle name="SAPBEXHLevel3X 11" xfId="848" xr:uid="{2FEE4C79-0095-484D-B0B9-B46BB1389DBB}"/>
    <cellStyle name="SAPBEXHLevel3X 11 2" xfId="1295" xr:uid="{3EE9262E-1AEA-4052-AAAB-94C2E42B2968}"/>
    <cellStyle name="SAPBEXHLevel3X 11 2 2" xfId="2565" xr:uid="{EA3B9EAC-9CD1-4425-8C02-D68105DA7812}"/>
    <cellStyle name="SAPBEXHLevel3X 11 2 3" xfId="2889" xr:uid="{4BCAED96-F690-42B6-929A-D8E4EB6C674B}"/>
    <cellStyle name="SAPBEXHLevel3X 11 3" xfId="1485" xr:uid="{0655ACA6-5604-4AB1-9C8F-BB430E1BC333}"/>
    <cellStyle name="SAPBEXHLevel3X 11 3 2" xfId="2085" xr:uid="{11950DD0-3051-49CF-BC06-7DF036078D37}"/>
    <cellStyle name="SAPBEXHLevel3X 11 3 3" xfId="2994" xr:uid="{AC0513A5-6055-4E8B-BEC5-18BBA9CAF9EE}"/>
    <cellStyle name="SAPBEXHLevel3X 11 4" xfId="1954" xr:uid="{E0B7E228-9D3B-4601-9AF5-EDAFFC832C45}"/>
    <cellStyle name="SAPBEXHLevel3X 11 5" xfId="2008" xr:uid="{5FD08483-CB71-4A82-AF58-6B89A30274A6}"/>
    <cellStyle name="SAPBEXHLevel3X 12" xfId="915" xr:uid="{38961A59-53F6-4AA0-843F-A858D9CCB729}"/>
    <cellStyle name="SAPBEXHLevel3X 12 2" xfId="2473" xr:uid="{609151A7-1440-4A39-8AB7-254DBDD44882}"/>
    <cellStyle name="SAPBEXHLevel3X 12 3" xfId="2524" xr:uid="{4E722EDA-38C8-4A70-B182-588C45D766EB}"/>
    <cellStyle name="SAPBEXHLevel3X 13" xfId="1323" xr:uid="{85F08637-069A-4F77-8F2C-5C7648C0CF73}"/>
    <cellStyle name="SAPBEXHLevel3X 13 2" xfId="2352" xr:uid="{DD00C6F8-602E-453C-8236-B170B13A8B21}"/>
    <cellStyle name="SAPBEXHLevel3X 13 3" xfId="2948" xr:uid="{87B8DC00-6AFB-4BA1-BED6-B6687C9ACA1B}"/>
    <cellStyle name="SAPBEXHLevel3X 14" xfId="2649" xr:uid="{B2E46AAC-45B5-4B20-9215-BA14B9EF0D3F}"/>
    <cellStyle name="SAPBEXHLevel3X 15" xfId="1884" xr:uid="{315CE58C-2DC9-4B9F-BF2E-B91118DC513D}"/>
    <cellStyle name="SAPBEXHLevel3X 2" xfId="552" xr:uid="{786048DA-117B-464D-AF40-BE6D594AB060}"/>
    <cellStyle name="SAPBEXHLevel3X 2 2" xfId="553" xr:uid="{D6F67DD0-9459-4C5E-9091-A71A49C41A23}"/>
    <cellStyle name="SAPBEXHLevel3X 2 2 2" xfId="850" xr:uid="{E02219E7-49ED-42F8-9616-F34E9767C709}"/>
    <cellStyle name="SAPBEXHLevel3X 2 2 2 2" xfId="1297" xr:uid="{BECBEF98-978D-40D8-B38A-714273D4FE79}"/>
    <cellStyle name="SAPBEXHLevel3X 2 2 2 2 2" xfId="1636" xr:uid="{80847D8C-B50F-4CC8-A1BA-E0F8E49083FB}"/>
    <cellStyle name="SAPBEXHLevel3X 2 2 2 2 3" xfId="3189" xr:uid="{6D562B28-B456-419D-BED5-665B679C1BC1}"/>
    <cellStyle name="SAPBEXHLevel3X 2 2 2 3" xfId="1487" xr:uid="{2C9BC80A-5B47-4711-9D06-4C06741F93FA}"/>
    <cellStyle name="SAPBEXHLevel3X 2 2 2 3 2" xfId="2047" xr:uid="{21BD91C4-9B4D-4EE6-819D-E81C3BBFAEB3}"/>
    <cellStyle name="SAPBEXHLevel3X 2 2 2 3 3" xfId="3220" xr:uid="{A62025ED-6F28-4F89-B898-5014791DA228}"/>
    <cellStyle name="SAPBEXHLevel3X 2 2 2 4" xfId="2502" xr:uid="{CC32643C-2EBF-4A50-A3DA-C0AE6D6B1277}"/>
    <cellStyle name="SAPBEXHLevel3X 2 2 2 5" xfId="2009" xr:uid="{75856837-8BF5-420D-814F-935E249C5EBE}"/>
    <cellStyle name="SAPBEXHLevel3X 2 2 3" xfId="962" xr:uid="{20C9E766-63A1-4FB4-BE91-6C64160A2015}"/>
    <cellStyle name="SAPBEXHLevel3X 2 2 3 2" xfId="1654" xr:uid="{B5DF0105-333D-4533-A508-F044DED8A67C}"/>
    <cellStyle name="SAPBEXHLevel3X 2 2 3 3" xfId="3170" xr:uid="{866DC309-4869-4E2A-AEE2-3525F913F2E3}"/>
    <cellStyle name="SAPBEXHLevel3X 2 2 4" xfId="1325" xr:uid="{9EAB68F0-F77E-46FF-A691-4A779094777F}"/>
    <cellStyle name="SAPBEXHLevel3X 2 2 4 2" xfId="1544" xr:uid="{4664F386-A37A-4FF5-ABE0-F64D65C3F723}"/>
    <cellStyle name="SAPBEXHLevel3X 2 2 4 3" xfId="3282" xr:uid="{AFE044EF-EF3B-47DA-A5D9-37B76F9B5864}"/>
    <cellStyle name="SAPBEXHLevel3X 2 2 5" xfId="1974" xr:uid="{24DCC49E-223B-4BF9-BE24-C2173C083AED}"/>
    <cellStyle name="SAPBEXHLevel3X 2 2 6" xfId="2112" xr:uid="{0B99643F-9861-427E-97F6-5DDA734A394D}"/>
    <cellStyle name="SAPBEXHLevel3X 2 3" xfId="849" xr:uid="{136A0334-9CB4-4BD3-AC03-C120E4A2D3BC}"/>
    <cellStyle name="SAPBEXHLevel3X 2 3 2" xfId="1296" xr:uid="{C0C62D8F-0F45-465B-843A-66086708D017}"/>
    <cellStyle name="SAPBEXHLevel3X 2 3 2 2" xfId="1806" xr:uid="{B13D104F-5C1B-4BF2-BCC6-02702B523BA3}"/>
    <cellStyle name="SAPBEXHLevel3X 2 3 2 3" xfId="3005" xr:uid="{2BB642F0-447A-4788-A2EA-396B6FC42566}"/>
    <cellStyle name="SAPBEXHLevel3X 2 3 3" xfId="1486" xr:uid="{BECB1DED-5089-4025-85C3-D7A5E958E64D}"/>
    <cellStyle name="SAPBEXHLevel3X 2 3 3 2" xfId="2167" xr:uid="{4D94DAD3-8679-43E0-B0CF-3FDF3463B0BD}"/>
    <cellStyle name="SAPBEXHLevel3X 2 3 3 3" xfId="2973" xr:uid="{1AD0AD36-46B1-4C3C-AFFA-6368F6E41A90}"/>
    <cellStyle name="SAPBEXHLevel3X 2 3 4" xfId="1878" xr:uid="{6FBE4BA4-CE7B-4C35-B998-F21CE199C359}"/>
    <cellStyle name="SAPBEXHLevel3X 2 3 5" xfId="2765" xr:uid="{66610D7E-B0B1-4FD2-876D-CD799D68D471}"/>
    <cellStyle name="SAPBEXHLevel3X 2 4" xfId="914" xr:uid="{C9593F37-C276-474B-A30B-E16326C584B5}"/>
    <cellStyle name="SAPBEXHLevel3X 2 4 2" xfId="2457" xr:uid="{2472AA15-CAF9-46C1-96D8-C78DB98062EF}"/>
    <cellStyle name="SAPBEXHLevel3X 2 4 3" xfId="2238" xr:uid="{56B6A013-25C5-4B69-A7B2-0A3662265119}"/>
    <cellStyle name="SAPBEXHLevel3X 2 5" xfId="1324" xr:uid="{7D562F09-7BDF-49EB-8022-EBE60C2DE43C}"/>
    <cellStyle name="SAPBEXHLevel3X 2 5 2" xfId="1586" xr:uid="{A3B45499-DA7D-4E16-A5F0-FB20B87E4ED5}"/>
    <cellStyle name="SAPBEXHLevel3X 2 5 3" xfId="3241" xr:uid="{9DA95CF0-573A-4388-93BC-C7419A1B9B9C}"/>
    <cellStyle name="SAPBEXHLevel3X 2 6" xfId="2504" xr:uid="{D9E97030-A0A9-4B4B-9BAE-319BD60D2844}"/>
    <cellStyle name="SAPBEXHLevel3X 2 7" xfId="3112" xr:uid="{A448A59A-CA85-4CE7-9A53-7F73D17C5E14}"/>
    <cellStyle name="SAPBEXHLevel3X 2_Actuals by Storm IO" xfId="554" xr:uid="{42ADDF2F-972C-4237-AF30-3473B4F099E3}"/>
    <cellStyle name="SAPBEXHLevel3X 3" xfId="555" xr:uid="{581E9CC8-06BC-422F-A117-0CEBC71769B7}"/>
    <cellStyle name="SAPBEXHLevel3X 3 2" xfId="945" xr:uid="{9EFAD9A3-A978-4F66-9EE0-A9C556B93D9C}"/>
    <cellStyle name="SAPBEXHLevel3X 3 2 2" xfId="2234" xr:uid="{49960C69-1411-4AF8-B6E2-C65D798324CB}"/>
    <cellStyle name="SAPBEXHLevel3X 3 2 3" xfId="2813" xr:uid="{2A18B956-5A97-4D9F-B9A2-CEFB3839C27E}"/>
    <cellStyle name="SAPBEXHLevel3X 3 3" xfId="1326" xr:uid="{5298C03F-F68D-41C1-A14F-BBE6A12069BC}"/>
    <cellStyle name="SAPBEXHLevel3X 3 3 2" xfId="1769" xr:uid="{38818B54-DEB4-4E79-BB72-BCB77B691C9F}"/>
    <cellStyle name="SAPBEXHLevel3X 3 3 3" xfId="3054" xr:uid="{55C944C9-3551-4006-99F8-00B2CB527072}"/>
    <cellStyle name="SAPBEXHLevel3X 3 4" xfId="1923" xr:uid="{7067BE14-B531-4A28-8F28-3327095A23D2}"/>
    <cellStyle name="SAPBEXHLevel3X 3 5" xfId="1833" xr:uid="{6E61A95C-09ED-49C9-9ACE-1FEE3A299C84}"/>
    <cellStyle name="SAPBEXHLevel3X 4" xfId="556" xr:uid="{AE062A8C-298D-4DFB-967F-7CD277EC3EFE}"/>
    <cellStyle name="SAPBEXHLevel3X 4 2" xfId="557" xr:uid="{A4DF6602-1165-466F-B6A7-23C2BE64C59D}"/>
    <cellStyle name="SAPBEXHLevel3X 4 2 2" xfId="1031" xr:uid="{8A438131-DA85-4ADF-93F7-8B212E780276}"/>
    <cellStyle name="SAPBEXHLevel3X 4 2 2 2" xfId="1552" xr:uid="{B1620446-2806-408E-A879-88829BB7BC92}"/>
    <cellStyle name="SAPBEXHLevel3X 4 2 2 3" xfId="3274" xr:uid="{9AD231B4-3CB8-4CB1-AC4D-01516D18D73A}"/>
    <cellStyle name="SAPBEXHLevel3X 4 2 3" xfId="1328" xr:uid="{286891BE-6F1B-410A-B5FB-90FE977AEE19}"/>
    <cellStyle name="SAPBEXHLevel3X 4 2 3 2" xfId="1685" xr:uid="{209FC6CB-9BA1-4807-A791-3DC00AF63E6E}"/>
    <cellStyle name="SAPBEXHLevel3X 4 2 3 3" xfId="3137" xr:uid="{826C4718-BA7E-4837-8709-7AC95D009C1A}"/>
    <cellStyle name="SAPBEXHLevel3X 4 2 4" xfId="2242" xr:uid="{DD29DC88-BE2D-4646-9B10-0FAB21444DB7}"/>
    <cellStyle name="SAPBEXHLevel3X 4 2 5" xfId="1973" xr:uid="{23C08864-12FB-4E6B-B48F-54EC0BDA27F9}"/>
    <cellStyle name="SAPBEXHLevel3X 4 3" xfId="1169" xr:uid="{C5219272-2360-4666-BF18-FAA699CBC13D}"/>
    <cellStyle name="SAPBEXHLevel3X 4 3 2" xfId="1646" xr:uid="{238F5500-2BE7-40F3-A311-2B7D61283C7C}"/>
    <cellStyle name="SAPBEXHLevel3X 4 3 3" xfId="3178" xr:uid="{2975EF1C-4620-44BD-816B-16A5F547B007}"/>
    <cellStyle name="SAPBEXHLevel3X 4 4" xfId="1327" xr:uid="{2BF96B53-21D5-4D91-BB33-AB06E75BDFD3}"/>
    <cellStyle name="SAPBEXHLevel3X 4 4 2" xfId="1852" xr:uid="{BFD1E5DA-97E5-4D71-AB57-685EE1206089}"/>
    <cellStyle name="SAPBEXHLevel3X 4 4 3" xfId="2860" xr:uid="{2258A3E5-1B0C-45EE-8FC7-90EDB70B59AC}"/>
    <cellStyle name="SAPBEXHLevel3X 4 5" xfId="1918" xr:uid="{2DEB8A6D-0E61-4C46-8BFB-E1168D6C5BFF}"/>
    <cellStyle name="SAPBEXHLevel3X 4 6" xfId="2374" xr:uid="{E83A2AF0-36AD-4AE3-B086-443E3A88F128}"/>
    <cellStyle name="SAPBEXHLevel3X 5" xfId="558" xr:uid="{19FABECF-3DBC-4337-BD39-F73BE878AFE6}"/>
    <cellStyle name="SAPBEXHLevel3X 5 2" xfId="992" xr:uid="{5E6CA692-4686-48DD-897B-37FF1892DCDA}"/>
    <cellStyle name="SAPBEXHLevel3X 5 2 2" xfId="2142" xr:uid="{E0180435-504D-4C24-8CB1-C5122427C280}"/>
    <cellStyle name="SAPBEXHLevel3X 5 2 3" xfId="2774" xr:uid="{3EFB1F25-0972-4157-9AA3-05CD1DD950E9}"/>
    <cellStyle name="SAPBEXHLevel3X 5 3" xfId="1329" xr:uid="{6378865E-8993-4FC6-B66A-E5808BE82EAF}"/>
    <cellStyle name="SAPBEXHLevel3X 5 3 2" xfId="1518" xr:uid="{7F8E28F6-A044-47D8-B178-F3751013FB73}"/>
    <cellStyle name="SAPBEXHLevel3X 5 3 3" xfId="3306" xr:uid="{1C133678-5561-4881-9548-E22D618DA26C}"/>
    <cellStyle name="SAPBEXHLevel3X 5 4" xfId="2343" xr:uid="{28FF84CE-E511-43C2-ABAC-5FDC863A962E}"/>
    <cellStyle name="SAPBEXHLevel3X 5 5" xfId="2811" xr:uid="{88792E08-21E5-4E29-A512-8F6F661300B5}"/>
    <cellStyle name="SAPBEXHLevel3X 6" xfId="646" xr:uid="{88145AB2-6486-4BE2-AB37-570715A9A7FD}"/>
    <cellStyle name="SAPBEXHLevel3X 6 2" xfId="876" xr:uid="{801C7E40-8D5E-4734-B6EB-4EB9D0C9AAF0}"/>
    <cellStyle name="SAPBEXHLevel3X 6 2 2" xfId="1527" xr:uid="{2712FAD3-C66C-48CF-939A-E9A96442C45B}"/>
    <cellStyle name="SAPBEXHLevel3X 6 2 3" xfId="3292" xr:uid="{1922598F-C331-484E-B8AA-2561283486A8}"/>
    <cellStyle name="SAPBEXHLevel3X 6 3" xfId="1385" xr:uid="{3BCBE336-4D99-42A9-99E6-D4D4C22E8EAC}"/>
    <cellStyle name="SAPBEXHLevel3X 6 3 2" xfId="1621" xr:uid="{A3A0E153-8EC0-45C0-B1B7-4F90BEAAC15D}"/>
    <cellStyle name="SAPBEXHLevel3X 6 3 3" xfId="3205" xr:uid="{EFFE66E7-7BA3-4F59-A4F5-FBB357212956}"/>
    <cellStyle name="SAPBEXHLevel3X 6 4" xfId="1961" xr:uid="{EC8C4007-6DA1-4A22-B780-BDDB00F1AED0}"/>
    <cellStyle name="SAPBEXHLevel3X 6 5" xfId="2566" xr:uid="{C60096C0-787A-4B8F-A72F-61D06A677735}"/>
    <cellStyle name="SAPBEXHLevel3X 7" xfId="664" xr:uid="{BB4B3A1E-D735-4E22-9B7E-6C03E0C1F57A}"/>
    <cellStyle name="SAPBEXHLevel3X 7 2" xfId="1197" xr:uid="{022E8457-0390-4CB7-8A8C-FA8323AF28F4}"/>
    <cellStyle name="SAPBEXHLevel3X 7 2 2" xfId="1545" xr:uid="{9424339C-8D33-43FD-9FA5-43D198A91E8F}"/>
    <cellStyle name="SAPBEXHLevel3X 7 2 3" xfId="3281" xr:uid="{62119283-4737-43AA-8CE3-D0EC3A233E5C}"/>
    <cellStyle name="SAPBEXHLevel3X 7 3" xfId="1403" xr:uid="{32C269D7-8AE3-480F-8D0E-96FB4CC2B4DF}"/>
    <cellStyle name="SAPBEXHLevel3X 7 3 2" xfId="1851" xr:uid="{F4E01636-A58C-477E-AE77-B79088AFC912}"/>
    <cellStyle name="SAPBEXHLevel3X 7 3 3" xfId="2866" xr:uid="{8FF41F45-A252-41D6-8CA5-548217F3898F}"/>
    <cellStyle name="SAPBEXHLevel3X 7 4" xfId="1735" xr:uid="{05990273-E320-4128-B744-69FF57141E37}"/>
    <cellStyle name="SAPBEXHLevel3X 7 5" xfId="3086" xr:uid="{8E404F2F-0E66-4B87-ABB6-3A9FEF1F8B8C}"/>
    <cellStyle name="SAPBEXHLevel3X 8" xfId="636" xr:uid="{53A90EB2-B25F-4C99-B22C-87F8DA494308}"/>
    <cellStyle name="SAPBEXHLevel3X 8 2" xfId="1201" xr:uid="{4AB694AD-9017-4753-9DA1-5CE122FA24BF}"/>
    <cellStyle name="SAPBEXHLevel3X 8 2 2" xfId="1992" xr:uid="{F2F46F00-F010-40F9-B5D5-B8CD1E98A1A3}"/>
    <cellStyle name="SAPBEXHLevel3X 8 2 3" xfId="3156" xr:uid="{35720E9A-4C21-4AD5-BBB4-AEC213EE7F87}"/>
    <cellStyle name="SAPBEXHLevel3X 8 3" xfId="1376" xr:uid="{AF3DA504-571D-427E-949A-5F84E670733D}"/>
    <cellStyle name="SAPBEXHLevel3X 8 3 2" xfId="1623" xr:uid="{67C4E29C-43A2-4988-9A58-A38A16C9FA63}"/>
    <cellStyle name="SAPBEXHLevel3X 8 3 3" xfId="3203" xr:uid="{E3B05E71-DE8E-4655-812C-63E0B28CB5EE}"/>
    <cellStyle name="SAPBEXHLevel3X 8 4" xfId="2000" xr:uid="{94D0DA6A-CE6B-46D8-A167-835F7578EA97}"/>
    <cellStyle name="SAPBEXHLevel3X 8 5" xfId="2541" xr:uid="{0A70DE1F-6E74-4F39-9855-60E28153B6BB}"/>
    <cellStyle name="SAPBEXHLevel3X 9" xfId="667" xr:uid="{7B12E2F4-AF59-4F6A-AF23-F7954C898AAA}"/>
    <cellStyle name="SAPBEXHLevel3X 9 2" xfId="907" xr:uid="{38F7944D-80FB-4714-81FF-AAE174934BF5}"/>
    <cellStyle name="SAPBEXHLevel3X 9 2 2" xfId="2614" xr:uid="{6343F15B-DFF4-4215-8891-8A655AB6E2AF}"/>
    <cellStyle name="SAPBEXHLevel3X 9 2 3" xfId="2801" xr:uid="{F8DA711D-BAC2-43E5-BE64-2688BCC15E87}"/>
    <cellStyle name="SAPBEXHLevel3X 9 3" xfId="1406" xr:uid="{AE11C2F7-5EFD-4659-96F4-6B2652CF7EA0}"/>
    <cellStyle name="SAPBEXHLevel3X 9 3 2" xfId="1836" xr:uid="{76124636-74D4-4ED8-9FA4-F31E6BB0FA55}"/>
    <cellStyle name="SAPBEXHLevel3X 9 3 3" xfId="2926" xr:uid="{79DB57FD-4A8E-485D-A2C4-8F9392E87393}"/>
    <cellStyle name="SAPBEXHLevel3X 9 4" xfId="2591" xr:uid="{52627CB2-654C-4AD5-B721-048A729E49BD}"/>
    <cellStyle name="SAPBEXHLevel3X 9 5" xfId="2608" xr:uid="{A7FB11E2-817D-44B1-8C80-23FE0428355A}"/>
    <cellStyle name="SAPBEXHLevel3X_Actuals by Storm IO" xfId="559" xr:uid="{514B345B-9ED3-43E0-A8D8-21F1CC2C28A8}"/>
    <cellStyle name="SAPBEXinputData" xfId="560" xr:uid="{9BDAC1CB-CEB0-4A1D-9C2F-BA30237F9AB3}"/>
    <cellStyle name="SAPBEXinputData 10" xfId="653" xr:uid="{A106CFE0-1DCC-463F-A9D4-22F4DC72F1C3}"/>
    <cellStyle name="SAPBEXinputData 10 2" xfId="1156" xr:uid="{53FE5B49-F01A-4F8D-B17E-F8195CB68B3E}"/>
    <cellStyle name="SAPBEXinputData 10 2 2" xfId="1766" xr:uid="{4D25B59A-61C0-47D4-BE8F-F8FBB0F956F7}"/>
    <cellStyle name="SAPBEXinputData 10 2 3" xfId="3057" xr:uid="{9349ED2A-8ADC-445A-B91D-25F02CEB6F96}"/>
    <cellStyle name="SAPBEXinputData 10 3" xfId="1392" xr:uid="{36D2DD84-6F83-4AF4-80B4-0397CE9A52E0}"/>
    <cellStyle name="SAPBEXinputData 10 3 2" xfId="1624" xr:uid="{45D8D088-195F-4DE9-BD82-65D27C2976D9}"/>
    <cellStyle name="SAPBEXinputData 10 3 3" xfId="3202" xr:uid="{FC602593-D6CC-4BEC-84AD-EB3465A8520B}"/>
    <cellStyle name="SAPBEXinputData 11" xfId="851" xr:uid="{2791D095-C3E0-485D-A59C-2ECD815B072C}"/>
    <cellStyle name="SAPBEXinputData 2" xfId="561" xr:uid="{8D957D1E-E843-4132-9664-C0898468B88D}"/>
    <cellStyle name="SAPBEXinputData 2 2" xfId="562" xr:uid="{C69F5C2C-2C1C-45B4-B277-3C37215AD50B}"/>
    <cellStyle name="SAPBEXinputData 2 2 2" xfId="853" xr:uid="{2CFA65BD-382D-4526-965C-2E017D8EE6DC}"/>
    <cellStyle name="SAPBEXinputData 2 3" xfId="563" xr:uid="{B49B11E1-F9B4-4A3C-8E4B-AF3681C071EC}"/>
    <cellStyle name="SAPBEXinputData 2 4" xfId="852" xr:uid="{1DB40D44-58D2-4359-83E1-383036DF3B24}"/>
    <cellStyle name="SAPBEXinputData 2_Actuals by Storm IO" xfId="564" xr:uid="{2B23DF48-75D7-4345-8128-4E71F356BB83}"/>
    <cellStyle name="SAPBEXinputData 3" xfId="565" xr:uid="{142ABBBD-C372-40BB-9D32-1CFEEEB65DA8}"/>
    <cellStyle name="SAPBEXinputData 4" xfId="647" xr:uid="{82AED143-7E51-4648-9345-F4A53D270D65}"/>
    <cellStyle name="SAPBEXinputData 4 2" xfId="1054" xr:uid="{2EDBA641-629E-4801-9572-C203CCB00426}"/>
    <cellStyle name="SAPBEXinputData 4 2 2" xfId="1763" xr:uid="{7811685C-5A99-4220-A5FC-7B99FD5719FC}"/>
    <cellStyle name="SAPBEXinputData 4 2 3" xfId="3060" xr:uid="{4DE54D97-D358-4619-BEBB-C9687CA696B0}"/>
    <cellStyle name="SAPBEXinputData 4 3" xfId="1386" xr:uid="{0D25BD4C-4DFC-41D8-8C9D-FB67A854CB69}"/>
    <cellStyle name="SAPBEXinputData 4 3 2" xfId="2123" xr:uid="{61F18937-FB4A-4AE6-9EF5-C7B2BD1B65E9}"/>
    <cellStyle name="SAPBEXinputData 4 3 3" xfId="2865" xr:uid="{320CEB12-C1D7-47CE-909F-6FE73D33FA1F}"/>
    <cellStyle name="SAPBEXinputData 5" xfId="665" xr:uid="{D5B7CFC0-69E9-48C9-A677-DE6952CC3C47}"/>
    <cellStyle name="SAPBEXinputData 5 2" xfId="1019" xr:uid="{9BC20810-6421-4A7F-925D-0297B95D833F}"/>
    <cellStyle name="SAPBEXinputData 5 2 2" xfId="2449" xr:uid="{CCBA0AA1-9399-4B63-A835-D564F050FA3A}"/>
    <cellStyle name="SAPBEXinputData 5 2 3" xfId="2721" xr:uid="{0EF92970-2C18-47F0-A47A-8518B139EA2C}"/>
    <cellStyle name="SAPBEXinputData 5 3" xfId="1404" xr:uid="{A4ECBB37-EB43-44F9-A036-A0D6DB336211}"/>
    <cellStyle name="SAPBEXinputData 5 3 2" xfId="1660" xr:uid="{ECB38E8C-E959-43DC-9BBF-1891879B8F0F}"/>
    <cellStyle name="SAPBEXinputData 5 3 3" xfId="3164" xr:uid="{24CB491C-8AFC-42EC-BCF2-9BA3D609BA18}"/>
    <cellStyle name="SAPBEXinputData 6" xfId="637" xr:uid="{2D05E98E-5696-4E2C-9469-1E7818FF089A}"/>
    <cellStyle name="SAPBEXinputData 6 2" xfId="1051" xr:uid="{D3626980-2524-46FE-B36A-63C707D4F3B5}"/>
    <cellStyle name="SAPBEXinputData 6 2 2" xfId="1916" xr:uid="{23E8A534-1DDF-4279-8E31-90D4FB5C9CE7}"/>
    <cellStyle name="SAPBEXinputData 6 2 3" xfId="1950" xr:uid="{FAD4230C-8BC2-46C4-A5CC-5BA9F4259D5B}"/>
    <cellStyle name="SAPBEXinputData 6 3" xfId="1377" xr:uid="{F16118CF-3FE4-4FEF-872D-831546C2F3FE}"/>
    <cellStyle name="SAPBEXinputData 6 3 2" xfId="2384" xr:uid="{F7F97217-A769-45A7-89DE-AD32E735AC1C}"/>
    <cellStyle name="SAPBEXinputData 6 3 3" xfId="2692" xr:uid="{2D9C22C4-C2B2-4B91-AA6C-59423640D031}"/>
    <cellStyle name="SAPBEXinputData 7" xfId="668" xr:uid="{88E1285F-57D6-4341-AA04-B75B90D287EF}"/>
    <cellStyle name="SAPBEXinputData 7 2" xfId="1058" xr:uid="{7D276937-1C35-495B-B9E2-958FE9986172}"/>
    <cellStyle name="SAPBEXinputData 7 2 2" xfId="1549" xr:uid="{4282C551-E9A3-4685-9DEC-417548CD8DBE}"/>
    <cellStyle name="SAPBEXinputData 7 2 3" xfId="3277" xr:uid="{6C3968F8-6899-495C-A4F0-59DFF7882ECE}"/>
    <cellStyle name="SAPBEXinputData 7 3" xfId="1407" xr:uid="{BCAC9FB3-13F6-4F12-81FB-2B9C4120DA28}"/>
    <cellStyle name="SAPBEXinputData 7 3 2" xfId="1620" xr:uid="{5ABE42B7-AE5D-4343-A835-F15ED3EA8897}"/>
    <cellStyle name="SAPBEXinputData 7 3 3" xfId="3206" xr:uid="{8BDA6789-E3CF-4A3B-ADD3-1BF47B58CB3C}"/>
    <cellStyle name="SAPBEXinputData 8" xfId="656" xr:uid="{92871B0C-DC57-4F1F-8BD5-F91049EE3DED}"/>
    <cellStyle name="SAPBEXinputData 8 2" xfId="1056" xr:uid="{F45ADADD-9132-4ED5-9230-5B9ED5871A8D}"/>
    <cellStyle name="SAPBEXinputData 8 2 2" xfId="2130" xr:uid="{55A49BB8-DC26-4B48-A3B5-5928A9365E0A}"/>
    <cellStyle name="SAPBEXinputData 8 2 3" xfId="2825" xr:uid="{6D79ADA3-A110-47B4-83E7-A11B1025BF62}"/>
    <cellStyle name="SAPBEXinputData 8 3" xfId="1395" xr:uid="{031DE692-64A6-44DE-AEC2-515CC56BCF05}"/>
    <cellStyle name="SAPBEXinputData 8 3 2" xfId="1817" xr:uid="{5C01670A-6E77-495C-9BBF-53093C693740}"/>
    <cellStyle name="SAPBEXinputData 8 3 3" xfId="2963" xr:uid="{E0364327-E6E9-4D18-8C73-52C6E040FBF3}"/>
    <cellStyle name="SAPBEXinputData 9" xfId="669" xr:uid="{BD42AB1F-FC75-49D9-A455-CFE2798762D8}"/>
    <cellStyle name="SAPBEXinputData 9 2" xfId="1059" xr:uid="{D6DD139C-4747-46B1-A939-0347000B9EA3}"/>
    <cellStyle name="SAPBEXinputData 9 2 2" xfId="1752" xr:uid="{F7433318-6844-4F53-BA7D-770D1C67CA72}"/>
    <cellStyle name="SAPBEXinputData 9 2 3" xfId="3068" xr:uid="{601621C0-3458-43C2-808B-B2F3F075E836}"/>
    <cellStyle name="SAPBEXinputData 9 3" xfId="1408" xr:uid="{2BDBDF44-6C7A-43BA-9871-B633230FE38F}"/>
    <cellStyle name="SAPBEXinputData 9 3 2" xfId="2395" xr:uid="{904987C9-6673-45EE-ACBC-0D7D385A1E90}"/>
    <cellStyle name="SAPBEXinputData 9 3 3" xfId="2698" xr:uid="{649B175A-005E-4BD2-A221-742BD5A0C0D9}"/>
    <cellStyle name="SAPBEXinputData_Actuals by Storm IO" xfId="566" xr:uid="{FF70FC31-3A3F-40F6-A6DB-73D6CAD95EE2}"/>
    <cellStyle name="SAPBEXItemHeader" xfId="567" xr:uid="{6199B9D8-D9FF-41C4-A702-2728F16C0CD0}"/>
    <cellStyle name="SAPBEXItemHeader 2" xfId="1066" xr:uid="{DE09D282-112E-4042-9EA3-FC61E827F9AD}"/>
    <cellStyle name="SAPBEXItemHeader 2 2" xfId="2437" xr:uid="{2CDB947A-98FC-4246-BF1C-A97A9DADCD46}"/>
    <cellStyle name="SAPBEXItemHeader 2 3" xfId="2877" xr:uid="{D95E5427-09C3-4E1C-A22F-D9783706F259}"/>
    <cellStyle name="SAPBEXItemHeader 3" xfId="1330" xr:uid="{C28B6FFD-309B-44E2-A0D6-8DA553386966}"/>
    <cellStyle name="SAPBEXItemHeader 3 2" xfId="1506" xr:uid="{38933D5D-9B0D-4655-96C4-E2F59B19EF13}"/>
    <cellStyle name="SAPBEXItemHeader 3 3" xfId="3104" xr:uid="{E0690CA6-97B6-42F6-AE9F-422D7D0B63CC}"/>
    <cellStyle name="SAPBEXItemHeader 4" xfId="2071" xr:uid="{5C3FB0E3-39D1-48B3-9548-C5BC960353E4}"/>
    <cellStyle name="SAPBEXItemHeader 5" xfId="3011" xr:uid="{DD87BE08-6E2E-403F-B509-723453DCBEDE}"/>
    <cellStyle name="SAPBEXresData" xfId="568" xr:uid="{B2960DCF-D49C-4919-AB4C-DC58AFEB56B1}"/>
    <cellStyle name="SAPBEXresData 2" xfId="569" xr:uid="{9A4FAAEB-C58E-4D27-A934-0CD1CF1E07C4}"/>
    <cellStyle name="SAPBEXresData 2 2" xfId="1111" xr:uid="{DAADB37B-BAD9-46F2-B8CE-53987B7AEA11}"/>
    <cellStyle name="SAPBEXresData 2 2 2" xfId="2103" xr:uid="{AC8D4AB2-3631-4E09-98DF-39DBE5E257D9}"/>
    <cellStyle name="SAPBEXresData 2 2 3" xfId="2977" xr:uid="{36491E7A-71FA-4019-8677-1307D0F72660}"/>
    <cellStyle name="SAPBEXresData 2 3" xfId="1332" xr:uid="{AF98DCB2-505C-4C3B-B1B6-21E607C88034}"/>
    <cellStyle name="SAPBEXresData 2 3 2" xfId="2156" xr:uid="{38BEA324-0C2A-4409-B8AD-9734BCCA769A}"/>
    <cellStyle name="SAPBEXresData 2 3 3" xfId="2681" xr:uid="{2D0602AE-7CF4-4394-9715-5DB59AC8483A}"/>
    <cellStyle name="SAPBEXresData 2 4" xfId="1818" xr:uid="{0083DCC2-BF5C-487B-B410-55B754492EA2}"/>
    <cellStyle name="SAPBEXresData 2 5" xfId="2961" xr:uid="{8046596D-2A59-47A2-81BC-21EBAD099A9D}"/>
    <cellStyle name="SAPBEXresData 3" xfId="570" xr:uid="{8DFF4D7D-4E92-491C-A042-8BAFDA221CA9}"/>
    <cellStyle name="SAPBEXresData 3 2" xfId="944" xr:uid="{8A97EAEA-BCF6-4100-8152-A534A3E38CA2}"/>
    <cellStyle name="SAPBEXresData 3 2 2" xfId="1796" xr:uid="{783E0FAC-7DCA-49DF-BFBE-A25575C11D58}"/>
    <cellStyle name="SAPBEXresData 3 2 3" xfId="3027" xr:uid="{58C48820-B869-485B-9461-7F49D485F354}"/>
    <cellStyle name="SAPBEXresData 3 3" xfId="1333" xr:uid="{E8F0219F-4E3D-479C-B701-90BAE09A2350}"/>
    <cellStyle name="SAPBEXresData 3 3 2" xfId="2108" xr:uid="{A6F4968C-82A1-4EAE-9F64-F8FF2AF48E87}"/>
    <cellStyle name="SAPBEXresData 3 3 3" xfId="2962" xr:uid="{92C4B595-B878-4533-A1E8-6C477FFD5F6D}"/>
    <cellStyle name="SAPBEXresData 3 4" xfId="2089" xr:uid="{BF753504-C86B-4A29-A2C9-B5E67F9F3464}"/>
    <cellStyle name="SAPBEXresData 3 5" xfId="2990" xr:uid="{DBD20FD1-0727-4A36-A7AA-0E3BDE5BDB4C}"/>
    <cellStyle name="SAPBEXresData 4" xfId="648" xr:uid="{6A46D113-F9C0-4472-8C63-7EF4DEAFD2B7}"/>
    <cellStyle name="SAPBEXresData 4 2" xfId="1200" xr:uid="{366A89B5-6DBB-4202-9F32-259D82227D1E}"/>
    <cellStyle name="SAPBEXresData 4 2 2" xfId="2466" xr:uid="{5FA63657-B907-4CAD-8022-16D722D545EB}"/>
    <cellStyle name="SAPBEXresData 4 2 3" xfId="2853" xr:uid="{42F6FE8D-50ED-4B4D-BB8A-D22443EECF69}"/>
    <cellStyle name="SAPBEXresData 4 3" xfId="1387" xr:uid="{8609F44C-3811-4DA6-A259-EB0072384832}"/>
    <cellStyle name="SAPBEXresData 4 3 2" xfId="1661" xr:uid="{FE4C0ABC-2080-4028-BA53-8AADF63DED49}"/>
    <cellStyle name="SAPBEXresData 4 3 3" xfId="3163" xr:uid="{D6550F6A-1F6E-49C8-8F4A-99A87B604357}"/>
    <cellStyle name="SAPBEXresData 4 4" xfId="2523" xr:uid="{FD264B6C-848F-474D-9FEC-A2EA0198C77D}"/>
    <cellStyle name="SAPBEXresData 4 5" xfId="1594" xr:uid="{16923614-FECF-47C7-9AA9-72170EE3749F}"/>
    <cellStyle name="SAPBEXresData 5" xfId="854" xr:uid="{02142064-52B6-4FBD-A701-F9B726195EA2}"/>
    <cellStyle name="SAPBEXresData 5 2" xfId="1298" xr:uid="{E8AF146D-81B0-47C8-9A83-D668CE67164F}"/>
    <cellStyle name="SAPBEXresData 5 2 2" xfId="2157" xr:uid="{60DE9608-5C93-4B95-9631-C8A529E17A2B}"/>
    <cellStyle name="SAPBEXresData 5 2 3" xfId="2674" xr:uid="{AC207F17-BDBC-42AB-86D7-2C08823B406F}"/>
    <cellStyle name="SAPBEXresData 5 3" xfId="1488" xr:uid="{8497A0EE-E81A-49AD-AB57-4564AC8A1C8B}"/>
    <cellStyle name="SAPBEXresData 5 3 2" xfId="1743" xr:uid="{275AED6D-71D7-431A-B7E5-BD54589267C7}"/>
    <cellStyle name="SAPBEXresData 5 3 3" xfId="3076" xr:uid="{775C19B7-FC6D-4E96-AFBC-627A587AB236}"/>
    <cellStyle name="SAPBEXresData 5 4" xfId="1866" xr:uid="{C40D6EC0-061E-4BCA-BD45-1A02C3EE010B}"/>
    <cellStyle name="SAPBEXresData 5 5" xfId="2806" xr:uid="{9499E7B1-C90F-45FE-8D14-1D7D89E1FA76}"/>
    <cellStyle name="SAPBEXresData 6" xfId="991" xr:uid="{171E13F8-2404-452F-9DAC-C6167E561E5E}"/>
    <cellStyle name="SAPBEXresData 6 2" xfId="2061" xr:uid="{691402C2-3670-4EF2-8D5A-2C55D049EA1A}"/>
    <cellStyle name="SAPBEXresData 6 3" xfId="3024" xr:uid="{ABCFF54F-8271-4EE3-BFDD-A2A33A223C90}"/>
    <cellStyle name="SAPBEXresData 7" xfId="1331" xr:uid="{F4F9C69D-CE6D-4F54-8783-B8D43765B83E}"/>
    <cellStyle name="SAPBEXresData 7 2" xfId="1633" xr:uid="{0672B695-9595-4B24-BA2B-112D60E87D6E}"/>
    <cellStyle name="SAPBEXresData 7 3" xfId="3193" xr:uid="{BC8CAACB-2C80-4F4A-B648-230B5A1FCE23}"/>
    <cellStyle name="SAPBEXresData 8" xfId="2427" xr:uid="{A30336BD-F194-4AC4-9385-459EF5B6D5BA}"/>
    <cellStyle name="SAPBEXresData 9" xfId="2816" xr:uid="{911DB9BA-FD33-49BB-8760-20FF7CE98823}"/>
    <cellStyle name="SAPBEXresData_Actuals by Storm IO" xfId="571" xr:uid="{F560BFDC-6761-4A10-BEBD-BB6108D24189}"/>
    <cellStyle name="SAPBEXresDataEmph" xfId="572" xr:uid="{4647AB89-52A3-446F-BEDB-371E7B7B21D5}"/>
    <cellStyle name="SAPBEXresDataEmph 2" xfId="573" xr:uid="{607D9D4F-2683-4221-A74F-3B90DF332CEF}"/>
    <cellStyle name="SAPBEXresDataEmph 2 2" xfId="935" xr:uid="{2422B15D-2E8E-4D5F-8495-DBCB418798EC}"/>
    <cellStyle name="SAPBEXresDataEmph 2 2 2" xfId="2422" xr:uid="{B0358DC2-BB5B-4EB4-8226-4CD772F300C0}"/>
    <cellStyle name="SAPBEXresDataEmph 2 2 3" xfId="1964" xr:uid="{9B567F64-5F0D-4618-BCF1-03B569B36A40}"/>
    <cellStyle name="SAPBEXresDataEmph 2 3" xfId="1335" xr:uid="{9620BC3E-9508-407D-BF5C-4773C82A4562}"/>
    <cellStyle name="SAPBEXresDataEmph 2 3 2" xfId="1905" xr:uid="{C63AD3AA-A52B-4F6A-B163-C1C6D90E6878}"/>
    <cellStyle name="SAPBEXresDataEmph 2 3 3" xfId="2683" xr:uid="{B380C677-B4F5-46CD-92B2-354483DE6E0A}"/>
    <cellStyle name="SAPBEXresDataEmph 3" xfId="574" xr:uid="{A70650BC-9188-4777-AD2E-F181F142E78E}"/>
    <cellStyle name="SAPBEXresDataEmph 3 2" xfId="1110" xr:uid="{7363070C-B42D-43BF-9CCE-363460D78398}"/>
    <cellStyle name="SAPBEXresDataEmph 3 2 2" xfId="1511" xr:uid="{5B7454F1-A3D6-40F8-BAEB-52188E295AF5}"/>
    <cellStyle name="SAPBEXresDataEmph 3 2 3" xfId="3320" xr:uid="{8CF27C2B-B83A-4534-8A51-EC7365A05E2C}"/>
    <cellStyle name="SAPBEXresDataEmph 3 3" xfId="1336" xr:uid="{307289C4-ED3D-4E1D-A18C-7A1379A0262B}"/>
    <cellStyle name="SAPBEXresDataEmph 3 3 2" xfId="1791" xr:uid="{605E2469-308C-48A7-8CEE-58337C6D9F65}"/>
    <cellStyle name="SAPBEXresDataEmph 3 3 3" xfId="3033" xr:uid="{5CCF4707-18BB-4E32-98F8-69E3AE9266C2}"/>
    <cellStyle name="SAPBEXresDataEmph 3 4" xfId="2652" xr:uid="{557B3F3D-2DE1-4659-A949-B6D28115CE4C}"/>
    <cellStyle name="SAPBEXresDataEmph 3 5" xfId="1533" xr:uid="{FC20D505-8CC7-4C86-8F5E-38AF9DD68821}"/>
    <cellStyle name="SAPBEXresDataEmph 4" xfId="649" xr:uid="{0A8495EE-C702-4993-9D02-4C788B34B742}"/>
    <cellStyle name="SAPBEXresDataEmph 4 2" xfId="982" xr:uid="{4BB00381-91DF-49E2-B9BB-7CE1E296A0F4}"/>
    <cellStyle name="SAPBEXresDataEmph 4 2 2" xfId="2298" xr:uid="{7637C3E6-B7A3-4375-9F53-B7A2B033A4D6}"/>
    <cellStyle name="SAPBEXresDataEmph 4 2 3" xfId="2775" xr:uid="{1FE21167-0B57-4658-A3FC-3BE3E4EE22F5}"/>
    <cellStyle name="SAPBEXresDataEmph 4 3" xfId="1388" xr:uid="{9CD4FEBB-D681-4352-A011-8D533E3977CB}"/>
    <cellStyle name="SAPBEXresDataEmph 4 3 2" xfId="2030" xr:uid="{A2042D9F-1BD7-48A9-900B-1306A08242E9}"/>
    <cellStyle name="SAPBEXresDataEmph 4 3 3" xfId="3311" xr:uid="{D5C335F5-0F2C-479A-B89D-C96A66F7D5F6}"/>
    <cellStyle name="SAPBEXresDataEmph 4 4" xfId="2373" xr:uid="{E240324B-F85F-45E2-BC59-613BEDB9C1C3}"/>
    <cellStyle name="SAPBEXresDataEmph 4 5" xfId="2113" xr:uid="{287BCC6B-49C9-4B92-AB67-779B84345406}"/>
    <cellStyle name="SAPBEXresDataEmph 5" xfId="855" xr:uid="{8FC5515D-3C38-42ED-888A-403D50DBAA94}"/>
    <cellStyle name="SAPBEXresDataEmph 5 2" xfId="1273" xr:uid="{FA338809-F0B9-45EC-AC93-B95EF20C8B84}"/>
    <cellStyle name="SAPBEXresDataEmph 5 2 2" xfId="2423" xr:uid="{DED78310-9D47-4C16-BB77-6BCD7206E98B}"/>
    <cellStyle name="SAPBEXresDataEmph 5 2 3" xfId="2671" xr:uid="{A79AA2B6-FBA4-4C14-9F0E-F4E6F993C1D9}"/>
    <cellStyle name="SAPBEXresDataEmph 5 3" xfId="1489" xr:uid="{95F271DF-9392-4F12-844A-CC046EE661C8}"/>
    <cellStyle name="SAPBEXresDataEmph 5 3 2" xfId="2151" xr:uid="{B071FADA-1A69-4766-8C11-C481232FF106}"/>
    <cellStyle name="SAPBEXresDataEmph 5 3 3" xfId="2716" xr:uid="{1DFAEB35-3882-4279-B428-3488BBB2E6F6}"/>
    <cellStyle name="SAPBEXresDataEmph 6" xfId="1211" xr:uid="{FB2BC52D-89FE-4E2F-BA68-73E8C2CEB5DA}"/>
    <cellStyle name="SAPBEXresDataEmph 6 2" xfId="1895" xr:uid="{82E5D0E1-42AD-43D2-802D-28BB7E2D0A8C}"/>
    <cellStyle name="SAPBEXresDataEmph 6 3" xfId="2720" xr:uid="{83F2047D-37B6-4F9E-B04E-A2CC77662F15}"/>
    <cellStyle name="SAPBEXresDataEmph 7" xfId="1334" xr:uid="{1077F119-BD5D-4A0E-A6D9-D5498D939C93}"/>
    <cellStyle name="SAPBEXresDataEmph 7 2" xfId="1906" xr:uid="{B5C0D168-7707-4911-84FF-7FA2DAAC71F6}"/>
    <cellStyle name="SAPBEXresDataEmph 7 3" xfId="2682" xr:uid="{E8BFECFF-C1A9-4AC3-9890-35499DE69AF3}"/>
    <cellStyle name="SAPBEXresDataEmph_Actuals by Storm IO" xfId="575" xr:uid="{5EEEDFD4-05D8-493E-A762-62D0DBFBBCE6}"/>
    <cellStyle name="SAPBEXresItem" xfId="576" xr:uid="{25E21431-7271-45AE-B565-555712DE92A6}"/>
    <cellStyle name="SAPBEXresItem 2" xfId="577" xr:uid="{D9F47EF1-935A-4017-A3DD-984F5CD0A154}"/>
    <cellStyle name="SAPBEXresItem 2 2" xfId="1109" xr:uid="{9F894B13-9FCC-4FED-97CD-3A9A670E40D6}"/>
    <cellStyle name="SAPBEXresItem 2 2 2" xfId="2260" xr:uid="{4545BF71-83D0-4B89-9A4A-2BD65F5FAB19}"/>
    <cellStyle name="SAPBEXresItem 2 2 3" xfId="2749" xr:uid="{1EB47B93-7CCF-46F0-AC4D-7C1AD1694EA1}"/>
    <cellStyle name="SAPBEXresItem 2 3" xfId="1338" xr:uid="{4D99F5D1-3AEB-4BE0-AC2A-551827D4A61B}"/>
    <cellStyle name="SAPBEXresItem 2 3 2" xfId="1904" xr:uid="{88639E1B-1AD3-46C4-B44C-B48944EDD782}"/>
    <cellStyle name="SAPBEXresItem 2 3 3" xfId="2684" xr:uid="{1E682D70-B83E-4203-BD80-1415A07ED63F}"/>
    <cellStyle name="SAPBEXresItem 2 4" xfId="2639" xr:uid="{B033C708-F608-420F-B3F8-F65D00520671}"/>
    <cellStyle name="SAPBEXresItem 2 5" xfId="2579" xr:uid="{24CE0069-D29D-4793-BFD6-4056CE8174FB}"/>
    <cellStyle name="SAPBEXresItem 3" xfId="578" xr:uid="{3DB9A068-7480-47C1-8E2E-76E038176DB9}"/>
    <cellStyle name="SAPBEXresItem 3 2" xfId="913" xr:uid="{B1D7BA19-40C7-479B-A7B6-60DC2DE4BAAE}"/>
    <cellStyle name="SAPBEXresItem 3 2 2" xfId="2268" xr:uid="{28E95C85-1617-4194-AC8C-FB53A1B2F134}"/>
    <cellStyle name="SAPBEXresItem 3 2 3" xfId="2324" xr:uid="{21983172-1E65-4CF2-B356-D3E6DADBF361}"/>
    <cellStyle name="SAPBEXresItem 3 3" xfId="1339" xr:uid="{AF0899E2-C2C0-499A-8B4D-DC867E950A58}"/>
    <cellStyle name="SAPBEXresItem 3 3 2" xfId="2354" xr:uid="{59A03DCD-9B73-4B52-8421-3CB4B2EC8CA6}"/>
    <cellStyle name="SAPBEXresItem 3 3 3" xfId="2904" xr:uid="{666F02BA-A588-4B26-8017-9DAD4C1B087F}"/>
    <cellStyle name="SAPBEXresItem 3 4" xfId="2099" xr:uid="{0B823F34-16F5-4355-B6F2-C518998930A9}"/>
    <cellStyle name="SAPBEXresItem 3 5" xfId="2981" xr:uid="{54AEAAB3-018A-4A50-9148-CA313B4C2FC4}"/>
    <cellStyle name="SAPBEXresItem 4" xfId="650" xr:uid="{B8978ED1-33F7-422D-A760-94A88690CDC4}"/>
    <cellStyle name="SAPBEXresItem 4 2" xfId="942" xr:uid="{D6FD3E57-1184-4725-839B-28F0F01D9D17}"/>
    <cellStyle name="SAPBEXresItem 4 2 2" xfId="1725" xr:uid="{456AF611-8BF2-4290-9ED4-6A567E020AC0}"/>
    <cellStyle name="SAPBEXresItem 4 2 3" xfId="3093" xr:uid="{83BF83FB-E68B-4DF8-93E6-3B172EEFD32C}"/>
    <cellStyle name="SAPBEXresItem 4 3" xfId="1389" xr:uid="{9E52DE0C-AA33-4C0B-A37A-20E2C2AD0BCC}"/>
    <cellStyle name="SAPBEXresItem 4 3 2" xfId="1690" xr:uid="{3D52F564-85E3-44A6-97C8-ADE770619F5E}"/>
    <cellStyle name="SAPBEXresItem 4 3 3" xfId="3132" xr:uid="{027E0211-CC4F-4B50-81D0-28B64B6523B2}"/>
    <cellStyle name="SAPBEXresItem 4 4" xfId="2041" xr:uid="{BAE819B0-665E-4260-93E4-90B32D58DEBD}"/>
    <cellStyle name="SAPBEXresItem 4 5" xfId="3268" xr:uid="{EA3F2E63-16B8-4B2A-ADDA-F327CCBC6219}"/>
    <cellStyle name="SAPBEXresItem 5" xfId="856" xr:uid="{1A1BE46F-D274-47F2-BF2C-61D7DF5CF4B9}"/>
    <cellStyle name="SAPBEXresItem 5 2" xfId="1299" xr:uid="{DC447E81-009D-4A5A-9917-BEA5F09C127F}"/>
    <cellStyle name="SAPBEXresItem 5 2 2" xfId="1755" xr:uid="{0742A7DD-C2AB-419B-A117-3E35B8C09CF6}"/>
    <cellStyle name="SAPBEXresItem 5 2 3" xfId="3065" xr:uid="{8D65F1D9-E921-4078-B9E8-3A6CA6462E95}"/>
    <cellStyle name="SAPBEXresItem 5 3" xfId="1490" xr:uid="{9940F0D8-7A8B-4F34-8703-D61FCA71F1C3}"/>
    <cellStyle name="SAPBEXresItem 5 3 2" xfId="2475" xr:uid="{832F4078-C736-4E5C-9047-2540D85521AA}"/>
    <cellStyle name="SAPBEXresItem 5 3 3" xfId="2561" xr:uid="{0F77640B-8CF3-4DA3-BCAD-CBC8457472E4}"/>
    <cellStyle name="SAPBEXresItem 5 4" xfId="2583" xr:uid="{F62A1C37-B6AE-4A03-8EEE-C77F33807444}"/>
    <cellStyle name="SAPBEXresItem 5 5" xfId="1748" xr:uid="{6EE01454-D422-4FA2-A441-9B0B3ACDE390}"/>
    <cellStyle name="SAPBEXresItem 6" xfId="990" xr:uid="{E457D503-AFD0-4AFF-A510-48CA0DFBE8FB}"/>
    <cellStyle name="SAPBEXresItem 6 2" xfId="2072" xr:uid="{18C9C208-5C83-4865-9D69-FAB6AED5DEF4}"/>
    <cellStyle name="SAPBEXresItem 6 3" xfId="3007" xr:uid="{D2D350B1-20FB-4612-BD5A-2943497D24F8}"/>
    <cellStyle name="SAPBEXresItem 7" xfId="1337" xr:uid="{7752E8E3-3B1A-4D66-ABE0-E2AC4BA9F382}"/>
    <cellStyle name="SAPBEXresItem 7 2" xfId="1629" xr:uid="{93CDE683-6977-481C-A959-F1E6FB1C8E3B}"/>
    <cellStyle name="SAPBEXresItem 7 3" xfId="3197" xr:uid="{BDC86BDF-2D50-4E6C-A73A-2FDBDF6E53A4}"/>
    <cellStyle name="SAPBEXresItem 8" xfId="2291" xr:uid="{AC0B016E-23A3-4405-84BE-CB1973C129C1}"/>
    <cellStyle name="SAPBEXresItem 9" xfId="2597" xr:uid="{2943CED0-8746-406B-A6F5-1A5739B566E4}"/>
    <cellStyle name="SAPBEXresItem_Actuals by Storm IO" xfId="579" xr:uid="{53F0AC22-12E8-41E1-BAF5-4B8981973FAE}"/>
    <cellStyle name="SAPBEXresItemX" xfId="580" xr:uid="{84F41EA5-A69C-4C76-9E78-8BE6C948C97A}"/>
    <cellStyle name="SAPBEXresItemX 2" xfId="581" xr:uid="{DEDCFE88-B590-4C9D-AE1E-F17EFA7B546F}"/>
    <cellStyle name="SAPBEXresItemX 2 2" xfId="1108" xr:uid="{DE83377C-F06A-4C5F-90B4-6EEE781B4D1A}"/>
    <cellStyle name="SAPBEXresItemX 2 2 2" xfId="2292" xr:uid="{A39CA6F6-2403-44C8-9813-9BC7F37317A1}"/>
    <cellStyle name="SAPBEXresItemX 2 2 3" xfId="1868" xr:uid="{FA17A8A7-0949-4B6F-A50F-A70D941974A1}"/>
    <cellStyle name="SAPBEXresItemX 2 3" xfId="1341" xr:uid="{444A5165-506E-4F58-81ED-C6798269B9BF}"/>
    <cellStyle name="SAPBEXresItemX 2 3 2" xfId="2147" xr:uid="{875E7199-B795-40C2-BD22-E7543FA87987}"/>
    <cellStyle name="SAPBEXresItemX 2 3 3" xfId="2747" xr:uid="{25C6E081-DA03-4DF0-AA0C-6AC7A61500B1}"/>
    <cellStyle name="SAPBEXresItemX 2 4" xfId="1692" xr:uid="{E45A4EE7-D2F4-4F7F-B0C9-BF03AC1D16F5}"/>
    <cellStyle name="SAPBEXresItemX 2 5" xfId="3127" xr:uid="{C4D12279-6923-47F2-9FDD-8E5FBBB6E586}"/>
    <cellStyle name="SAPBEXresItemX 3" xfId="582" xr:uid="{FF9EA079-4225-4DD4-B281-31465F8A13E2}"/>
    <cellStyle name="SAPBEXresItemX 3 2" xfId="970" xr:uid="{D50D32A4-A22C-4239-9AFB-B68B15F40B63}"/>
    <cellStyle name="SAPBEXresItemX 3 2 2" xfId="1737" xr:uid="{59A29820-A20F-4416-B3B6-B7D8DBAE911D}"/>
    <cellStyle name="SAPBEXresItemX 3 2 3" xfId="3084" xr:uid="{C096054E-60BD-4658-890B-0E633BF47071}"/>
    <cellStyle name="SAPBEXresItemX 3 3" xfId="1342" xr:uid="{176DFBD0-4766-418C-8A9D-7536DE33972C}"/>
    <cellStyle name="SAPBEXresItemX 3 3 2" xfId="1837" xr:uid="{B4620B5C-651C-4729-8DAD-B3DCEBE2BE8A}"/>
    <cellStyle name="SAPBEXresItemX 3 3 3" xfId="2925" xr:uid="{5862F5A9-03ED-49FD-8689-3441B2708C61}"/>
    <cellStyle name="SAPBEXresItemX 3 4" xfId="1983" xr:uid="{B018CC97-7D8A-43BB-A2D0-1D0E4EA29DDF}"/>
    <cellStyle name="SAPBEXresItemX 3 5" xfId="2412" xr:uid="{2030A58E-92F9-4AD1-B368-233420354572}"/>
    <cellStyle name="SAPBEXresItemX 4" xfId="651" xr:uid="{56D85A95-F74E-4A09-B926-3D546DFBB4DD}"/>
    <cellStyle name="SAPBEXresItemX 4 2" xfId="1027" xr:uid="{1A719B66-1938-49F6-BC82-D3766AC1DD80}"/>
    <cellStyle name="SAPBEXresItemX 4 2 2" xfId="1718" xr:uid="{64F2331A-3798-4DD6-8E8C-82DF257B479E}"/>
    <cellStyle name="SAPBEXresItemX 4 2 3" xfId="3101" xr:uid="{31CBF4CF-0118-44D2-9BB4-2261148D6C4E}"/>
    <cellStyle name="SAPBEXresItemX 4 3" xfId="1390" xr:uid="{6A6CFF17-E08B-489E-B82B-F1F36B165E85}"/>
    <cellStyle name="SAPBEXresItemX 4 3 2" xfId="1543" xr:uid="{F799C4C9-A0FE-48C4-B297-A814CFAF2A9A}"/>
    <cellStyle name="SAPBEXresItemX 4 3 3" xfId="3283" xr:uid="{9D98AE63-6BB5-4E1A-91F4-CA2FA478B46E}"/>
    <cellStyle name="SAPBEXresItemX 4 4" xfId="1946" xr:uid="{BEAE2E45-5DBA-4963-A41F-A96052726367}"/>
    <cellStyle name="SAPBEXresItemX 4 5" xfId="2454" xr:uid="{B06307DA-5013-4F55-8528-7FB35818FCCC}"/>
    <cellStyle name="SAPBEXresItemX 5" xfId="857" xr:uid="{9E6C3BBF-B32B-4F2B-9AF5-214D3D1783FE}"/>
    <cellStyle name="SAPBEXresItemX 5 2" xfId="1300" xr:uid="{2961205B-B7D0-480B-BB43-8100F1AF3453}"/>
    <cellStyle name="SAPBEXresItemX 5 2 2" xfId="1908" xr:uid="{2F172C35-CBAC-4704-9B7A-9B2C56560C89}"/>
    <cellStyle name="SAPBEXresItemX 5 2 3" xfId="2675" xr:uid="{761F049F-1DFA-4F20-83C8-688FEE2851B0}"/>
    <cellStyle name="SAPBEXresItemX 5 3" xfId="1491" xr:uid="{3563E13C-F788-46B2-8D78-DF3B7A2F8381}"/>
    <cellStyle name="SAPBEXresItemX 5 3 2" xfId="1896" xr:uid="{650F2E97-FDB1-4D2D-BF79-413417A94D5B}"/>
    <cellStyle name="SAPBEXresItemX 5 3 3" xfId="2717" xr:uid="{A7E448D7-A8B1-439E-BDEE-77AAD6C5B5C7}"/>
    <cellStyle name="SAPBEXresItemX 5 4" xfId="2193" xr:uid="{BEDA4C21-41BF-4A8C-ADE4-0E91973B0FC2}"/>
    <cellStyle name="SAPBEXresItemX 5 5" xfId="3082" xr:uid="{EA2A51D3-062D-474D-92A1-476DFF03880A}"/>
    <cellStyle name="SAPBEXresItemX 6" xfId="989" xr:uid="{2E7E089A-4FB3-46F5-BCD4-7392382BF568}"/>
    <cellStyle name="SAPBEXresItemX 6 2" xfId="1934" xr:uid="{FD91AE96-09AF-4EA1-85BA-17CDA0F3FA55}"/>
    <cellStyle name="SAPBEXresItemX 6 3" xfId="2486" xr:uid="{F4839510-7C69-48C8-B63C-A5CEC908E73D}"/>
    <cellStyle name="SAPBEXresItemX 7" xfId="1340" xr:uid="{510BFEE5-F3D2-43BE-B27E-558758431641}"/>
    <cellStyle name="SAPBEXresItemX 7 2" xfId="1628" xr:uid="{F06A5770-5114-44BB-A409-2233214800C3}"/>
    <cellStyle name="SAPBEXresItemX 7 3" xfId="3198" xr:uid="{264F13CA-6E6D-4197-BF78-390F40920513}"/>
    <cellStyle name="SAPBEXresItemX 8" xfId="1714" xr:uid="{F22889F7-E3D7-4D44-94AB-FD47682E2AB5}"/>
    <cellStyle name="SAPBEXresItemX 9" xfId="3105" xr:uid="{5606CB32-42D6-4705-85BA-F9C2C3F5D88A}"/>
    <cellStyle name="SAPBEXresItemX_Actuals by Storm IO" xfId="583" xr:uid="{943B955D-BCF0-4E4E-924D-D9C224E52BB3}"/>
    <cellStyle name="SAPBEXstdData" xfId="584" xr:uid="{C11FCD8F-7AFB-4F30-B1D5-BB1F2BC77826}"/>
    <cellStyle name="SAPBEXstdData 2" xfId="585" xr:uid="{B9401DC7-4AB0-4EC2-A5A5-333F4973E72C}"/>
    <cellStyle name="SAPBEXstdData 2 2" xfId="858" xr:uid="{307FCC70-E33B-401A-90A8-F217D3378F12}"/>
    <cellStyle name="SAPBEXstdData 2 2 2" xfId="1301" xr:uid="{C0F5E1DF-418F-485B-B2B9-5F97F6874C45}"/>
    <cellStyle name="SAPBEXstdData 2 2 2 2" xfId="1504" xr:uid="{A01AFCD7-5435-48EA-840E-623AD0CF0D44}"/>
    <cellStyle name="SAPBEXstdData 2 2 2 3" xfId="3035" xr:uid="{0416C8FD-80EE-4F71-9B0D-5F317953D2DE}"/>
    <cellStyle name="SAPBEXstdData 2 2 3" xfId="1492" xr:uid="{129F4E69-8D67-4973-9942-4C3A7373841D}"/>
    <cellStyle name="SAPBEXstdData 2 2 3 2" xfId="2296" xr:uid="{406B2F1C-CF27-4E80-AAE2-DBD08EA159A0}"/>
    <cellStyle name="SAPBEXstdData 2 2 3 3" xfId="2833" xr:uid="{82B65239-E1F7-489A-AFF4-F6536617E8AF}"/>
    <cellStyle name="SAPBEXstdData 2 2 4" xfId="2184" xr:uid="{7D1624A8-F34D-419E-932A-0E35095E837C}"/>
    <cellStyle name="SAPBEXstdData 2 2 5" xfId="1697" xr:uid="{2FA14A8C-3AED-418F-90D2-E98343F20D55}"/>
    <cellStyle name="SAPBEXstdData 2 3" xfId="1101" xr:uid="{FCC056A0-5E00-4C73-8E8C-77C6AAC28A13}"/>
    <cellStyle name="SAPBEXstdData 2 3 2" xfId="2476" xr:uid="{46EF5349-711A-4745-BAAF-925CE8CD7699}"/>
    <cellStyle name="SAPBEXstdData 2 3 3" xfId="2543" xr:uid="{D8F74764-1800-46FB-A55E-6ACBD8200C84}"/>
    <cellStyle name="SAPBEXstdData 2 4" xfId="1344" xr:uid="{1B27E5D5-03D1-4C1F-8D1F-AC8C0AE3E603}"/>
    <cellStyle name="SAPBEXstdData 2 4 2" xfId="2490" xr:uid="{A2343A12-7A2E-430E-B712-4DAD7DE47CAC}"/>
    <cellStyle name="SAPBEXstdData 2 4 3" xfId="2861" xr:uid="{C8D576E4-647F-4796-87B6-E266F63E92A5}"/>
    <cellStyle name="SAPBEXstdData 2 5" xfId="2235" xr:uid="{9BD1D4B4-81ED-43F3-AA32-AC60630DAEA2}"/>
    <cellStyle name="SAPBEXstdData 2 6" xfId="2794" xr:uid="{E9510BA0-55E0-4BDD-8FBA-F16DE85E8589}"/>
    <cellStyle name="SAPBEXstdData 3" xfId="586" xr:uid="{E8203EBE-B556-4A92-A45F-52F99453764C}"/>
    <cellStyle name="SAPBEXstdData 3 2" xfId="988" xr:uid="{37C5A4DA-520D-484C-ADA7-7D4BF088BE84}"/>
    <cellStyle name="SAPBEXstdData 3 2 2" xfId="1977" xr:uid="{C16E58A7-A97C-4C5F-8848-3E65067737EE}"/>
    <cellStyle name="SAPBEXstdData 3 2 3" xfId="2106" xr:uid="{9E326DB8-6EC3-46E3-811D-9A111BD360C4}"/>
    <cellStyle name="SAPBEXstdData 3 3" xfId="1345" xr:uid="{DF6A9ECF-F9DF-4AB4-8C65-5CF2EF8BFA58}"/>
    <cellStyle name="SAPBEXstdData 3 3 2" xfId="2051" xr:uid="{2EF19703-382C-4F99-89F6-948780ADB673}"/>
    <cellStyle name="SAPBEXstdData 3 3 3" xfId="3159" xr:uid="{E276BCA2-A51A-4FB9-8AA4-038E1A9568E4}"/>
    <cellStyle name="SAPBEXstdData 3 4" xfId="2289" xr:uid="{CD64FC44-E6EA-469A-B5E5-31265BF5A0A4}"/>
    <cellStyle name="SAPBEXstdData 3 5" xfId="1971" xr:uid="{4646E701-B1BB-4E3D-95FE-C06CD65FCE0B}"/>
    <cellStyle name="SAPBEXstdData 4" xfId="587" xr:uid="{4C6CE05E-565F-4660-98B8-08ADFFB02E75}"/>
    <cellStyle name="SAPBEXstdData 4 2" xfId="859" xr:uid="{4C8E1816-E6FF-42DD-B29E-6C7D21770274}"/>
    <cellStyle name="SAPBEXstdData 4 2 2" xfId="1302" xr:uid="{80305371-82EA-4602-AEFF-4ABD22D0F499}"/>
    <cellStyle name="SAPBEXstdData 4 2 2 2" xfId="1634" xr:uid="{09C970B8-C573-4F52-8F90-55B436A3339B}"/>
    <cellStyle name="SAPBEXstdData 4 2 2 3" xfId="3191" xr:uid="{9546AB14-2C8A-4D33-AE41-7928828214FC}"/>
    <cellStyle name="SAPBEXstdData 4 2 3" xfId="1493" xr:uid="{102C71B8-CC28-43BA-830C-67EC1D1A3107}"/>
    <cellStyle name="SAPBEXstdData 4 2 3 2" xfId="1794" xr:uid="{BBC42532-BB86-4D42-904A-1A46F6F70A16}"/>
    <cellStyle name="SAPBEXstdData 4 2 3 3" xfId="3029" xr:uid="{89C704F8-9833-4DCF-B437-8F57162FAF16}"/>
    <cellStyle name="SAPBEXstdData 4 2 4" xfId="1938" xr:uid="{26339E61-27C6-4A07-B620-24B2C7EDE9E3}"/>
    <cellStyle name="SAPBEXstdData 4 2 5" xfId="1962" xr:uid="{116355CD-751D-4CD4-B221-59BC00D95AF9}"/>
    <cellStyle name="SAPBEXstdData 4 3" xfId="911" xr:uid="{407A4675-6DB3-4625-8C90-552E6A6438A7}"/>
    <cellStyle name="SAPBEXstdData 4 3 2" xfId="2063" xr:uid="{0C1E3FD0-3F03-413E-A3FD-83892D381716}"/>
    <cellStyle name="SAPBEXstdData 4 3 3" xfId="3021" xr:uid="{E615E0E9-05AA-4105-BEDC-34F7EDFCB7A9}"/>
    <cellStyle name="SAPBEXstdData 4 4" xfId="1346" xr:uid="{2C714BBD-F816-493D-BD2A-EBDFE6D6E930}"/>
    <cellStyle name="SAPBEXstdData 4 4 2" xfId="2032" xr:uid="{CC8BF473-E056-4939-8CAB-F7CF9B16A1E7}"/>
    <cellStyle name="SAPBEXstdData 4 4 3" xfId="3307" xr:uid="{ACCBA0B8-84F3-4CCD-B68E-DA0299BAC9A5}"/>
    <cellStyle name="SAPBEXstdData 4 5" xfId="2150" xr:uid="{56862548-5FD0-4505-92FF-05AB74B78A67}"/>
    <cellStyle name="SAPBEXstdData 4 6" xfId="2725" xr:uid="{9BF32907-C535-49FF-90BA-616340D81D63}"/>
    <cellStyle name="SAPBEXstdData 5" xfId="860" xr:uid="{30FC93DF-D3D3-4190-BD84-8B6C211BD283}"/>
    <cellStyle name="SAPBEXstdData 5 2" xfId="1303" xr:uid="{D7EB59DA-5263-4168-B52F-FD189B8F3B29}"/>
    <cellStyle name="SAPBEXstdData 5 2 2" xfId="1907" xr:uid="{DB60E8A7-CDC4-4758-AE25-B01CFED91284}"/>
    <cellStyle name="SAPBEXstdData 5 2 3" xfId="2676" xr:uid="{0BF19416-7D9F-4145-84A6-F156D1007942}"/>
    <cellStyle name="SAPBEXstdData 5 3" xfId="1494" xr:uid="{83B32C8A-2893-4300-9D80-0E7AD2912AE2}"/>
    <cellStyle name="SAPBEXstdData 5 3 2" xfId="1732" xr:uid="{719754BF-1F20-4AF9-A587-110F981E8A51}"/>
    <cellStyle name="SAPBEXstdData 5 3 3" xfId="3087" xr:uid="{D321B281-4929-4C04-9139-B6C0F61F593F}"/>
    <cellStyle name="SAPBEXstdData 5 4" xfId="1864" xr:uid="{A075CE3F-4842-4CBC-B900-29AF0BCBA22D}"/>
    <cellStyle name="SAPBEXstdData 5 5" xfId="2819" xr:uid="{8AB83981-6513-4835-9C87-68AACD96E40B}"/>
    <cellStyle name="SAPBEXstdData 6" xfId="1263" xr:uid="{079FA511-E929-49A5-A574-21FFBE9D819F}"/>
    <cellStyle name="SAPBEXstdData 6 2" xfId="2124" xr:uid="{580B6F9C-F4FB-4450-BA4C-7958CDC35943}"/>
    <cellStyle name="SAPBEXstdData 6 3" xfId="2856" xr:uid="{53D7FFE2-7811-4D04-8549-50458D29B23B}"/>
    <cellStyle name="SAPBEXstdData 7" xfId="1343" xr:uid="{0D209685-635D-480E-9A8D-4983539A0B3B}"/>
    <cellStyle name="SAPBEXstdData 7 2" xfId="1585" xr:uid="{74E787E3-D28C-4F73-8B73-DB7E4C59410D}"/>
    <cellStyle name="SAPBEXstdData 7 3" xfId="3242" xr:uid="{E6EFE844-2417-49AE-8C4A-80EE5C39506C}"/>
    <cellStyle name="SAPBEXstdData 8" xfId="1558" xr:uid="{6DD1C9EB-AFD3-4ED2-BD27-9B61A2C5F3A3}"/>
    <cellStyle name="SAPBEXstdData 9" xfId="3267" xr:uid="{217259A6-5ABC-4F2F-A2B2-B9F3E7CD52CD}"/>
    <cellStyle name="SAPBEXstdData_Actuals by Storm IO" xfId="588" xr:uid="{A1AC5DB1-FF06-4311-BD50-CF7809B7771C}"/>
    <cellStyle name="SAPBEXstdDataEmph" xfId="589" xr:uid="{0EC7F0B6-2D60-45CA-98CC-B1A909E6AE65}"/>
    <cellStyle name="SAPBEXstdDataEmph 2" xfId="590" xr:uid="{161BAD5E-44BE-4B32-AB10-73A2C0DED6C2}"/>
    <cellStyle name="SAPBEXstdDataEmph 2 2" xfId="1203" xr:uid="{C69512FE-6883-47D9-8602-27A849AE4B7C}"/>
    <cellStyle name="SAPBEXstdDataEmph 2 2 2" xfId="2120" xr:uid="{FAE38FBC-0ED0-40C1-B512-47D14895B4CB}"/>
    <cellStyle name="SAPBEXstdDataEmph 2 2 3" xfId="2883" xr:uid="{4CD02531-2DA1-4253-B8BE-0959CE6F4246}"/>
    <cellStyle name="SAPBEXstdDataEmph 2 3" xfId="1348" xr:uid="{F7C374D5-A0CB-4D36-B4A7-6EAC29FA7FD6}"/>
    <cellStyle name="SAPBEXstdDataEmph 2 3 2" xfId="1630" xr:uid="{B6823BCB-5A60-41B4-8949-710426601615}"/>
    <cellStyle name="SAPBEXstdDataEmph 2 3 3" xfId="3196" xr:uid="{14D8469E-6D76-4FC9-AF44-DDA97B728539}"/>
    <cellStyle name="SAPBEXstdDataEmph 2 4" xfId="2111" xr:uid="{EF0970A1-0640-42DF-A911-A2BACD858159}"/>
    <cellStyle name="SAPBEXstdDataEmph 2 5" xfId="2941" xr:uid="{CE5E7067-4090-4768-BC7D-50764D0BAD41}"/>
    <cellStyle name="SAPBEXstdDataEmph 3" xfId="591" xr:uid="{1E3F3B05-5C15-47BB-8C57-D9DACEAD597F}"/>
    <cellStyle name="SAPBEXstdDataEmph 3 2" xfId="1016" xr:uid="{CFA20F50-C83D-40D2-9438-F94F8DFC74F8}"/>
    <cellStyle name="SAPBEXstdDataEmph 3 2 2" xfId="2443" xr:uid="{74FF04D6-2237-4257-89B8-3E7F3DD145E4}"/>
    <cellStyle name="SAPBEXstdDataEmph 3 2 3" xfId="2039" xr:uid="{FD8404E6-6A88-45C2-A975-6275E579C27E}"/>
    <cellStyle name="SAPBEXstdDataEmph 3 3" xfId="1349" xr:uid="{3468E154-7106-4D28-A64F-B6F44B9BC778}"/>
    <cellStyle name="SAPBEXstdDataEmph 3 3 2" xfId="1903" xr:uid="{4D69DAE7-2F88-4F32-B874-74657355D94F}"/>
    <cellStyle name="SAPBEXstdDataEmph 3 3 3" xfId="2685" xr:uid="{5ABDA47D-9722-4405-98A8-31C8057F6379}"/>
    <cellStyle name="SAPBEXstdDataEmph 3 4" xfId="1829" xr:uid="{D360EF5A-2214-4505-BD25-DCA6F064D8EC}"/>
    <cellStyle name="SAPBEXstdDataEmph 3 5" xfId="2942" xr:uid="{4DC53915-044E-491C-B063-2E642405B5C3}"/>
    <cellStyle name="SAPBEXstdDataEmph 4" xfId="861" xr:uid="{7B423DD3-5EBB-4834-8DD2-2F73E3FC5808}"/>
    <cellStyle name="SAPBEXstdDataEmph 4 2" xfId="1304" xr:uid="{6FF584AC-2B61-4E03-8A0D-C86FB587D1B6}"/>
    <cellStyle name="SAPBEXstdDataEmph 4 2 2" xfId="1835" xr:uid="{7526A138-9E54-4560-ABE2-66EB646F5A88}"/>
    <cellStyle name="SAPBEXstdDataEmph 4 2 3" xfId="2927" xr:uid="{457C10C6-621E-4EAA-8BD1-94AFED914825}"/>
    <cellStyle name="SAPBEXstdDataEmph 4 3" xfId="1495" xr:uid="{550B9948-1F1B-4000-8292-3A0387E15A98}"/>
    <cellStyle name="SAPBEXstdDataEmph 4 3 2" xfId="1606" xr:uid="{F61955BC-1ED4-4920-B1AF-82EEC2ADB862}"/>
    <cellStyle name="SAPBEXstdDataEmph 4 3 3" xfId="3223" xr:uid="{11F76B7A-DC1C-4218-AF13-97130EBF46FC}"/>
    <cellStyle name="SAPBEXstdDataEmph 4 4" xfId="2319" xr:uid="{52AEE435-A881-4F4D-8C53-B8564B04BD6A}"/>
    <cellStyle name="SAPBEXstdDataEmph 4 5" xfId="2924" xr:uid="{8E8561DB-277B-4435-931E-ADE8647D304A}"/>
    <cellStyle name="SAPBEXstdDataEmph 5" xfId="943" xr:uid="{AF46FAE1-ED10-446B-9F50-E66ECB0CEF98}"/>
    <cellStyle name="SAPBEXstdDataEmph 5 2" xfId="2316" xr:uid="{7A24FA51-73C4-4E62-91D4-E2122FF5E367}"/>
    <cellStyle name="SAPBEXstdDataEmph 5 3" xfId="2739" xr:uid="{F33C6A45-5360-4947-9D03-7CB14A9F18D4}"/>
    <cellStyle name="SAPBEXstdDataEmph 6" xfId="1347" xr:uid="{7A9FE51A-0AA8-483D-9ED7-033CA376B751}"/>
    <cellStyle name="SAPBEXstdDataEmph 6 2" xfId="2109" xr:uid="{6DBA2793-34D0-49B9-8778-37F21E20527D}"/>
    <cellStyle name="SAPBEXstdDataEmph 6 3" xfId="2954" xr:uid="{58D81C4C-7540-4039-BD4B-C06F8D2AC36B}"/>
    <cellStyle name="SAPBEXstdDataEmph 7" xfId="2598" xr:uid="{47C5BD33-43E4-4B5B-A8D6-BCE43E455B79}"/>
    <cellStyle name="SAPBEXstdDataEmph 8" xfId="2930" xr:uid="{28C41403-8778-4A7E-9CEC-2E925D9381D6}"/>
    <cellStyle name="SAPBEXstdDataEmph_Actuals by Storm IO" xfId="592" xr:uid="{ACA6B875-8BC3-4BBF-9363-E8DECDCFC5D7}"/>
    <cellStyle name="SAPBEXstdItem" xfId="593" xr:uid="{DDEBC002-A730-4BED-BF73-719A411DD643}"/>
    <cellStyle name="SAPBEXstdItem 10" xfId="1799" xr:uid="{A69B85FD-4949-48E9-8DD6-38CEC66C4212}"/>
    <cellStyle name="SAPBEXstdItem 2" xfId="594" xr:uid="{F78A5412-289D-4836-97BF-71667DD687AF}"/>
    <cellStyle name="SAPBEXstdItem 2 2" xfId="862" xr:uid="{03DF2F22-AF61-4658-92CA-6AAB027C3376}"/>
    <cellStyle name="SAPBEXstdItem 2 2 2" xfId="1305" xr:uid="{F1F0BE02-FE73-4882-A7A3-7F6BF63BB75B}"/>
    <cellStyle name="SAPBEXstdItem 2 2 2 2" xfId="2049" xr:uid="{B5B4E62A-A74B-42C6-A41C-8DF770E44EFC}"/>
    <cellStyle name="SAPBEXstdItem 2 2 2 3" xfId="3192" xr:uid="{E8205F91-0396-4268-8505-6F3FB085F2DF}"/>
    <cellStyle name="SAPBEXstdItem 2 2 3" xfId="1496" xr:uid="{100D0BDD-9048-4922-8A80-B7DDB681EC90}"/>
    <cellStyle name="SAPBEXstdItem 2 2 3 2" xfId="1541" xr:uid="{B3FE3F10-B184-4342-90E0-33071CFF33B5}"/>
    <cellStyle name="SAPBEXstdItem 2 2 3 3" xfId="3285" xr:uid="{8772A54D-89D5-4A18-BF5A-4953F33C2D65}"/>
    <cellStyle name="SAPBEXstdItem 2 2 4" xfId="1683" xr:uid="{4330F143-F637-4F6D-BA28-0E244C7C4E63}"/>
    <cellStyle name="SAPBEXstdItem 2 2 5" xfId="3139" xr:uid="{93DF12F1-5277-4068-A896-CAC3F3F08D78}"/>
    <cellStyle name="SAPBEXstdItem 2 3" xfId="1030" xr:uid="{D8716F6B-85A0-47D5-8691-3AA5704AC59E}"/>
    <cellStyle name="SAPBEXstdItem 2 3 2" xfId="1813" xr:uid="{75A2D731-FD02-4509-A05C-98CF3ACC11C0}"/>
    <cellStyle name="SAPBEXstdItem 2 3 3" xfId="2969" xr:uid="{3E2EEC97-14F9-4753-AC65-128B6DBB434E}"/>
    <cellStyle name="SAPBEXstdItem 2 4" xfId="1351" xr:uid="{A4C959B5-1A44-4CF3-86A4-1CB6563D662C}"/>
    <cellStyle name="SAPBEXstdItem 2 4 2" xfId="2308" xr:uid="{F5C6C7C0-DF2D-4162-973A-F65612E18E28}"/>
    <cellStyle name="SAPBEXstdItem 2 4 3" xfId="2687" xr:uid="{51B44647-03D3-493D-9488-1FB96302834C}"/>
    <cellStyle name="SAPBEXstdItem 2 5" xfId="2144" xr:uid="{8565F2EC-17BA-4D38-9B33-D4B3F4E0F6E9}"/>
    <cellStyle name="SAPBEXstdItem 2 6" xfId="2762" xr:uid="{B9DAC937-C94E-404A-98B9-0C1A9EFB4679}"/>
    <cellStyle name="SAPBEXstdItem 3" xfId="595" xr:uid="{4097F9A5-4FF1-4FE4-9F94-26E8295307FC}"/>
    <cellStyle name="SAPBEXstdItem 3 2" xfId="1222" xr:uid="{04C1FEB8-C8A5-4437-BAB1-E16A9AF6F45D}"/>
    <cellStyle name="SAPBEXstdItem 3 2 2" xfId="2266" xr:uid="{61F36750-9343-4E2D-AA9C-60C87C91762F}"/>
    <cellStyle name="SAPBEXstdItem 3 2 3" xfId="1955" xr:uid="{5CAC5A20-8A84-45CF-8EE1-E5F4CDAA2E24}"/>
    <cellStyle name="SAPBEXstdItem 3 3" xfId="1352" xr:uid="{4132BF33-01FD-42A7-94AD-55103285C408}"/>
    <cellStyle name="SAPBEXstdItem 3 3 2" xfId="1792" xr:uid="{48361617-583F-4BA1-AF6D-CF49A6F54866}"/>
    <cellStyle name="SAPBEXstdItem 3 3 3" xfId="3032" xr:uid="{6CA2447C-232F-4B70-B50B-2B6FF600C51B}"/>
    <cellStyle name="SAPBEXstdItem 3 4" xfId="2135" xr:uid="{E198EE34-2C2D-4C6D-BB43-1524AB1EC2E4}"/>
    <cellStyle name="SAPBEXstdItem 3 5" xfId="2803" xr:uid="{868C379F-D621-4734-927F-B59DFB3B294C}"/>
    <cellStyle name="SAPBEXstdItem 4" xfId="596" xr:uid="{933F13C9-5F7F-4E75-B5C5-CBAE2DE1A521}"/>
    <cellStyle name="SAPBEXstdItem 4 2" xfId="1239" xr:uid="{AC4C3F08-B044-49A9-956A-8CD3E9BE85A9}"/>
    <cellStyle name="SAPBEXstdItem 4 2 2" xfId="2356" xr:uid="{931975F5-7FB8-4DC6-85F5-26AB031EA067}"/>
    <cellStyle name="SAPBEXstdItem 4 2 3" xfId="2956" xr:uid="{0DC1426C-8F9B-47B4-AF33-BDF190A5461B}"/>
    <cellStyle name="SAPBEXstdItem 4 3" xfId="1353" xr:uid="{C9210437-3D94-489C-9235-8EBC185E4C08}"/>
    <cellStyle name="SAPBEXstdItem 4 3 2" xfId="1626" xr:uid="{95054B2C-D2C2-43F5-ACDB-7B8484FEC1F9}"/>
    <cellStyle name="SAPBEXstdItem 4 3 3" xfId="3200" xr:uid="{E8BFA62C-C379-4EFD-9E6D-25A20E8DEBBB}"/>
    <cellStyle name="SAPBEXstdItem 4 4" xfId="1840" xr:uid="{2B4D8408-C2FB-4615-96B8-D6FBCBA2A523}"/>
    <cellStyle name="SAPBEXstdItem 4 5" xfId="2913" xr:uid="{DA82E650-03C5-4C65-9024-718CBA60CFF5}"/>
    <cellStyle name="SAPBEXstdItem 5" xfId="597" xr:uid="{8B13A509-4042-47C6-8A76-DC8031C2FAAA}"/>
    <cellStyle name="SAPBEXstdItem 5 2" xfId="863" xr:uid="{22F5FC80-7FBB-4351-AE8A-CCD15E536878}"/>
    <cellStyle name="SAPBEXstdItem 5 2 2" xfId="1306" xr:uid="{2D5C2B60-564B-4051-A8DB-DD59446B4D2F}"/>
    <cellStyle name="SAPBEXstdItem 5 2 2 2" xfId="2625" xr:uid="{1394BA21-8315-414F-9E22-F8E0D3BE6004}"/>
    <cellStyle name="SAPBEXstdItem 5 2 2 3" xfId="2745" xr:uid="{B720C57F-3782-449C-94EE-4EE90157BE98}"/>
    <cellStyle name="SAPBEXstdItem 5 2 3" xfId="1497" xr:uid="{F05E4C70-6B79-446F-8181-D707C2801C5E}"/>
    <cellStyle name="SAPBEXstdItem 5 2 3 2" xfId="2498" xr:uid="{F0A6E748-2150-4246-985B-7ACCC0C479C2}"/>
    <cellStyle name="SAPBEXstdItem 5 2 3 3" xfId="2718" xr:uid="{FE675B79-681D-4695-93DE-A70311761905}"/>
    <cellStyle name="SAPBEXstdItem 5 2 4" xfId="2607" xr:uid="{2B0C6328-70B6-49EC-8FD5-D20419D809E1}"/>
    <cellStyle name="SAPBEXstdItem 5 2 5" xfId="2842" xr:uid="{981F2FB9-C92B-4F8A-8CC0-56F37B4FB51B}"/>
    <cellStyle name="SAPBEXstdItem 5 3" xfId="1284" xr:uid="{F35F755E-5768-4D7C-B51E-00407E864BB4}"/>
    <cellStyle name="SAPBEXstdItem 5 3 2" xfId="2080" xr:uid="{B8FC95C6-7412-48E7-9419-5CA9A2712B2C}"/>
    <cellStyle name="SAPBEXstdItem 5 3 3" xfId="3000" xr:uid="{D082B769-A6A7-4E47-AD2F-C3C81C9D6CF9}"/>
    <cellStyle name="SAPBEXstdItem 5 4" xfId="1354" xr:uid="{F83FB6FF-88EA-4693-A243-7A31F1C418EE}"/>
    <cellStyle name="SAPBEXstdItem 5 4 2" xfId="2633" xr:uid="{A0846568-D06A-4774-ABE5-3DCDAB418F3D}"/>
    <cellStyle name="SAPBEXstdItem 5 4 3" xfId="2688" xr:uid="{4A6A494D-720A-4BDC-9C89-FBC517C51E8B}"/>
    <cellStyle name="SAPBEXstdItem 5 5" xfId="2349" xr:uid="{8C608843-2511-4119-96CE-AA92160B7C8D}"/>
    <cellStyle name="SAPBEXstdItem 5 6" xfId="2283" xr:uid="{FDB4DD51-0BA5-4FF3-BA31-BBADCA5A1E8D}"/>
    <cellStyle name="SAPBEXstdItem 6" xfId="864" xr:uid="{794221C8-7A9C-409E-8E7F-F43E1091A246}"/>
    <cellStyle name="SAPBEXstdItem 6 2" xfId="1307" xr:uid="{5C49A1C6-73D4-40A4-8412-9B4016EDD344}"/>
    <cellStyle name="SAPBEXstdItem 6 2 2" xfId="1722" xr:uid="{3979F257-3893-4398-BAE1-8288240BFFD8}"/>
    <cellStyle name="SAPBEXstdItem 6 2 3" xfId="3096" xr:uid="{FA32848A-DFDE-4AED-9521-3ABEE35001EA}"/>
    <cellStyle name="SAPBEXstdItem 6 3" xfId="1498" xr:uid="{AAC59C48-0B89-48AF-A432-B475CC9317D9}"/>
    <cellStyle name="SAPBEXstdItem 6 3 2" xfId="2448" xr:uid="{33D5DE84-EAFC-4A8A-86B2-A689C58D4C83}"/>
    <cellStyle name="SAPBEXstdItem 6 3 3" xfId="2892" xr:uid="{57E48DB9-A1B9-48E1-9E73-6D831C407832}"/>
    <cellStyle name="SAPBEXstdItem 6 4" xfId="1693" xr:uid="{CEBF4602-801F-42C5-8337-CF7E3E903DF7}"/>
    <cellStyle name="SAPBEXstdItem 6 5" xfId="3126" xr:uid="{6A775BDC-6EDE-46B7-A299-424F1582B8A5}"/>
    <cellStyle name="SAPBEXstdItem 7" xfId="1065" xr:uid="{7600A0CF-E4C8-49B7-A75E-6144EEBC446D}"/>
    <cellStyle name="SAPBEXstdItem 7 2" xfId="1843" xr:uid="{9967379C-A1B3-498C-9F04-E804DEB10858}"/>
    <cellStyle name="SAPBEXstdItem 7 3" xfId="2895" xr:uid="{54CAE52A-A67A-4C3B-B7CA-BAE4984ACEDC}"/>
    <cellStyle name="SAPBEXstdItem 8" xfId="1350" xr:uid="{D33A711B-BB2F-4BDE-BAC1-DB63D6AC9C49}"/>
    <cellStyle name="SAPBEXstdItem 8 2" xfId="2499" xr:uid="{4735CEDD-6998-45E5-8BA3-25A2960E8ED3}"/>
    <cellStyle name="SAPBEXstdItem 8 3" xfId="2686" xr:uid="{337EDDA6-59DE-4E63-B5FA-FCD7130561E0}"/>
    <cellStyle name="SAPBEXstdItem 9" xfId="2302" xr:uid="{18D3C57C-B34B-436A-AA55-E9D206A13E1F}"/>
    <cellStyle name="SAPBEXstdItem_Actuals by Storm IO" xfId="598" xr:uid="{BB8CA4AA-A4DF-41D0-9B58-B5133824E0E9}"/>
    <cellStyle name="SAPBEXstdItemX" xfId="599" xr:uid="{79EDDA23-1C0D-4573-8C78-4985803B0FCA}"/>
    <cellStyle name="SAPBEXstdItemX 10" xfId="2920" xr:uid="{29C8D2BA-2E9E-46E3-804B-C31CB2791436}"/>
    <cellStyle name="SAPBEXstdItemX 2" xfId="600" xr:uid="{917C0D7E-291C-4A40-9F43-1059A2067C32}"/>
    <cellStyle name="SAPBEXstdItemX 2 2" xfId="877" xr:uid="{B9A0A1DB-5799-4D1C-B8FA-CCBFDE45ADCD}"/>
    <cellStyle name="SAPBEXstdItemX 2 2 2" xfId="1945" xr:uid="{8D65C079-52EF-49A5-8850-B6396C464893}"/>
    <cellStyle name="SAPBEXstdItemX 2 2 3" xfId="2118" xr:uid="{F4EBFEBE-6440-46F7-8FFF-5B3CCE0C1242}"/>
    <cellStyle name="SAPBEXstdItemX 2 3" xfId="1356" xr:uid="{56DFAA8C-70A4-40C7-A68C-FBB1302C8B63}"/>
    <cellStyle name="SAPBEXstdItemX 2 3 2" xfId="1759" xr:uid="{EF8772F2-9041-44A1-A61B-DD780BCC086C}"/>
    <cellStyle name="SAPBEXstdItemX 2 3 3" xfId="3062" xr:uid="{4A56CF16-E481-45A5-B434-117C4AA20F2B}"/>
    <cellStyle name="SAPBEXstdItemX 2 4" xfId="1889" xr:uid="{1BC9C0EC-09C6-4E0A-AFDE-B36FE9B6A4E8}"/>
    <cellStyle name="SAPBEXstdItemX 2 5" xfId="2738" xr:uid="{F6A7E148-DC41-43D5-9D28-15C199F9BCD6}"/>
    <cellStyle name="SAPBEXstdItemX 3" xfId="601" xr:uid="{4DB36459-C49C-4081-BEEE-D1BCCB9DD621}"/>
    <cellStyle name="SAPBEXstdItemX 3 2" xfId="974" xr:uid="{3E30F6A4-BBEA-4B09-8982-2A14D986AB6F}"/>
    <cellStyle name="SAPBEXstdItemX 3 2 2" xfId="1724" xr:uid="{64F0C86A-6CA5-45EA-9CF6-82AFD6EAA1FE}"/>
    <cellStyle name="SAPBEXstdItemX 3 2 3" xfId="3095" xr:uid="{86460CD6-93A9-4AC1-9249-5950DF968396}"/>
    <cellStyle name="SAPBEXstdItemX 3 3" xfId="1357" xr:uid="{3DD985E4-F9C6-48FD-B8E7-AC2301663260}"/>
    <cellStyle name="SAPBEXstdItemX 3 3 2" xfId="2588" xr:uid="{7F46A7F2-F20B-4C0A-9C44-6950AD209B76}"/>
    <cellStyle name="SAPBEXstdItemX 3 3 3" xfId="2233" xr:uid="{E1262D18-2DCB-4BCA-9627-25072444E29C}"/>
    <cellStyle name="SAPBEXstdItemX 3 4" xfId="2023" xr:uid="{A83C9745-B1ED-4284-9798-58F28EFB1245}"/>
    <cellStyle name="SAPBEXstdItemX 3 5" xfId="2241" xr:uid="{4400E5BE-DAAC-4DDF-BB4C-1B97EA73D64A}"/>
    <cellStyle name="SAPBEXstdItemX 4" xfId="602" xr:uid="{83DE75D2-F209-4F71-A8CF-2DB3DBFDAD4D}"/>
    <cellStyle name="SAPBEXstdItemX 4 2" xfId="1107" xr:uid="{6890D0D7-6173-49E1-B8D2-91A1C56F9075}"/>
    <cellStyle name="SAPBEXstdItemX 4 2 2" xfId="2107" xr:uid="{48EBA334-6FEF-4D67-90F7-EEAA6D92686C}"/>
    <cellStyle name="SAPBEXstdItemX 4 2 3" xfId="2968" xr:uid="{57C7B503-A8E7-4FD0-B00E-34157BA2CF49}"/>
    <cellStyle name="SAPBEXstdItemX 4 3" xfId="1358" xr:uid="{3D55D287-F66F-4EA5-B8B8-802ACAA2A122}"/>
    <cellStyle name="SAPBEXstdItemX 4 3 2" xfId="1625" xr:uid="{40579A24-F5C0-4AD7-9216-6AE2B5B0E1A5}"/>
    <cellStyle name="SAPBEXstdItemX 4 3 3" xfId="3201" xr:uid="{D8EF5768-3637-4D5F-B8AF-AD2BB26E812B}"/>
    <cellStyle name="SAPBEXstdItemX 4 4" xfId="2215" xr:uid="{6CEA80C5-A71B-455A-AC88-C6AA2FB57669}"/>
    <cellStyle name="SAPBEXstdItemX 4 5" xfId="1568" xr:uid="{8F68EED9-E99B-4526-A413-17FBB5C6E6BF}"/>
    <cellStyle name="SAPBEXstdItemX 5" xfId="654" xr:uid="{05C68402-87C6-4699-B12E-7DB0361ABD1C}"/>
    <cellStyle name="SAPBEXstdItemX 5 2" xfId="1177" xr:uid="{F16DE7B1-AF63-473A-89FF-FDCDFE7C7545}"/>
    <cellStyle name="SAPBEXstdItemX 5 2 2" xfId="1790" xr:uid="{6B767518-6F6E-46CE-B1D8-7979AD5B881D}"/>
    <cellStyle name="SAPBEXstdItemX 5 2 3" xfId="3037" xr:uid="{FE5F1125-B3C7-495A-9F1F-500185315D9E}"/>
    <cellStyle name="SAPBEXstdItemX 5 3" xfId="1393" xr:uid="{3C05FD1B-03FB-466F-89B1-9BD6F53821C3}"/>
    <cellStyle name="SAPBEXstdItemX 5 3 2" xfId="2336" xr:uid="{9929A4BC-2197-4A0D-A72A-512FBD895C42}"/>
    <cellStyle name="SAPBEXstdItemX 5 3 3" xfId="2694" xr:uid="{59DC7A1A-CDE1-4B73-8893-AA8EE5D1748B}"/>
    <cellStyle name="SAPBEXstdItemX 5 4" xfId="2221" xr:uid="{3E82871B-E66B-4A00-96DF-73420458A784}"/>
    <cellStyle name="SAPBEXstdItemX 5 5" xfId="2538" xr:uid="{A1DC41C8-2DEF-491E-B164-B6ADCDE8E364}"/>
    <cellStyle name="SAPBEXstdItemX 6" xfId="865" xr:uid="{070DCE26-2877-4930-903F-26F017656FA9}"/>
    <cellStyle name="SAPBEXstdItemX 6 2" xfId="1308" xr:uid="{07300C30-D029-4FF1-924F-7FA08417424D}"/>
    <cellStyle name="SAPBEXstdItemX 6 2 2" xfId="1587" xr:uid="{E96F2509-155B-468E-BBA0-3405F9C402F1}"/>
    <cellStyle name="SAPBEXstdItemX 6 2 3" xfId="3240" xr:uid="{019F554A-6EA7-407C-A401-5C008A69C9C4}"/>
    <cellStyle name="SAPBEXstdItemX 6 3" xfId="1499" xr:uid="{90139A83-027C-4442-BFE2-26D9D2CACBA9}"/>
    <cellStyle name="SAPBEXstdItemX 6 3 2" xfId="1820" xr:uid="{F724F7B4-E7D9-4A05-B038-289B5445597C}"/>
    <cellStyle name="SAPBEXstdItemX 6 3 3" xfId="2950" xr:uid="{B8D031D8-5A56-49D7-82B3-E5E453D7C6D9}"/>
    <cellStyle name="SAPBEXstdItemX 6 4" xfId="1567" xr:uid="{AEEF49BD-F71F-42AB-AEBF-7A4B1E3C5152}"/>
    <cellStyle name="SAPBEXstdItemX 6 5" xfId="3260" xr:uid="{EF7CD852-39A7-4BA0-9A68-D2EA7DEF0D75}"/>
    <cellStyle name="SAPBEXstdItemX 7" xfId="912" xr:uid="{A77FBA43-6D82-45F4-886D-D27014A024D1}"/>
    <cellStyle name="SAPBEXstdItemX 7 2" xfId="2592" xr:uid="{7EDCC68E-D7D2-4965-99AF-CFD2819FCC56}"/>
    <cellStyle name="SAPBEXstdItemX 7 3" xfId="2513" xr:uid="{09D4538D-712B-4A44-AFF4-B06F93BA2A07}"/>
    <cellStyle name="SAPBEXstdItemX 8" xfId="1355" xr:uid="{32912215-2DDD-4B0E-8354-5EBE08C59764}"/>
    <cellStyle name="SAPBEXstdItemX 8 2" xfId="1830" xr:uid="{7C9B4327-9646-4CD2-A560-854A82FC3F91}"/>
    <cellStyle name="SAPBEXstdItemX 8 3" xfId="2940" xr:uid="{23F2A981-642C-4886-BAEF-FD9A61836758}"/>
    <cellStyle name="SAPBEXstdItemX 9" xfId="2480" xr:uid="{D75534FA-57EA-4ED5-A94D-C78998B56604}"/>
    <cellStyle name="SAPBEXstdItemX_Actuals by Storm IO" xfId="603" xr:uid="{370C5D4D-3D0D-4CFE-BA7F-5243D05FEF40}"/>
    <cellStyle name="SAPBEXtitle" xfId="604" xr:uid="{F3B10793-B2DE-4AA2-8773-3359E70712F4}"/>
    <cellStyle name="SAPBEXtitle 2" xfId="605" xr:uid="{BEBCB970-FC93-4C8E-BA2A-81F86D03EDF9}"/>
    <cellStyle name="SAPBEXtitle 2 2" xfId="1106" xr:uid="{F349A3E2-B1B0-4E70-824B-0618ACFBC640}"/>
    <cellStyle name="SAPBEXtitle 2 2 2" xfId="2350" xr:uid="{BF62F2BA-4068-4C04-B085-A4A882738C26}"/>
    <cellStyle name="SAPBEXtitle 2 2 3" xfId="2464" xr:uid="{D7161816-3C19-4FFD-844B-9294C20E527C}"/>
    <cellStyle name="SAPBEXtitle 2 3" xfId="1360" xr:uid="{7D9C9221-087A-4A4D-8770-BFAF60995C9A}"/>
    <cellStyle name="SAPBEXtitle 2 3 2" xfId="1811" xr:uid="{0C301C93-6A2A-4A7E-BE4C-97C3C1EC691C}"/>
    <cellStyle name="SAPBEXtitle 2 3 3" xfId="2976" xr:uid="{56771DE9-5551-48CA-BE7B-3564737DED11}"/>
    <cellStyle name="SAPBEXtitle 2 4" xfId="2644" xr:uid="{BB6F8EE2-42C2-4D8F-8DDF-1F249E11FDE9}"/>
    <cellStyle name="SAPBEXtitle 2 5" xfId="2091" xr:uid="{3EEDCAA9-C159-4FA3-9DF3-A6E245A882F1}"/>
    <cellStyle name="SAPBEXtitle 3" xfId="606" xr:uid="{F43C8197-6954-43DD-BEC2-07537F2C80A7}"/>
    <cellStyle name="SAPBEXtitle 4" xfId="866" xr:uid="{8912328B-7A7B-4761-86D1-DB2F3F7B2899}"/>
    <cellStyle name="SAPBEXtitle 4 2" xfId="1309" xr:uid="{42A8C7D6-DFED-4B38-8228-7CED86F0BAEA}"/>
    <cellStyle name="SAPBEXtitle 4 2 2" xfId="2297" xr:uid="{2BA28573-FED9-4685-807F-B76A8FCEB405}"/>
    <cellStyle name="SAPBEXtitle 4 2 3" xfId="2859" xr:uid="{16A784FC-1595-41EA-831E-AF07DC33E21B}"/>
    <cellStyle name="SAPBEXtitle 4 3" xfId="1500" xr:uid="{5432B684-27DC-4D95-BC5D-9B392671CB52}"/>
    <cellStyle name="SAPBEXtitle 4 3 2" xfId="1705" xr:uid="{EEB28F35-95D6-47C8-A751-54063B9681A7}"/>
    <cellStyle name="SAPBEXtitle 4 3 3" xfId="3117" xr:uid="{C7D999F7-DD1C-4CDE-A8B8-BFEA4BB4D1BA}"/>
    <cellStyle name="SAPBEXtitle 4 4" xfId="1980" xr:uid="{1D822927-DE61-4CBB-B0D9-F350B3955C30}"/>
    <cellStyle name="SAPBEXtitle 4 5" xfId="1723" xr:uid="{FE30BF6C-BF4F-4A30-A8EC-727B1D16FFAF}"/>
    <cellStyle name="SAPBEXtitle 5" xfId="987" xr:uid="{E5F8AD17-9E4E-45D0-9690-B2CA8BA6DD0C}"/>
    <cellStyle name="SAPBEXtitle 5 2" xfId="1986" xr:uid="{FC46F395-C5D0-4CA3-BC2E-3443679C4633}"/>
    <cellStyle name="SAPBEXtitle 5 3" xfId="1982" xr:uid="{93F8B23A-9DBE-4A53-AC76-476EF9E777FD}"/>
    <cellStyle name="SAPBEXtitle 6" xfId="1359" xr:uid="{CC5AE99B-5139-4DFF-9DF3-83CBB0D1FCF1}"/>
    <cellStyle name="SAPBEXtitle 6 2" xfId="2394" xr:uid="{B5BFD95B-FC3D-4FD3-8E46-24EB081F06F1}"/>
    <cellStyle name="SAPBEXtitle 6 3" xfId="2748" xr:uid="{4F82EFE1-5500-4C3F-AC97-78D8EFB7E9CD}"/>
    <cellStyle name="SAPBEXtitle 7" xfId="2327" xr:uid="{7F27084F-8F0E-4EDF-A165-955F21BBAA34}"/>
    <cellStyle name="SAPBEXtitle 8" xfId="2966" xr:uid="{50A00888-75BB-4325-9614-C5A8E941F667}"/>
    <cellStyle name="SAPBEXtitle_Actuals by Storm IO" xfId="607" xr:uid="{9241684A-F6A0-43DB-A16A-F9833DEAD0ED}"/>
    <cellStyle name="SAPBEXunassignedItem" xfId="608" xr:uid="{9D746E75-EAF5-4BB9-A9D9-58EF07A019A1}"/>
    <cellStyle name="SAPBEXunassignedItem 2" xfId="609" xr:uid="{77E49633-BAF9-4602-9112-BE975F11DE34}"/>
    <cellStyle name="SAPBEXunassignedItem 2 2" xfId="868" xr:uid="{55D461B1-297D-4C4C-BC7E-65E418F953F4}"/>
    <cellStyle name="SAPBEXunassignedItem 2 2 2" xfId="1282" xr:uid="{890D0C48-38B8-4178-BC4A-25615CFFBCDB}"/>
    <cellStyle name="SAPBEXunassignedItem 2 2 2 2" xfId="1596" xr:uid="{E000D712-D383-47D9-8A73-F2FC0711FAAB}"/>
    <cellStyle name="SAPBEXunassignedItem 2 2 2 3" xfId="3233" xr:uid="{0BD5AAE4-6A37-427B-906B-73BC5682C8CC}"/>
    <cellStyle name="SAPBEXunassignedItem 2 2 3" xfId="1502" xr:uid="{7AB2DBFD-9091-4986-AEFA-E74090AB71D4}"/>
    <cellStyle name="SAPBEXunassignedItem 2 2 3 2" xfId="1860" xr:uid="{42054AFF-1776-40E7-B3CF-45FE71EF4CCA}"/>
    <cellStyle name="SAPBEXunassignedItem 2 2 3 3" xfId="2834" xr:uid="{D17E8C5F-C464-4CBA-9467-33B35DAD1DFE}"/>
    <cellStyle name="SAPBEXunassignedItem 2 3" xfId="1176" xr:uid="{5293EDB4-91FA-448F-B2EA-978370FD468C}"/>
    <cellStyle name="SAPBEXunassignedItem 2 3 2" xfId="2240" xr:uid="{87830D67-13B9-4C75-8AC0-673E656E33E9}"/>
    <cellStyle name="SAPBEXunassignedItem 2 3 3" xfId="2532" xr:uid="{3EAC28DF-E140-4CA7-9FBE-93E945B61CB7}"/>
    <cellStyle name="SAPBEXunassignedItem 2 4" xfId="1362" xr:uid="{9F8D4DF5-0E05-4FD9-A81B-EFAFB3ECF7FA}"/>
    <cellStyle name="SAPBEXunassignedItem 2 4 2" xfId="2045" xr:uid="{1102CA67-22D5-488D-BF29-DF09E7177227}"/>
    <cellStyle name="SAPBEXunassignedItem 2 4 3" xfId="3243" xr:uid="{1F6EFB89-3509-4193-81F6-03B2BD1E882A}"/>
    <cellStyle name="SAPBEXunassignedItem 3" xfId="867" xr:uid="{41ABEA55-73CF-415F-8DA6-4C9C57BF8C43}"/>
    <cellStyle name="SAPBEXunassignedItem 3 2" xfId="1281" xr:uid="{92F95A57-A4F6-4EA4-A9AC-8C82614C1E5F}"/>
    <cellStyle name="SAPBEXunassignedItem 3 2 2" xfId="1807" xr:uid="{9500E6AF-16A9-4338-B684-259E2F6F0E88}"/>
    <cellStyle name="SAPBEXunassignedItem 3 2 3" xfId="2996" xr:uid="{6C7864A4-FA05-4A37-A5FA-8CA52456CFC7}"/>
    <cellStyle name="SAPBEXunassignedItem 3 3" xfId="1501" xr:uid="{7F2DE19C-845B-40FF-A5A7-1BD27A014563}"/>
    <cellStyle name="SAPBEXunassignedItem 3 3 2" xfId="1605" xr:uid="{124CB209-CC0D-42ED-B5A3-2EDB5330B501}"/>
    <cellStyle name="SAPBEXunassignedItem 3 3 3" xfId="3224" xr:uid="{0872775E-2E3E-4E9E-836E-594CE826AEFE}"/>
    <cellStyle name="SAPBEXunassignedItem 4" xfId="1048" xr:uid="{F83C0DC8-E93D-4F6E-BC5E-F4888314225B}"/>
    <cellStyle name="SAPBEXunassignedItem 4 2" xfId="1729" xr:uid="{D6DE38AE-FB96-4C23-92A8-AD639E7E9A33}"/>
    <cellStyle name="SAPBEXunassignedItem 4 3" xfId="3090" xr:uid="{33D8A0D9-3C1E-4659-BB7D-4248271412BB}"/>
    <cellStyle name="SAPBEXunassignedItem 5" xfId="1361" xr:uid="{C5233471-B838-4E49-A014-6D77BF8942FB}"/>
    <cellStyle name="SAPBEXunassignedItem 5 2" xfId="1861" xr:uid="{94912417-43C0-48BA-9A76-247A33391421}"/>
    <cellStyle name="SAPBEXunassignedItem 5 3" xfId="2831" xr:uid="{AE8C60B7-F9D5-4C3C-A96E-EF241DF8CC34}"/>
    <cellStyle name="SAPBEXundefined" xfId="610" xr:uid="{8EDE7804-634C-442F-9D40-50FE0E76591C}"/>
    <cellStyle name="SAPBEXundefined 2" xfId="611" xr:uid="{AA56A975-D918-46FD-A56D-501EA12A2236}"/>
    <cellStyle name="SAPBEXundefined 2 2" xfId="1105" xr:uid="{DF88A7E5-11E2-42C5-8BB6-4204DBD4AD6C}"/>
    <cellStyle name="SAPBEXundefined 2 2 2" xfId="1753" xr:uid="{30CB06DA-6425-4BDF-835D-C22C4B727613}"/>
    <cellStyle name="SAPBEXundefined 2 2 3" xfId="3067" xr:uid="{7A9AC195-3FB8-405D-B8A8-38637B2F87EE}"/>
    <cellStyle name="SAPBEXundefined 2 3" xfId="1364" xr:uid="{F438149C-9947-4DF8-8A3C-3B487911510E}"/>
    <cellStyle name="SAPBEXundefined 2 3 2" xfId="1664" xr:uid="{FF25BAC3-0BCC-4E56-A7C1-E4E5005107A8}"/>
    <cellStyle name="SAPBEXundefined 2 3 3" xfId="3160" xr:uid="{1355C694-40A1-4F33-AFEC-A82880115856}"/>
    <cellStyle name="SAPBEXundefined 2 4" xfId="2487" xr:uid="{CE311A43-D0F0-4A66-B065-B3A79265E2BC}"/>
    <cellStyle name="SAPBEXundefined 2 5" xfId="2970" xr:uid="{2F693EB1-5CE4-4FD0-BA65-E0133E535229}"/>
    <cellStyle name="SAPBEXundefined 3" xfId="612" xr:uid="{9765220B-0DF0-4D4A-B379-352ACAAF5FBE}"/>
    <cellStyle name="SAPBEXundefined 3 2" xfId="985" xr:uid="{C51CFAD6-0471-46B3-895D-E804AF772977}"/>
    <cellStyle name="SAPBEXundefined 3 2 2" xfId="1675" xr:uid="{FEB93DA3-55F6-4FE4-880E-09E94DAADD0B}"/>
    <cellStyle name="SAPBEXundefined 3 2 3" xfId="3147" xr:uid="{3C1221F0-5689-48AB-BFAF-8DD7F6D48579}"/>
    <cellStyle name="SAPBEXundefined 3 3" xfId="1365" xr:uid="{6E8DDF78-552C-43F1-BE16-77EFF516650E}"/>
    <cellStyle name="SAPBEXundefined 3 3 2" xfId="1517" xr:uid="{D267274E-8B31-488D-96CF-5FC681B18699}"/>
    <cellStyle name="SAPBEXundefined 3 3 3" xfId="3308" xr:uid="{74F4D0CD-1342-46BB-AA96-2E4187C410C0}"/>
    <cellStyle name="SAPBEXundefined 3 4" xfId="2068" xr:uid="{5668914C-11B0-44AF-9DE5-D25079ECD140}"/>
    <cellStyle name="SAPBEXundefined 3 5" xfId="3014" xr:uid="{BAA8253E-0A55-4FED-B49D-BF0B01E6719A}"/>
    <cellStyle name="SAPBEXundefined 4" xfId="869" xr:uid="{984D533A-1116-4442-82FC-AA06C20E2726}"/>
    <cellStyle name="SAPBEXundefined 4 2" xfId="1311" xr:uid="{9C629CDE-A867-42AD-A19A-658FCC83CE15}"/>
    <cellStyle name="SAPBEXundefined 4 2 2" xfId="2033" xr:uid="{28FA2CFD-28DA-43DE-93C8-7CDEC230C0AB}"/>
    <cellStyle name="SAPBEXundefined 4 2 3" xfId="3305" xr:uid="{88AF4346-DEB7-4E0D-A3ED-76AFBB1378EB}"/>
    <cellStyle name="SAPBEXundefined 4 3" xfId="1503" xr:uid="{634FF252-ABC6-4E82-9118-D2E379A98B73}"/>
    <cellStyle name="SAPBEXundefined 4 3 2" xfId="1995" xr:uid="{AD9C8BFE-BE57-4AEC-810C-1B7C475EDCBF}"/>
    <cellStyle name="SAPBEXundefined 4 3 3" xfId="2874" xr:uid="{BD95FD1B-A860-416A-AE55-5EB835270EFE}"/>
    <cellStyle name="SAPBEXundefined 4 4" xfId="2323" xr:uid="{3B5F22F2-F725-4374-8E37-014EF9190D47}"/>
    <cellStyle name="SAPBEXundefined 4 5" xfId="2735" xr:uid="{042916AB-F6A0-4BC8-8FE7-E7AA7A86E648}"/>
    <cellStyle name="SAPBEXundefined 5" xfId="1029" xr:uid="{8F299A81-E3C7-41D6-91CD-DB59886DDE2C}"/>
    <cellStyle name="SAPBEXundefined 5 2" xfId="2226" xr:uid="{77D0B8DB-8E89-431B-A8CF-2BC791F3B993}"/>
    <cellStyle name="SAPBEXundefined 5 3" xfId="2823" xr:uid="{7E1D1DE9-64C4-4067-A2EF-330019923D2B}"/>
    <cellStyle name="SAPBEXundefined 6" xfId="1363" xr:uid="{07CB727F-852F-4100-9EFD-500162A3704F}"/>
    <cellStyle name="SAPBEXundefined 6 2" xfId="2255" xr:uid="{1F201A93-1181-4DDC-B6B2-AA3DBCFD1900}"/>
    <cellStyle name="SAPBEXundefined 6 3" xfId="2862" xr:uid="{699F7A10-273E-48D2-98EF-7752EC056200}"/>
    <cellStyle name="SAPBEXundefined 7" xfId="2353" xr:uid="{0F3D44E5-94D9-4E37-AA9E-212B09D09BED}"/>
    <cellStyle name="SAPBEXundefined 8" xfId="1560" xr:uid="{D09CFF3A-6720-470D-88C9-FD0595BCB999}"/>
    <cellStyle name="SAPBEXundefined_Actuals by Storm IO" xfId="613" xr:uid="{73F6438F-F4DA-44D0-B173-1B041770C0F8}"/>
    <cellStyle name="Sheet Title" xfId="614" xr:uid="{83274033-B54D-4E06-8D44-008BFE5EDB77}"/>
    <cellStyle name="Total 2" xfId="615" xr:uid="{61EF8D4F-C41E-4782-80D7-3AD64D10CF2F}"/>
    <cellStyle name="Total 2 2" xfId="1028" xr:uid="{9F24F9E5-770B-4A52-88B6-B66A1DC846E4}"/>
    <cellStyle name="Total 2 2 2" xfId="2311" xr:uid="{613C7BA2-C621-4DD6-95CE-71D7E8DA232D}"/>
    <cellStyle name="Total 2 2 3" xfId="2882" xr:uid="{27BD98FD-9332-427D-A269-BF3151D757DB}"/>
    <cellStyle name="Total 2 3" xfId="1366" xr:uid="{2B021644-C9E3-46D3-94C4-CDF2040BBF67}"/>
    <cellStyle name="Total 2 3 2" xfId="2213" xr:uid="{BED0C164-1D7C-4B87-9EED-FE30A38EF406}"/>
    <cellStyle name="Total 2 3 3" xfId="2953" xr:uid="{2E541968-D206-44E8-B9E3-DD3A3BC08426}"/>
    <cellStyle name="Total 2 4" xfId="2446" xr:uid="{4CD78CAC-A022-4DD6-B226-5A8B02EAD750}"/>
    <cellStyle name="Total 2 5" xfId="2876" xr:uid="{F60AB197-64CA-40FD-8FBF-00FE9268A168}"/>
    <cellStyle name="Total 3" xfId="616" xr:uid="{1A849FB8-03F0-4AB3-87C6-706CFCB0FA45}"/>
    <cellStyle name="Warning Text 2" xfId="617" xr:uid="{A0EA42EB-3BD0-4A79-83F2-EFC5148011B8}"/>
    <cellStyle name="Warning Text 3" xfId="618" xr:uid="{BECFD5F9-E761-4696-B5B6-E41B384BF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tabSelected="1" topLeftCell="A43" workbookViewId="0"/>
  </sheetViews>
  <sheetFormatPr defaultRowHeight="15" x14ac:dyDescent="0.25"/>
  <cols>
    <col min="1" max="1" width="9.42578125" bestFit="1" customWidth="1"/>
    <col min="2" max="2" width="13.85546875" bestFit="1" customWidth="1"/>
    <col min="3" max="3" width="127" bestFit="1" customWidth="1"/>
  </cols>
  <sheetData>
    <row r="1" spans="1:3" s="27" customFormat="1" x14ac:dyDescent="0.25">
      <c r="A1" s="28" t="s">
        <v>223</v>
      </c>
    </row>
    <row r="2" spans="1:3" s="27" customFormat="1" x14ac:dyDescent="0.25">
      <c r="A2" s="32" t="s">
        <v>224</v>
      </c>
    </row>
    <row r="3" spans="1:3" x14ac:dyDescent="0.25">
      <c r="A3" s="11" t="s">
        <v>205</v>
      </c>
      <c r="B3" s="11" t="s">
        <v>207</v>
      </c>
      <c r="C3" s="11" t="s">
        <v>206</v>
      </c>
    </row>
    <row r="4" spans="1:3" x14ac:dyDescent="0.25">
      <c r="A4" t="s">
        <v>0</v>
      </c>
      <c r="B4" s="1">
        <v>43771.152777777781</v>
      </c>
      <c r="C4" t="s">
        <v>1</v>
      </c>
    </row>
    <row r="5" spans="1:3" x14ac:dyDescent="0.25">
      <c r="A5" t="s">
        <v>2</v>
      </c>
      <c r="B5" s="1">
        <v>43771.152777777781</v>
      </c>
      <c r="C5" t="s">
        <v>3</v>
      </c>
    </row>
    <row r="6" spans="1:3" x14ac:dyDescent="0.25">
      <c r="A6" t="s">
        <v>4</v>
      </c>
      <c r="B6" s="1">
        <v>43771.152777777781</v>
      </c>
      <c r="C6" t="s">
        <v>5</v>
      </c>
    </row>
    <row r="7" spans="1:3" x14ac:dyDescent="0.25">
      <c r="A7" t="s">
        <v>6</v>
      </c>
      <c r="B7" s="1">
        <v>43771.152777777781</v>
      </c>
      <c r="C7" t="s">
        <v>7</v>
      </c>
    </row>
    <row r="8" spans="1:3" x14ac:dyDescent="0.25">
      <c r="A8" t="s">
        <v>8</v>
      </c>
      <c r="B8" s="1">
        <v>43771.152777777781</v>
      </c>
      <c r="C8" t="s">
        <v>9</v>
      </c>
    </row>
    <row r="9" spans="1:3" x14ac:dyDescent="0.25">
      <c r="A9" t="s">
        <v>10</v>
      </c>
      <c r="B9" s="1">
        <v>43771.152777777781</v>
      </c>
      <c r="C9" t="s">
        <v>11</v>
      </c>
    </row>
    <row r="10" spans="1:3" x14ac:dyDescent="0.25">
      <c r="A10" t="s">
        <v>12</v>
      </c>
      <c r="B10" s="1">
        <v>43771.152777777781</v>
      </c>
      <c r="C10" t="s">
        <v>13</v>
      </c>
    </row>
    <row r="11" spans="1:3" x14ac:dyDescent="0.25">
      <c r="A11" t="s">
        <v>14</v>
      </c>
      <c r="B11" s="1">
        <v>43771.152777777781</v>
      </c>
      <c r="C11" t="s">
        <v>15</v>
      </c>
    </row>
    <row r="12" spans="1:3" x14ac:dyDescent="0.25">
      <c r="A12" t="s">
        <v>16</v>
      </c>
      <c r="B12" s="1">
        <v>43771.152777777781</v>
      </c>
      <c r="C12" t="s">
        <v>17</v>
      </c>
    </row>
    <row r="13" spans="1:3" x14ac:dyDescent="0.25">
      <c r="A13" t="s">
        <v>18</v>
      </c>
      <c r="B13" s="1">
        <v>43771.152777777781</v>
      </c>
      <c r="C13" t="s">
        <v>19</v>
      </c>
    </row>
    <row r="14" spans="1:3" x14ac:dyDescent="0.25">
      <c r="A14" t="s">
        <v>20</v>
      </c>
      <c r="B14" s="1">
        <v>43771.152777777781</v>
      </c>
      <c r="C14" t="s">
        <v>21</v>
      </c>
    </row>
    <row r="15" spans="1:3" x14ac:dyDescent="0.25">
      <c r="A15" t="s">
        <v>22</v>
      </c>
      <c r="B15" s="1">
        <v>43771.152777777781</v>
      </c>
      <c r="C15" t="s">
        <v>23</v>
      </c>
    </row>
    <row r="16" spans="1:3" x14ac:dyDescent="0.25">
      <c r="A16" t="s">
        <v>24</v>
      </c>
      <c r="B16" s="1">
        <v>43771.152777777781</v>
      </c>
      <c r="C16" t="s">
        <v>25</v>
      </c>
    </row>
    <row r="17" spans="1:3" x14ac:dyDescent="0.25">
      <c r="A17" t="s">
        <v>26</v>
      </c>
      <c r="B17" s="1">
        <v>43771.152777777781</v>
      </c>
      <c r="C17" t="s">
        <v>27</v>
      </c>
    </row>
    <row r="18" spans="1:3" x14ac:dyDescent="0.25">
      <c r="A18" t="s">
        <v>28</v>
      </c>
      <c r="B18" s="1">
        <v>43771.152777777781</v>
      </c>
      <c r="C18" t="s">
        <v>29</v>
      </c>
    </row>
    <row r="19" spans="1:3" x14ac:dyDescent="0.25">
      <c r="A19" t="s">
        <v>30</v>
      </c>
      <c r="B19" s="1">
        <v>43771.152777777781</v>
      </c>
      <c r="C19" t="s">
        <v>31</v>
      </c>
    </row>
    <row r="20" spans="1:3" x14ac:dyDescent="0.25">
      <c r="A20" t="s">
        <v>32</v>
      </c>
      <c r="B20" s="1">
        <v>43771.152777777781</v>
      </c>
      <c r="C20" t="s">
        <v>33</v>
      </c>
    </row>
    <row r="21" spans="1:3" x14ac:dyDescent="0.25">
      <c r="A21" t="s">
        <v>34</v>
      </c>
      <c r="B21" s="1">
        <v>43771.152777777781</v>
      </c>
      <c r="C21" t="s">
        <v>35</v>
      </c>
    </row>
    <row r="22" spans="1:3" x14ac:dyDescent="0.25">
      <c r="A22" t="s">
        <v>36</v>
      </c>
      <c r="B22" s="1">
        <v>43771.152777777781</v>
      </c>
      <c r="C22" t="s">
        <v>37</v>
      </c>
    </row>
    <row r="23" spans="1:3" x14ac:dyDescent="0.25">
      <c r="A23" t="s">
        <v>38</v>
      </c>
      <c r="B23" s="1">
        <v>43771.152777777781</v>
      </c>
      <c r="C23" t="s">
        <v>39</v>
      </c>
    </row>
    <row r="24" spans="1:3" x14ac:dyDescent="0.25">
      <c r="A24" t="s">
        <v>40</v>
      </c>
      <c r="B24" s="1">
        <v>43771.152777777781</v>
      </c>
      <c r="C24" t="s">
        <v>41</v>
      </c>
    </row>
    <row r="25" spans="1:3" x14ac:dyDescent="0.25">
      <c r="A25" t="s">
        <v>42</v>
      </c>
      <c r="B25" s="1">
        <v>43771.152777777781</v>
      </c>
      <c r="C25" t="s">
        <v>43</v>
      </c>
    </row>
    <row r="26" spans="1:3" x14ac:dyDescent="0.25">
      <c r="A26" t="s">
        <v>44</v>
      </c>
      <c r="B26" s="1">
        <v>43771.152777777781</v>
      </c>
      <c r="C26" t="s">
        <v>45</v>
      </c>
    </row>
    <row r="27" spans="1:3" x14ac:dyDescent="0.25">
      <c r="A27" t="s">
        <v>46</v>
      </c>
      <c r="B27" s="1">
        <v>43771.152777777781</v>
      </c>
      <c r="C27" t="s">
        <v>47</v>
      </c>
    </row>
    <row r="28" spans="1:3" x14ac:dyDescent="0.25">
      <c r="A28" t="s">
        <v>48</v>
      </c>
      <c r="B28" s="1">
        <v>43771.152777777781</v>
      </c>
      <c r="C28" t="s">
        <v>49</v>
      </c>
    </row>
    <row r="29" spans="1:3" x14ac:dyDescent="0.25">
      <c r="A29" t="s">
        <v>50</v>
      </c>
      <c r="B29" s="1">
        <v>43771.152777777781</v>
      </c>
      <c r="C29" t="s">
        <v>51</v>
      </c>
    </row>
    <row r="30" spans="1:3" x14ac:dyDescent="0.25">
      <c r="A30" t="s">
        <v>52</v>
      </c>
      <c r="B30" s="1">
        <v>43771.152777777781</v>
      </c>
      <c r="C30" t="s">
        <v>53</v>
      </c>
    </row>
    <row r="31" spans="1:3" x14ac:dyDescent="0.25">
      <c r="A31" t="s">
        <v>54</v>
      </c>
      <c r="B31" s="1">
        <v>43771.152777777781</v>
      </c>
      <c r="C31" t="s">
        <v>55</v>
      </c>
    </row>
    <row r="32" spans="1:3" x14ac:dyDescent="0.25">
      <c r="A32" t="s">
        <v>56</v>
      </c>
      <c r="B32" s="1">
        <v>43771.152777777781</v>
      </c>
      <c r="C32" t="s">
        <v>57</v>
      </c>
    </row>
    <row r="33" spans="1:3" x14ac:dyDescent="0.25">
      <c r="A33" t="s">
        <v>58</v>
      </c>
      <c r="B33" s="1">
        <v>43771.152777777781</v>
      </c>
      <c r="C33" t="s">
        <v>59</v>
      </c>
    </row>
    <row r="34" spans="1:3" x14ac:dyDescent="0.25">
      <c r="A34" t="s">
        <v>60</v>
      </c>
      <c r="B34" s="1">
        <v>43771.152777777781</v>
      </c>
      <c r="C34" t="s">
        <v>61</v>
      </c>
    </row>
    <row r="35" spans="1:3" x14ac:dyDescent="0.25">
      <c r="A35" t="s">
        <v>62</v>
      </c>
      <c r="B35" s="1">
        <v>43771.152777777781</v>
      </c>
      <c r="C35" t="s">
        <v>63</v>
      </c>
    </row>
    <row r="36" spans="1:3" x14ac:dyDescent="0.25">
      <c r="A36" t="s">
        <v>64</v>
      </c>
      <c r="B36" s="1">
        <v>43771.152777777781</v>
      </c>
      <c r="C36" t="s">
        <v>65</v>
      </c>
    </row>
    <row r="37" spans="1:3" x14ac:dyDescent="0.25">
      <c r="A37" t="s">
        <v>66</v>
      </c>
      <c r="B37" s="1">
        <v>43771.152777777781</v>
      </c>
      <c r="C37" t="s">
        <v>67</v>
      </c>
    </row>
    <row r="38" spans="1:3" x14ac:dyDescent="0.25">
      <c r="A38" t="s">
        <v>68</v>
      </c>
      <c r="B38" s="1">
        <v>43771.152777777781</v>
      </c>
      <c r="C38" t="s">
        <v>69</v>
      </c>
    </row>
    <row r="39" spans="1:3" x14ac:dyDescent="0.25">
      <c r="A39" t="s">
        <v>70</v>
      </c>
      <c r="B39" s="1">
        <v>43771.152777777781</v>
      </c>
      <c r="C39" t="s">
        <v>71</v>
      </c>
    </row>
    <row r="40" spans="1:3" x14ac:dyDescent="0.25">
      <c r="A40" t="s">
        <v>72</v>
      </c>
      <c r="B40" s="1">
        <v>43771.152777777781</v>
      </c>
      <c r="C40" t="s">
        <v>73</v>
      </c>
    </row>
    <row r="41" spans="1:3" x14ac:dyDescent="0.25">
      <c r="A41" t="s">
        <v>74</v>
      </c>
      <c r="B41" s="1">
        <v>43771.152777777781</v>
      </c>
      <c r="C41" t="s">
        <v>75</v>
      </c>
    </row>
    <row r="42" spans="1:3" x14ac:dyDescent="0.25">
      <c r="A42" t="s">
        <v>76</v>
      </c>
      <c r="B42" s="1">
        <v>43771.152777777781</v>
      </c>
      <c r="C42" t="s">
        <v>77</v>
      </c>
    </row>
    <row r="43" spans="1:3" x14ac:dyDescent="0.25">
      <c r="A43" t="s">
        <v>78</v>
      </c>
      <c r="B43" s="1">
        <v>43771.152777777781</v>
      </c>
      <c r="C43" t="s">
        <v>79</v>
      </c>
    </row>
    <row r="44" spans="1:3" x14ac:dyDescent="0.25">
      <c r="A44" t="s">
        <v>80</v>
      </c>
      <c r="B44" s="1">
        <v>43771.152777777781</v>
      </c>
      <c r="C44" t="s">
        <v>81</v>
      </c>
    </row>
    <row r="45" spans="1:3" x14ac:dyDescent="0.25">
      <c r="A45" t="s">
        <v>82</v>
      </c>
      <c r="B45" s="1">
        <v>43771.152777777781</v>
      </c>
      <c r="C45" t="s">
        <v>83</v>
      </c>
    </row>
    <row r="46" spans="1:3" x14ac:dyDescent="0.25">
      <c r="A46" t="s">
        <v>84</v>
      </c>
      <c r="B46" s="1">
        <v>43771.152777777781</v>
      </c>
      <c r="C46" t="s">
        <v>85</v>
      </c>
    </row>
    <row r="47" spans="1:3" x14ac:dyDescent="0.25">
      <c r="A47" t="s">
        <v>86</v>
      </c>
      <c r="B47" s="1">
        <v>43771.152777777781</v>
      </c>
      <c r="C47" t="s">
        <v>87</v>
      </c>
    </row>
    <row r="48" spans="1:3" x14ac:dyDescent="0.25">
      <c r="A48" t="s">
        <v>88</v>
      </c>
      <c r="B48" s="1">
        <v>43771.152777777781</v>
      </c>
      <c r="C48" t="s">
        <v>89</v>
      </c>
    </row>
    <row r="49" spans="1:3" x14ac:dyDescent="0.25">
      <c r="A49" t="s">
        <v>90</v>
      </c>
      <c r="B49" s="1">
        <v>43771.152777777781</v>
      </c>
      <c r="C49" t="s">
        <v>91</v>
      </c>
    </row>
    <row r="50" spans="1:3" x14ac:dyDescent="0.25">
      <c r="A50" t="s">
        <v>92</v>
      </c>
      <c r="B50" s="1">
        <v>43771.152777777781</v>
      </c>
      <c r="C50" t="s">
        <v>93</v>
      </c>
    </row>
    <row r="51" spans="1:3" x14ac:dyDescent="0.25">
      <c r="A51" t="s">
        <v>94</v>
      </c>
      <c r="B51" s="1">
        <v>43771.152777777781</v>
      </c>
      <c r="C51" t="s">
        <v>95</v>
      </c>
    </row>
    <row r="52" spans="1:3" x14ac:dyDescent="0.25">
      <c r="A52" t="s">
        <v>96</v>
      </c>
      <c r="B52" s="1">
        <v>43771.152777777781</v>
      </c>
      <c r="C52" t="s">
        <v>97</v>
      </c>
    </row>
    <row r="53" spans="1:3" x14ac:dyDescent="0.25">
      <c r="A53" t="s">
        <v>98</v>
      </c>
      <c r="B53" s="1">
        <v>43771.152777777781</v>
      </c>
      <c r="C53" t="s">
        <v>99</v>
      </c>
    </row>
    <row r="54" spans="1:3" x14ac:dyDescent="0.25">
      <c r="A54" t="s">
        <v>100</v>
      </c>
      <c r="B54" s="1">
        <v>43771.152777777781</v>
      </c>
      <c r="C54" t="s">
        <v>101</v>
      </c>
    </row>
    <row r="55" spans="1:3" x14ac:dyDescent="0.25">
      <c r="A55" t="s">
        <v>102</v>
      </c>
      <c r="B55" s="1">
        <v>43771.152777777781</v>
      </c>
      <c r="C55" t="s">
        <v>103</v>
      </c>
    </row>
    <row r="56" spans="1:3" x14ac:dyDescent="0.25">
      <c r="A56" t="s">
        <v>104</v>
      </c>
      <c r="B56" s="1">
        <v>43771.152777777781</v>
      </c>
      <c r="C56" t="s">
        <v>105</v>
      </c>
    </row>
    <row r="57" spans="1:3" x14ac:dyDescent="0.25">
      <c r="A57" t="s">
        <v>106</v>
      </c>
      <c r="B57" s="1">
        <v>43771.152777777781</v>
      </c>
      <c r="C57" t="s">
        <v>107</v>
      </c>
    </row>
    <row r="58" spans="1:3" x14ac:dyDescent="0.25">
      <c r="A58" t="s">
        <v>108</v>
      </c>
      <c r="B58" s="1">
        <v>43771.152777777781</v>
      </c>
      <c r="C58" t="s">
        <v>109</v>
      </c>
    </row>
    <row r="59" spans="1:3" x14ac:dyDescent="0.25">
      <c r="A59" t="s">
        <v>110</v>
      </c>
      <c r="B59" s="1">
        <v>43771.152777777781</v>
      </c>
      <c r="C59" t="s">
        <v>111</v>
      </c>
    </row>
    <row r="60" spans="1:3" x14ac:dyDescent="0.25">
      <c r="A60" t="s">
        <v>112</v>
      </c>
      <c r="B60" s="1">
        <v>43771.152777777781</v>
      </c>
      <c r="C60" t="s">
        <v>113</v>
      </c>
    </row>
    <row r="61" spans="1:3" x14ac:dyDescent="0.25">
      <c r="A61" t="s">
        <v>114</v>
      </c>
      <c r="B61" s="1">
        <v>43771.152777777781</v>
      </c>
      <c r="C61" t="s">
        <v>115</v>
      </c>
    </row>
    <row r="62" spans="1:3" x14ac:dyDescent="0.25">
      <c r="A62" t="s">
        <v>116</v>
      </c>
      <c r="B62" s="1">
        <v>43771.152777777781</v>
      </c>
      <c r="C62" t="s">
        <v>117</v>
      </c>
    </row>
    <row r="63" spans="1:3" x14ac:dyDescent="0.25">
      <c r="A63" t="s">
        <v>118</v>
      </c>
      <c r="B63" s="1">
        <v>43771.152777777781</v>
      </c>
      <c r="C63" t="s">
        <v>119</v>
      </c>
    </row>
    <row r="64" spans="1:3" x14ac:dyDescent="0.25">
      <c r="A64" t="s">
        <v>120</v>
      </c>
      <c r="B64" s="1">
        <v>43771.152777777781</v>
      </c>
      <c r="C64" t="s">
        <v>121</v>
      </c>
    </row>
    <row r="65" spans="1:3" x14ac:dyDescent="0.25">
      <c r="A65" t="s">
        <v>122</v>
      </c>
      <c r="B65" s="1">
        <v>43771.152777777781</v>
      </c>
      <c r="C65" t="s">
        <v>123</v>
      </c>
    </row>
    <row r="66" spans="1:3" x14ac:dyDescent="0.25">
      <c r="A66" t="s">
        <v>124</v>
      </c>
      <c r="B66" s="1">
        <v>43771.152777777781</v>
      </c>
      <c r="C66" t="s">
        <v>125</v>
      </c>
    </row>
    <row r="67" spans="1:3" x14ac:dyDescent="0.25">
      <c r="A67" t="s">
        <v>126</v>
      </c>
      <c r="B67" s="1">
        <v>43771.152777777781</v>
      </c>
      <c r="C67" t="s">
        <v>127</v>
      </c>
    </row>
    <row r="68" spans="1:3" x14ac:dyDescent="0.25">
      <c r="A68" t="s">
        <v>128</v>
      </c>
      <c r="B68" s="1">
        <v>43771.152777777781</v>
      </c>
      <c r="C68" t="s">
        <v>129</v>
      </c>
    </row>
    <row r="69" spans="1:3" x14ac:dyDescent="0.25">
      <c r="A69" t="s">
        <v>130</v>
      </c>
      <c r="B69" s="1">
        <v>43771.152777777781</v>
      </c>
      <c r="C69" t="s">
        <v>131</v>
      </c>
    </row>
    <row r="70" spans="1:3" x14ac:dyDescent="0.25">
      <c r="A70" t="s">
        <v>132</v>
      </c>
      <c r="B70" s="1">
        <v>43771.152777777781</v>
      </c>
      <c r="C70" t="s">
        <v>133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78"/>
  <sheetViews>
    <sheetView workbookViewId="0">
      <pane xSplit="1" ySplit="3" topLeftCell="BJ7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0.85546875" customWidth="1"/>
    <col min="2" max="2" width="9.42578125" bestFit="1" customWidth="1"/>
    <col min="3" max="3" width="8" bestFit="1" customWidth="1"/>
    <col min="4" max="4" width="9" bestFit="1" customWidth="1"/>
    <col min="5" max="5" width="10.7109375" bestFit="1" customWidth="1"/>
    <col min="6" max="6" width="9.28515625" bestFit="1" customWidth="1"/>
    <col min="7" max="7" width="10.5703125" bestFit="1" customWidth="1"/>
    <col min="8" max="8" width="9.7109375" bestFit="1" customWidth="1"/>
    <col min="9" max="9" width="11.140625" bestFit="1" customWidth="1"/>
    <col min="10" max="12" width="9" bestFit="1" customWidth="1"/>
    <col min="13" max="13" width="10.42578125" bestFit="1" customWidth="1"/>
    <col min="14" max="14" width="8.140625" bestFit="1" customWidth="1"/>
    <col min="15" max="15" width="8" bestFit="1" customWidth="1"/>
    <col min="16" max="16" width="10.5703125" bestFit="1" customWidth="1"/>
    <col min="17" max="17" width="10.140625" bestFit="1" customWidth="1"/>
    <col min="18" max="18" width="9" bestFit="1" customWidth="1"/>
    <col min="19" max="19" width="9.85546875" bestFit="1" customWidth="1"/>
    <col min="20" max="20" width="9.5703125" bestFit="1" customWidth="1"/>
    <col min="21" max="21" width="9.85546875" bestFit="1" customWidth="1"/>
    <col min="22" max="23" width="8" bestFit="1" customWidth="1"/>
    <col min="24" max="24" width="10.5703125" bestFit="1" customWidth="1"/>
    <col min="25" max="25" width="8" bestFit="1" customWidth="1"/>
    <col min="26" max="26" width="8.140625" bestFit="1" customWidth="1"/>
    <col min="27" max="28" width="11.28515625" bestFit="1" customWidth="1"/>
    <col min="29" max="29" width="14.7109375" bestFit="1" customWidth="1"/>
    <col min="30" max="30" width="8.28515625" bestFit="1" customWidth="1"/>
    <col min="31" max="31" width="13.28515625" bestFit="1" customWidth="1"/>
    <col min="32" max="32" width="9.140625" bestFit="1" customWidth="1"/>
    <col min="33" max="33" width="10.7109375" bestFit="1" customWidth="1"/>
    <col min="34" max="34" width="10.42578125" bestFit="1" customWidth="1"/>
    <col min="35" max="35" width="9" bestFit="1" customWidth="1"/>
    <col min="36" max="36" width="10.5703125" bestFit="1" customWidth="1"/>
    <col min="37" max="37" width="9" bestFit="1" customWidth="1"/>
    <col min="38" max="39" width="8" bestFit="1" customWidth="1"/>
    <col min="40" max="41" width="9.7109375" bestFit="1" customWidth="1"/>
    <col min="42" max="43" width="9" bestFit="1" customWidth="1"/>
    <col min="44" max="44" width="12.42578125" bestFit="1" customWidth="1"/>
    <col min="45" max="45" width="9.140625" bestFit="1" customWidth="1"/>
    <col min="46" max="46" width="9" bestFit="1" customWidth="1"/>
    <col min="47" max="47" width="10.85546875" bestFit="1" customWidth="1"/>
    <col min="48" max="48" width="12.5703125" bestFit="1" customWidth="1"/>
    <col min="49" max="49" width="10.5703125" bestFit="1" customWidth="1"/>
    <col min="50" max="50" width="9.140625" bestFit="1" customWidth="1"/>
    <col min="51" max="51" width="12.28515625" bestFit="1" customWidth="1"/>
    <col min="52" max="52" width="9" bestFit="1" customWidth="1"/>
    <col min="53" max="53" width="10.5703125" bestFit="1" customWidth="1"/>
    <col min="54" max="54" width="9" bestFit="1" customWidth="1"/>
    <col min="55" max="55" width="8.85546875" bestFit="1" customWidth="1"/>
    <col min="56" max="56" width="9.85546875" bestFit="1" customWidth="1"/>
    <col min="57" max="57" width="9" bestFit="1" customWidth="1"/>
    <col min="58" max="58" width="12.28515625" bestFit="1" customWidth="1"/>
    <col min="59" max="59" width="10.42578125" bestFit="1" customWidth="1"/>
    <col min="60" max="60" width="10" bestFit="1" customWidth="1"/>
    <col min="61" max="61" width="9" bestFit="1" customWidth="1"/>
    <col min="62" max="62" width="11.28515625" bestFit="1" customWidth="1"/>
    <col min="63" max="64" width="8" bestFit="1" customWidth="1"/>
    <col min="65" max="65" width="9" bestFit="1" customWidth="1"/>
    <col min="66" max="66" width="9.5703125" bestFit="1" customWidth="1"/>
    <col min="67" max="67" width="9" bestFit="1" customWidth="1"/>
    <col min="68" max="68" width="13.7109375" bestFit="1" customWidth="1"/>
    <col min="70" max="70" width="11.5703125" bestFit="1" customWidth="1"/>
    <col min="71" max="71" width="13.28515625" bestFit="1" customWidth="1"/>
    <col min="72" max="72" width="10.5703125" bestFit="1" customWidth="1"/>
    <col min="73" max="73" width="13.5703125" bestFit="1" customWidth="1"/>
    <col min="74" max="74" width="8" customWidth="1"/>
    <col min="75" max="75" width="9.42578125" bestFit="1" customWidth="1"/>
    <col min="76" max="76" width="15.5703125" bestFit="1" customWidth="1"/>
    <col min="79" max="84" width="13" customWidth="1"/>
  </cols>
  <sheetData>
    <row r="1" spans="1:84" ht="15.75" thickBot="1" x14ac:dyDescent="0.3">
      <c r="A1" s="31" t="s">
        <v>225</v>
      </c>
    </row>
    <row r="2" spans="1:84" ht="15.75" thickBot="1" x14ac:dyDescent="0.3">
      <c r="A2" s="35" t="s">
        <v>224</v>
      </c>
      <c r="B2" s="23" t="s">
        <v>136</v>
      </c>
      <c r="C2" s="24" t="s">
        <v>137</v>
      </c>
    </row>
    <row r="3" spans="1:84" x14ac:dyDescent="0.25">
      <c r="A3" t="s">
        <v>212</v>
      </c>
      <c r="B3" s="20" t="s">
        <v>138</v>
      </c>
      <c r="C3" s="20" t="s">
        <v>139</v>
      </c>
      <c r="D3" s="18" t="s">
        <v>140</v>
      </c>
      <c r="E3" s="20" t="s">
        <v>141</v>
      </c>
      <c r="F3" s="20" t="s">
        <v>142</v>
      </c>
      <c r="G3" s="20" t="s">
        <v>143</v>
      </c>
      <c r="H3" t="s">
        <v>144</v>
      </c>
      <c r="I3" s="20" t="s">
        <v>145</v>
      </c>
      <c r="J3" t="s">
        <v>146</v>
      </c>
      <c r="K3" s="20" t="s">
        <v>147</v>
      </c>
      <c r="L3" s="20" t="s">
        <v>148</v>
      </c>
      <c r="M3" s="20" t="s">
        <v>149</v>
      </c>
      <c r="N3" s="20" t="s">
        <v>150</v>
      </c>
      <c r="O3" t="s">
        <v>151</v>
      </c>
      <c r="P3" s="20" t="s">
        <v>152</v>
      </c>
      <c r="Q3" s="18" t="s">
        <v>153</v>
      </c>
      <c r="R3" s="20" t="s">
        <v>154</v>
      </c>
      <c r="S3" t="s">
        <v>155</v>
      </c>
      <c r="T3" t="s">
        <v>156</v>
      </c>
      <c r="U3" t="s">
        <v>157</v>
      </c>
      <c r="V3" s="20" t="s">
        <v>158</v>
      </c>
      <c r="W3" t="s">
        <v>159</v>
      </c>
      <c r="X3" t="s">
        <v>160</v>
      </c>
      <c r="Y3" s="20" t="s">
        <v>161</v>
      </c>
      <c r="Z3" s="20" t="s">
        <v>162</v>
      </c>
      <c r="AA3" t="s">
        <v>163</v>
      </c>
      <c r="AB3" s="20" t="s">
        <v>164</v>
      </c>
      <c r="AC3" t="s">
        <v>165</v>
      </c>
      <c r="AD3" s="18" t="s">
        <v>166</v>
      </c>
      <c r="AE3" s="20" t="s">
        <v>167</v>
      </c>
      <c r="AF3" s="18" t="s">
        <v>168</v>
      </c>
      <c r="AG3" t="s">
        <v>169</v>
      </c>
      <c r="AH3" t="s">
        <v>170</v>
      </c>
      <c r="AI3" t="s">
        <v>171</v>
      </c>
      <c r="AJ3" s="20" t="s">
        <v>172</v>
      </c>
      <c r="AK3" t="s">
        <v>173</v>
      </c>
      <c r="AL3" t="s">
        <v>174</v>
      </c>
      <c r="AM3" t="s">
        <v>175</v>
      </c>
      <c r="AN3" t="s">
        <v>176</v>
      </c>
      <c r="AO3" s="20" t="s">
        <v>177</v>
      </c>
      <c r="AP3" t="s">
        <v>178</v>
      </c>
      <c r="AQ3" s="20" t="s">
        <v>179</v>
      </c>
      <c r="AR3" s="20" t="s">
        <v>180</v>
      </c>
      <c r="AS3" s="20" t="s">
        <v>181</v>
      </c>
      <c r="AT3" s="20" t="s">
        <v>182</v>
      </c>
      <c r="AU3" s="18" t="s">
        <v>183</v>
      </c>
      <c r="AV3" s="20" t="s">
        <v>184</v>
      </c>
      <c r="AW3" s="20" t="s">
        <v>185</v>
      </c>
      <c r="AX3" s="20" t="s">
        <v>186</v>
      </c>
      <c r="AY3" s="20" t="s">
        <v>187</v>
      </c>
      <c r="AZ3" t="s">
        <v>188</v>
      </c>
      <c r="BA3" t="s">
        <v>189</v>
      </c>
      <c r="BB3" t="s">
        <v>190</v>
      </c>
      <c r="BC3" s="20" t="s">
        <v>191</v>
      </c>
      <c r="BD3" s="20" t="s">
        <v>192</v>
      </c>
      <c r="BE3" s="20" t="s">
        <v>193</v>
      </c>
      <c r="BF3" s="18" t="s">
        <v>194</v>
      </c>
      <c r="BG3" s="20" t="s">
        <v>195</v>
      </c>
      <c r="BH3" s="20" t="s">
        <v>196</v>
      </c>
      <c r="BI3" t="s">
        <v>197</v>
      </c>
      <c r="BJ3" s="20" t="s">
        <v>198</v>
      </c>
      <c r="BK3" t="s">
        <v>199</v>
      </c>
      <c r="BL3" s="20" t="s">
        <v>200</v>
      </c>
      <c r="BM3" s="20" t="s">
        <v>201</v>
      </c>
      <c r="BN3" t="s">
        <v>202</v>
      </c>
      <c r="BO3" s="18" t="s">
        <v>203</v>
      </c>
      <c r="BP3" s="18" t="s">
        <v>204</v>
      </c>
      <c r="BR3" s="13" t="s">
        <v>213</v>
      </c>
      <c r="BS3" s="20" t="s">
        <v>136</v>
      </c>
      <c r="BT3" s="22" t="s">
        <v>137</v>
      </c>
      <c r="BU3" s="13" t="s">
        <v>214</v>
      </c>
      <c r="BV3" s="13"/>
      <c r="BW3" s="13" t="s">
        <v>216</v>
      </c>
      <c r="BX3" s="13" t="s">
        <v>215</v>
      </c>
      <c r="BZ3" s="13" t="s">
        <v>212</v>
      </c>
      <c r="CA3" s="13" t="s">
        <v>217</v>
      </c>
      <c r="CB3" s="13" t="s">
        <v>218</v>
      </c>
      <c r="CC3" s="13" t="s">
        <v>219</v>
      </c>
      <c r="CD3" s="13" t="s">
        <v>220</v>
      </c>
      <c r="CE3" s="13" t="s">
        <v>221</v>
      </c>
      <c r="CF3" s="13" t="s">
        <v>222</v>
      </c>
    </row>
    <row r="4" spans="1:84" x14ac:dyDescent="0.25">
      <c r="A4">
        <v>1975</v>
      </c>
      <c r="B4" s="21">
        <f>'County Pop (1,000''s)'!B4*VLOOKUP(B$3,pct_by_cnty!$A:$B,2,FALSE)*1000</f>
        <v>1062.4438005743973</v>
      </c>
      <c r="C4" s="21">
        <f>'County Pop (1,000''s)'!C4*VLOOKUP(C$3,pct_by_cnty!$A:$B,2,FALSE)*1000</f>
        <v>6111.0699450149077</v>
      </c>
      <c r="D4" s="19">
        <f>'County Pop (1,000''s)'!D4*VLOOKUP(D$3,pct_by_cnty!$A:$C,3,FALSE)*1000</f>
        <v>78106.689080888929</v>
      </c>
      <c r="E4" s="21">
        <f>'County Pop (1,000''s)'!E4*VLOOKUP(E$3,pct_by_cnty!$A:$B,2,FALSE)*1000</f>
        <v>5687.517766416182</v>
      </c>
      <c r="F4" s="21">
        <f>'County Pop (1,000''s)'!F4*VLOOKUP(F$3,pct_by_cnty!$A:$B,2,FALSE)*1000</f>
        <v>240960.50187395804</v>
      </c>
      <c r="G4" s="21">
        <f>'County Pop (1,000''s)'!G4*VLOOKUP(G$3,pct_by_cnty!$A:$B,2,FALSE)*1000</f>
        <v>870327.33324649336</v>
      </c>
      <c r="H4" s="7">
        <f>'County Pop (1,000''s)'!H4*VLOOKUP(H$3,pct_by_cnty!$A:$B,2,FALSE)*1000</f>
        <v>0</v>
      </c>
      <c r="I4" s="21">
        <f>'County Pop (1,000''s)'!I4*VLOOKUP(I$3,pct_by_cnty!$A:$B,2,FALSE)*1000</f>
        <v>43291.444155095363</v>
      </c>
      <c r="J4" s="7">
        <f>'County Pop (1,000''s)'!J4*VLOOKUP(J$3,pct_by_cnty!$A:$B,2,FALSE)*1000</f>
        <v>0</v>
      </c>
      <c r="K4" s="21">
        <f>'County Pop (1,000''s)'!K4*VLOOKUP(K$3,pct_by_cnty!$A:$B,2,FALSE)*1000</f>
        <v>443.31238708746366</v>
      </c>
      <c r="L4" s="21">
        <f>'County Pop (1,000''s)'!L4*VLOOKUP(L$3,pct_by_cnty!$A:$B,2,FALSE)*1000</f>
        <v>54941.135756073221</v>
      </c>
      <c r="M4" s="21">
        <f>'County Pop (1,000''s)'!M4*VLOOKUP(M$3,pct_by_cnty!$A:$B,2,FALSE)*1000</f>
        <v>12394.4434267872</v>
      </c>
      <c r="N4" s="21">
        <f>'County Pop (1,000''s)'!N4*VLOOKUP(N$3,pct_by_cnty!$A:$B,2,FALSE)*1000</f>
        <v>16616.415760567292</v>
      </c>
      <c r="O4" s="7">
        <f>'County Pop (1,000''s)'!O4*VLOOKUP(O$3,pct_by_cnty!$A:$B,2,FALSE)*1000</f>
        <v>0</v>
      </c>
      <c r="P4" s="21">
        <f>'County Pop (1,000''s)'!P4*VLOOKUP(P$3,pct_by_cnty!$A:$B,2,FALSE)*1000</f>
        <v>6.9063069688041043</v>
      </c>
      <c r="Q4" s="19">
        <f>'County Pop (1,000''s)'!Q4*VLOOKUP(Q$3,pct_by_cnty!$A:$C,3,FALSE)*1000</f>
        <v>223452.21005749414</v>
      </c>
      <c r="R4" s="21">
        <f>'County Pop (1,000''s)'!R4*VLOOKUP(R$3,pct_by_cnty!$A:$B,2,FALSE)*1000</f>
        <v>7207.8101929092018</v>
      </c>
      <c r="S4" s="7">
        <f>'County Pop (1,000''s)'!S4*VLOOKUP(S$3,pct_by_cnty!$A:$B,2,FALSE)*1000</f>
        <v>0</v>
      </c>
      <c r="T4" s="7">
        <f>'County Pop (1,000''s)'!T4*VLOOKUP(T$3,pct_by_cnty!$A:$B,2,FALSE)*1000</f>
        <v>0</v>
      </c>
      <c r="U4" s="7">
        <f>'County Pop (1,000''s)'!U4*VLOOKUP(U$3,pct_by_cnty!$A:$B,2,FALSE)*1000</f>
        <v>0</v>
      </c>
      <c r="V4" s="21">
        <f>'County Pop (1,000''s)'!V4*VLOOKUP(V$3,pct_by_cnty!$A:$B,2,FALSE)*1000</f>
        <v>2890.9208046201998</v>
      </c>
      <c r="W4" s="7">
        <f>'County Pop (1,000''s)'!W4*VLOOKUP(W$3,pct_by_cnty!$A:$B,2,FALSE)*1000</f>
        <v>0</v>
      </c>
      <c r="X4" s="7">
        <f>'County Pop (1,000''s)'!X4*VLOOKUP(X$3,pct_by_cnty!$A:$B,2,FALSE)*1000</f>
        <v>0</v>
      </c>
      <c r="Y4" s="21">
        <f>'County Pop (1,000''s)'!Y4*VLOOKUP(Y$3,pct_by_cnty!$A:$B,2,FALSE)*1000</f>
        <v>44.073408755102001</v>
      </c>
      <c r="Z4" s="21">
        <f>'County Pop (1,000''s)'!Z4*VLOOKUP(Z$3,pct_by_cnty!$A:$B,2,FALSE)*1000</f>
        <v>8570.6828962873478</v>
      </c>
      <c r="AA4" s="7">
        <f>'County Pop (1,000''s)'!AA4*VLOOKUP(AA$3,pct_by_cnty!$A:$B,2,FALSE)*1000</f>
        <v>0</v>
      </c>
      <c r="AB4" s="21">
        <f>'County Pop (1,000''s)'!AB4*VLOOKUP(AB$3,pct_by_cnty!$A:$B,2,FALSE)*1000</f>
        <v>309.22241243928272</v>
      </c>
      <c r="AC4" s="7">
        <f>'County Pop (1,000''s)'!AC4*VLOOKUP(AC$3,pct_by_cnty!$A:$B,2,FALSE)*1000</f>
        <v>0</v>
      </c>
      <c r="AD4" s="19">
        <f>'County Pop (1,000''s)'!AD4*VLOOKUP(AD$3,pct_by_cnty!$A:$C,3,FALSE)*1000</f>
        <v>2973.4971072075678</v>
      </c>
      <c r="AE4" s="21">
        <v>29371.33762493619</v>
      </c>
      <c r="AF4" s="19">
        <f>'County Pop (1,000''s)'!AF4*VLOOKUP(AF$3,pct_by_cnty!$A:$C,3,FALSE)*1000</f>
        <v>1831.4033565780264</v>
      </c>
      <c r="AG4" s="7">
        <f>'County Pop (1,000''s)'!AG4*VLOOKUP(AG$3,pct_by_cnty!$A:$B,2,FALSE)*1000</f>
        <v>0</v>
      </c>
      <c r="AH4" s="7">
        <f>'County Pop (1,000''s)'!AH4*VLOOKUP(AH$3,pct_by_cnty!$A:$B,2,FALSE)*1000</f>
        <v>0</v>
      </c>
      <c r="AI4" s="7">
        <f>'County Pop (1,000''s)'!AI4*VLOOKUP(AI$3,pct_by_cnty!$A:$B,2,FALSE)*1000</f>
        <v>0</v>
      </c>
      <c r="AJ4" s="21">
        <f>'County Pop (1,000''s)'!AJ4*VLOOKUP(AJ$3,pct_by_cnty!$A:$B,2,FALSE)*1000</f>
        <v>90280.031876770488</v>
      </c>
      <c r="AK4" s="7">
        <f>'County Pop (1,000''s)'!AK4*VLOOKUP(AK$3,pct_by_cnty!$A:$B,2,FALSE)*1000</f>
        <v>0</v>
      </c>
      <c r="AL4" s="7">
        <f>'County Pop (1,000''s)'!AL4*VLOOKUP(AL$3,pct_by_cnty!$A:$B,2,FALSE)*1000</f>
        <v>0</v>
      </c>
      <c r="AM4" s="7">
        <f>'County Pop (1,000''s)'!AM4*VLOOKUP(AM$3,pct_by_cnty!$A:$B,2,FALSE)*1000</f>
        <v>0</v>
      </c>
      <c r="AN4" s="7">
        <f>'County Pop (1,000''s)'!AN4*VLOOKUP(AN$3,pct_by_cnty!$A:$B,2,FALSE)*1000</f>
        <v>0</v>
      </c>
      <c r="AO4" s="21">
        <f>'County Pop (1,000''s)'!AO4*VLOOKUP(AO$3,pct_by_cnty!$A:$B,2,FALSE)*1000</f>
        <v>111502.49436368179</v>
      </c>
      <c r="AP4" s="7">
        <f>'County Pop (1,000''s)'!AP4*VLOOKUP(AP$3,pct_by_cnty!$A:$B,2,FALSE)*1000</f>
        <v>0</v>
      </c>
      <c r="AQ4" s="21">
        <f>'County Pop (1,000''s)'!AQ4*VLOOKUP(AQ$3,pct_by_cnty!$A:$B,2,FALSE)*1000</f>
        <v>48800.433199721396</v>
      </c>
      <c r="AR4" s="21">
        <f>'County Pop (1,000''s)'!AR4*VLOOKUP(AR$3,pct_by_cnty!$A:$B,2,FALSE)*1000</f>
        <v>1461160.7664543916</v>
      </c>
      <c r="AS4" s="21">
        <f>'County Pop (1,000''s)'!AS4*VLOOKUP(AS$3,pct_by_cnty!$A:$B,2,FALSE)*1000</f>
        <v>49.627247248459042</v>
      </c>
      <c r="AT4" s="21">
        <f>'County Pop (1,000''s)'!AT4*VLOOKUP(AT$3,pct_by_cnty!$A:$B,2,FALSE)*1000</f>
        <v>14252.628766114118</v>
      </c>
      <c r="AU4" s="19">
        <f>'County Pop (1,000''s)'!AU4*VLOOKUP(AU$3,pct_by_cnty!$A:$C,3,FALSE)*1000</f>
        <v>89809.626791306437</v>
      </c>
      <c r="AV4" s="21">
        <f>'County Pop (1,000''s)'!AV4*VLOOKUP(AV$3,pct_by_cnty!$A:$B,2,FALSE)*1000</f>
        <v>15617.906864327198</v>
      </c>
      <c r="AW4" s="21">
        <f>'County Pop (1,000''s)'!AW4*VLOOKUP(AW$3,pct_by_cnty!$A:$B,2,FALSE)*1000</f>
        <v>0.80512161112426284</v>
      </c>
      <c r="AX4" s="21">
        <f>'County Pop (1,000''s)'!AX4*VLOOKUP(AX$3,pct_by_cnty!$A:$B,2,FALSE)*1000</f>
        <v>0.54495294455403842</v>
      </c>
      <c r="AY4" s="21">
        <f>'County Pop (1,000''s)'!AY4*VLOOKUP(AY$3,pct_by_cnty!$A:$B,2,FALSE)*1000</f>
        <v>459544.6865444624</v>
      </c>
      <c r="AZ4" s="7">
        <f>'County Pop (1,000''s)'!AZ4*VLOOKUP(AZ$3,pct_by_cnty!$A:$B,2,FALSE)*1000</f>
        <v>0</v>
      </c>
      <c r="BA4" s="7">
        <f>'County Pop (1,000''s)'!BA4*VLOOKUP(BA$3,pct_by_cnty!$A:$B,2,FALSE)*1000</f>
        <v>0</v>
      </c>
      <c r="BB4" s="7">
        <f>'County Pop (1,000''s)'!BB4*VLOOKUP(BB$3,pct_by_cnty!$A:$B,2,FALSE)*1000</f>
        <v>0</v>
      </c>
      <c r="BC4" s="21">
        <f>'County Pop (1,000''s)'!BC4*VLOOKUP(BC$3,pct_by_cnty!$A:$B,2,FALSE)*1000</f>
        <v>21355.856556784871</v>
      </c>
      <c r="BD4" s="21">
        <f>'County Pop (1,000''s)'!BD4*VLOOKUP(BD$3,pct_by_cnty!$A:$B,2,FALSE)*1000</f>
        <v>28778.243882211904</v>
      </c>
      <c r="BE4" s="21">
        <f>'County Pop (1,000''s)'!BE4*VLOOKUP(BE$3,pct_by_cnty!$A:$B,2,FALSE)*1000</f>
        <v>57287.762588267615</v>
      </c>
      <c r="BF4" s="19">
        <f>'County Pop (1,000''s)'!BF4*VLOOKUP(BF$3,pct_by_cnty!$A:$C,3,FALSE)*1000</f>
        <v>44208.724802223667</v>
      </c>
      <c r="BG4" s="21">
        <f>'County Pop (1,000''s)'!BG4*VLOOKUP(BG$3,pct_by_cnty!$A:$B,2,FALSE)*1000</f>
        <v>163211.47012540491</v>
      </c>
      <c r="BH4" s="21">
        <f>'County Pop (1,000''s)'!BH4*VLOOKUP(BH$3,pct_by_cnty!$A:$B,2,FALSE)*1000</f>
        <v>35899.149658136455</v>
      </c>
      <c r="BI4" s="7">
        <f>'County Pop (1,000''s)'!BI4*VLOOKUP(BI$3,pct_by_cnty!$A:$B,2,FALSE)*1000</f>
        <v>0</v>
      </c>
      <c r="BJ4" s="21">
        <f>'County Pop (1,000''s)'!BJ4*VLOOKUP(BJ$3,pct_by_cnty!$A:$B,2,FALSE)*1000</f>
        <v>3922.2201029476914</v>
      </c>
      <c r="BK4" s="7">
        <f>'County Pop (1,000''s)'!BK4*VLOOKUP(BK$3,pct_by_cnty!$A:$B,2,FALSE)*1000</f>
        <v>0</v>
      </c>
      <c r="BL4" s="21">
        <f>'County Pop (1,000''s)'!BL4*VLOOKUP(BL$3,pct_by_cnty!$A:$B,2,FALSE)*1000</f>
        <v>3015.3511104298304</v>
      </c>
      <c r="BM4" s="21">
        <f>'County Pop (1,000''s)'!BM4*VLOOKUP(BM$3,pct_by_cnty!$A:$B,2,FALSE)*1000</f>
        <v>134246.83943592271</v>
      </c>
      <c r="BN4" s="7">
        <f>'County Pop (1,000''s)'!BN4*VLOOKUP(BN$3,pct_by_cnty!$A:$B,2,FALSE)*1000</f>
        <v>0</v>
      </c>
      <c r="BO4" s="19">
        <f>'County Pop (1,000''s)'!BO4*VLOOKUP(BO$3,pct_by_cnty!$A:$C,3,FALSE)*1000</f>
        <v>7376.6356943936089</v>
      </c>
      <c r="BP4" s="19">
        <f>'County Pop (1,000''s)'!BP4*VLOOKUP(BP$3,pct_by_cnty!$A:$C,3,FALSE)*1000</f>
        <v>6319.0753289484574</v>
      </c>
      <c r="BQ4" s="2"/>
      <c r="BR4" s="7">
        <f t="shared" ref="BR4:BR35" si="0">SUM(B4:BP4)</f>
        <v>4403241.2528354041</v>
      </c>
      <c r="BS4" s="7">
        <f>B4+C4+E4+F4+G4+I4+K4+L4+M4+N4+P4+R4+V4+Y4+Z4+AB4+AE4+AJ4+AO4+AQ4+AR4+AS4+AT4+AV4+AW4+AX4+AY4+BC4+BD4+BE4+BG4+BH4+BJ4+BL4+BM4</f>
        <v>3949163.3906163634</v>
      </c>
      <c r="BT4" s="19">
        <f>D4+Q4+AD4+AF4+AU4+BF4+BO4+BP4</f>
        <v>454077.86221904081</v>
      </c>
      <c r="BU4" s="7">
        <f>BT4+BS4</f>
        <v>4403241.2528354041</v>
      </c>
      <c r="BV4" s="7"/>
      <c r="BW4" s="15">
        <f>BS4/BR4</f>
        <v>0.89687645165328067</v>
      </c>
      <c r="BX4" s="15">
        <f t="shared" ref="BX4:BX48" si="1">BU4/BR4</f>
        <v>1</v>
      </c>
      <c r="BZ4">
        <v>1975</v>
      </c>
      <c r="CA4" s="25">
        <f>AE4+AQ4+AV4+AY4+BE4</f>
        <v>610622.1268217148</v>
      </c>
      <c r="CB4" s="25">
        <f>B4+C4+E4+F4+K4+M4+P4+R4+AT4+AW4+AX4+BC4+BH4+BD4+BJ4+BL4+BM4</f>
        <v>515345.64528681955</v>
      </c>
      <c r="CC4" s="25">
        <f t="shared" ref="CC4:CC35" si="2">+AR4</f>
        <v>1461160.7664543916</v>
      </c>
      <c r="CD4" s="25">
        <f>G4</f>
        <v>870327.33324649336</v>
      </c>
      <c r="CE4" s="25">
        <f>I4+L4+N4+V4+Y4+Z4+AB4+AJ4+AO4+AS4+BG4</f>
        <v>491707.51880694355</v>
      </c>
      <c r="CF4" s="25">
        <f>SUM(CA4:CE4)-BS4</f>
        <v>0</v>
      </c>
    </row>
    <row r="5" spans="1:84" x14ac:dyDescent="0.25">
      <c r="A5">
        <v>1976</v>
      </c>
      <c r="B5" s="21">
        <f>'County Pop (1,000''s)'!B5*VLOOKUP(B$3,pct_by_cnty!$A:$B,2,FALSE)*1000</f>
        <v>1070.9280307761776</v>
      </c>
      <c r="C5" s="21">
        <f>'County Pop (1,000''s)'!C5*VLOOKUP(C$3,pct_by_cnty!$A:$B,2,FALSE)*1000</f>
        <v>6254.9977229761826</v>
      </c>
      <c r="D5" s="19">
        <f>'County Pop (1,000''s)'!D5*VLOOKUP(D$3,pct_by_cnty!$A:$C,3,FALSE)*1000</f>
        <v>80276.84865507319</v>
      </c>
      <c r="E5" s="21">
        <f>'County Pop (1,000''s)'!E5*VLOOKUP(E$3,pct_by_cnty!$A:$B,2,FALSE)*1000</f>
        <v>5817.2059569044204</v>
      </c>
      <c r="F5" s="21">
        <f>'County Pop (1,000''s)'!F5*VLOOKUP(F$3,pct_by_cnty!$A:$B,2,FALSE)*1000</f>
        <v>240920.31813627706</v>
      </c>
      <c r="G5" s="21">
        <f>'County Pop (1,000''s)'!G5*VLOOKUP(G$3,pct_by_cnty!$A:$B,2,FALSE)*1000</f>
        <v>887874.97730703244</v>
      </c>
      <c r="H5" s="7">
        <f>'County Pop (1,000''s)'!H5*VLOOKUP(H$3,pct_by_cnty!$A:$B,2,FALSE)*1000</f>
        <v>0</v>
      </c>
      <c r="I5" s="21">
        <f>'County Pop (1,000''s)'!I5*VLOOKUP(I$3,pct_by_cnty!$A:$B,2,FALSE)*1000</f>
        <v>44321.469743150526</v>
      </c>
      <c r="J5" s="7">
        <f>'County Pop (1,000''s)'!J5*VLOOKUP(J$3,pct_by_cnty!$A:$B,2,FALSE)*1000</f>
        <v>0</v>
      </c>
      <c r="K5" s="21">
        <f>'County Pop (1,000''s)'!K5*VLOOKUP(K$3,pct_by_cnty!$A:$B,2,FALSE)*1000</f>
        <v>466.17451859846403</v>
      </c>
      <c r="L5" s="21">
        <f>'County Pop (1,000''s)'!L5*VLOOKUP(L$3,pct_by_cnty!$A:$B,2,FALSE)*1000</f>
        <v>57382.203929279451</v>
      </c>
      <c r="M5" s="21">
        <f>'County Pop (1,000''s)'!M5*VLOOKUP(M$3,pct_by_cnty!$A:$B,2,FALSE)*1000</f>
        <v>12637.557061754873</v>
      </c>
      <c r="N5" s="21">
        <f>'County Pop (1,000''s)'!N5*VLOOKUP(N$3,pct_by_cnty!$A:$B,2,FALSE)*1000</f>
        <v>16801.324874763304</v>
      </c>
      <c r="O5" s="7">
        <f>'County Pop (1,000''s)'!O5*VLOOKUP(O$3,pct_by_cnty!$A:$B,2,FALSE)*1000</f>
        <v>0</v>
      </c>
      <c r="P5" s="21">
        <f>'County Pop (1,000''s)'!P5*VLOOKUP(P$3,pct_by_cnty!$A:$B,2,FALSE)*1000</f>
        <v>6.9223604765189046</v>
      </c>
      <c r="Q5" s="19">
        <f>'County Pop (1,000''s)'!Q5*VLOOKUP(Q$3,pct_by_cnty!$A:$C,3,FALSE)*1000</f>
        <v>227172.67271751663</v>
      </c>
      <c r="R5" s="21">
        <f>'County Pop (1,000''s)'!R5*VLOOKUP(R$3,pct_by_cnty!$A:$B,2,FALSE)*1000</f>
        <v>8208.8999952137365</v>
      </c>
      <c r="S5" s="7">
        <f>'County Pop (1,000''s)'!S5*VLOOKUP(S$3,pct_by_cnty!$A:$B,2,FALSE)*1000</f>
        <v>0</v>
      </c>
      <c r="T5" s="7">
        <f>'County Pop (1,000''s)'!T5*VLOOKUP(T$3,pct_by_cnty!$A:$B,2,FALSE)*1000</f>
        <v>0</v>
      </c>
      <c r="U5" s="7">
        <f>'County Pop (1,000''s)'!U5*VLOOKUP(U$3,pct_by_cnty!$A:$B,2,FALSE)*1000</f>
        <v>0</v>
      </c>
      <c r="V5" s="21">
        <f>'County Pop (1,000''s)'!V5*VLOOKUP(V$3,pct_by_cnty!$A:$B,2,FALSE)*1000</f>
        <v>2739.5650432291445</v>
      </c>
      <c r="W5" s="7">
        <f>'County Pop (1,000''s)'!W5*VLOOKUP(W$3,pct_by_cnty!$A:$B,2,FALSE)*1000</f>
        <v>0</v>
      </c>
      <c r="X5" s="7">
        <f>'County Pop (1,000''s)'!X5*VLOOKUP(X$3,pct_by_cnty!$A:$B,2,FALSE)*1000</f>
        <v>0</v>
      </c>
      <c r="Y5" s="21">
        <f>'County Pop (1,000''s)'!Y5*VLOOKUP(Y$3,pct_by_cnty!$A:$B,2,FALSE)*1000</f>
        <v>46.216833110495671</v>
      </c>
      <c r="Z5" s="21">
        <f>'County Pop (1,000''s)'!Z5*VLOOKUP(Z$3,pct_by_cnty!$A:$B,2,FALSE)*1000</f>
        <v>8798.1408419981344</v>
      </c>
      <c r="AA5" s="7">
        <f>'County Pop (1,000''s)'!AA5*VLOOKUP(AA$3,pct_by_cnty!$A:$B,2,FALSE)*1000</f>
        <v>0</v>
      </c>
      <c r="AB5" s="21">
        <f>'County Pop (1,000''s)'!AB5*VLOOKUP(AB$3,pct_by_cnty!$A:$B,2,FALSE)*1000</f>
        <v>313.14731017859106</v>
      </c>
      <c r="AC5" s="7">
        <f>'County Pop (1,000''s)'!AC5*VLOOKUP(AC$3,pct_by_cnty!$A:$B,2,FALSE)*1000</f>
        <v>0</v>
      </c>
      <c r="AD5" s="19">
        <f>'County Pop (1,000''s)'!AD5*VLOOKUP(AD$3,pct_by_cnty!$A:$C,3,FALSE)*1000</f>
        <v>3174.9948398923548</v>
      </c>
      <c r="AE5" s="21">
        <v>30122.514003264463</v>
      </c>
      <c r="AF5" s="19">
        <f>'County Pop (1,000''s)'!AF5*VLOOKUP(AF$3,pct_by_cnty!$A:$C,3,FALSE)*1000</f>
        <v>1841.9380580882053</v>
      </c>
      <c r="AG5" s="7">
        <f>'County Pop (1,000''s)'!AG5*VLOOKUP(AG$3,pct_by_cnty!$A:$B,2,FALSE)*1000</f>
        <v>0</v>
      </c>
      <c r="AH5" s="7">
        <f>'County Pop (1,000''s)'!AH5*VLOOKUP(AH$3,pct_by_cnty!$A:$B,2,FALSE)*1000</f>
        <v>0</v>
      </c>
      <c r="AI5" s="7">
        <f>'County Pop (1,000''s)'!AI5*VLOOKUP(AI$3,pct_by_cnty!$A:$B,2,FALSE)*1000</f>
        <v>0</v>
      </c>
      <c r="AJ5" s="21">
        <f>'County Pop (1,000''s)'!AJ5*VLOOKUP(AJ$3,pct_by_cnty!$A:$B,2,FALSE)*1000</f>
        <v>94200.771832347426</v>
      </c>
      <c r="AK5" s="7">
        <f>'County Pop (1,000''s)'!AK5*VLOOKUP(AK$3,pct_by_cnty!$A:$B,2,FALSE)*1000</f>
        <v>0</v>
      </c>
      <c r="AL5" s="7">
        <f>'County Pop (1,000''s)'!AL5*VLOOKUP(AL$3,pct_by_cnty!$A:$B,2,FALSE)*1000</f>
        <v>0</v>
      </c>
      <c r="AM5" s="7">
        <f>'County Pop (1,000''s)'!AM5*VLOOKUP(AM$3,pct_by_cnty!$A:$B,2,FALSE)*1000</f>
        <v>0</v>
      </c>
      <c r="AN5" s="7">
        <f>'County Pop (1,000''s)'!AN5*VLOOKUP(AN$3,pct_by_cnty!$A:$B,2,FALSE)*1000</f>
        <v>0</v>
      </c>
      <c r="AO5" s="21">
        <f>'County Pop (1,000''s)'!AO5*VLOOKUP(AO$3,pct_by_cnty!$A:$B,2,FALSE)*1000</f>
        <v>113897.56825408705</v>
      </c>
      <c r="AP5" s="7">
        <f>'County Pop (1,000''s)'!AP5*VLOOKUP(AP$3,pct_by_cnty!$A:$B,2,FALSE)*1000</f>
        <v>0</v>
      </c>
      <c r="AQ5" s="21">
        <f>'County Pop (1,000''s)'!AQ5*VLOOKUP(AQ$3,pct_by_cnty!$A:$B,2,FALSE)*1000</f>
        <v>50640.246913516996</v>
      </c>
      <c r="AR5" s="21">
        <f>'County Pop (1,000''s)'!AR5*VLOOKUP(AR$3,pct_by_cnty!$A:$B,2,FALSE)*1000</f>
        <v>1480850.0168505802</v>
      </c>
      <c r="AS5" s="21">
        <f>'County Pop (1,000''s)'!AS5*VLOOKUP(AS$3,pct_by_cnty!$A:$B,2,FALSE)*1000</f>
        <v>48.318526571223323</v>
      </c>
      <c r="AT5" s="21">
        <f>'County Pop (1,000''s)'!AT5*VLOOKUP(AT$3,pct_by_cnty!$A:$B,2,FALSE)*1000</f>
        <v>15098.171912399503</v>
      </c>
      <c r="AU5" s="19">
        <f>'County Pop (1,000''s)'!AU5*VLOOKUP(AU$3,pct_by_cnty!$A:$C,3,FALSE)*1000</f>
        <v>90370.820644178544</v>
      </c>
      <c r="AV5" s="21">
        <f>'County Pop (1,000''s)'!AV5*VLOOKUP(AV$3,pct_by_cnty!$A:$B,2,FALSE)*1000</f>
        <v>16244.41370708371</v>
      </c>
      <c r="AW5" s="21">
        <f>'County Pop (1,000''s)'!AW5*VLOOKUP(AW$3,pct_by_cnty!$A:$B,2,FALSE)*1000</f>
        <v>0.81905176324785323</v>
      </c>
      <c r="AX5" s="21">
        <f>'County Pop (1,000''s)'!AX5*VLOOKUP(AX$3,pct_by_cnty!$A:$B,2,FALSE)*1000</f>
        <v>0.56337343699728226</v>
      </c>
      <c r="AY5" s="21">
        <f>'County Pop (1,000''s)'!AY5*VLOOKUP(AY$3,pct_by_cnty!$A:$B,2,FALSE)*1000</f>
        <v>472053.69818962092</v>
      </c>
      <c r="AZ5" s="7">
        <f>'County Pop (1,000''s)'!AZ5*VLOOKUP(AZ$3,pct_by_cnty!$A:$B,2,FALSE)*1000</f>
        <v>0</v>
      </c>
      <c r="BA5" s="7">
        <f>'County Pop (1,000''s)'!BA5*VLOOKUP(BA$3,pct_by_cnty!$A:$B,2,FALSE)*1000</f>
        <v>0</v>
      </c>
      <c r="BB5" s="7">
        <f>'County Pop (1,000''s)'!BB5*VLOOKUP(BB$3,pct_by_cnty!$A:$B,2,FALSE)*1000</f>
        <v>0</v>
      </c>
      <c r="BC5" s="21">
        <f>'County Pop (1,000''s)'!BC5*VLOOKUP(BC$3,pct_by_cnty!$A:$B,2,FALSE)*1000</f>
        <v>21875.054407144926</v>
      </c>
      <c r="BD5" s="21">
        <f>'County Pop (1,000''s)'!BD5*VLOOKUP(BD$3,pct_by_cnty!$A:$B,2,FALSE)*1000</f>
        <v>29743.409052611896</v>
      </c>
      <c r="BE5" s="21">
        <f>'County Pop (1,000''s)'!BE5*VLOOKUP(BE$3,pct_by_cnty!$A:$B,2,FALSE)*1000</f>
        <v>59427.986748191266</v>
      </c>
      <c r="BF5" s="19">
        <f>'County Pop (1,000''s)'!BF5*VLOOKUP(BF$3,pct_by_cnty!$A:$C,3,FALSE)*1000</f>
        <v>46272.539630632724</v>
      </c>
      <c r="BG5" s="21">
        <f>'County Pop (1,000''s)'!BG5*VLOOKUP(BG$3,pct_by_cnty!$A:$B,2,FALSE)*1000</f>
        <v>168619.46114301746</v>
      </c>
      <c r="BH5" s="21">
        <f>'County Pop (1,000''s)'!BH5*VLOOKUP(BH$3,pct_by_cnty!$A:$B,2,FALSE)*1000</f>
        <v>37087.974542248092</v>
      </c>
      <c r="BI5" s="7">
        <f>'County Pop (1,000''s)'!BI5*VLOOKUP(BI$3,pct_by_cnty!$A:$B,2,FALSE)*1000</f>
        <v>0</v>
      </c>
      <c r="BJ5" s="21">
        <f>'County Pop (1,000''s)'!BJ5*VLOOKUP(BJ$3,pct_by_cnty!$A:$B,2,FALSE)*1000</f>
        <v>4148.282574134204</v>
      </c>
      <c r="BK5" s="7">
        <f>'County Pop (1,000''s)'!BK5*VLOOKUP(BK$3,pct_by_cnty!$A:$B,2,FALSE)*1000</f>
        <v>0</v>
      </c>
      <c r="BL5" s="21">
        <f>'County Pop (1,000''s)'!BL5*VLOOKUP(BL$3,pct_by_cnty!$A:$B,2,FALSE)*1000</f>
        <v>3212.6215633663337</v>
      </c>
      <c r="BM5" s="21">
        <f>'County Pop (1,000''s)'!BM5*VLOOKUP(BM$3,pct_by_cnty!$A:$B,2,FALSE)*1000</f>
        <v>137223.94958169936</v>
      </c>
      <c r="BN5" s="7">
        <f>'County Pop (1,000''s)'!BN5*VLOOKUP(BN$3,pct_by_cnty!$A:$B,2,FALSE)*1000</f>
        <v>0</v>
      </c>
      <c r="BO5" s="19">
        <f>'County Pop (1,000''s)'!BO5*VLOOKUP(BO$3,pct_by_cnty!$A:$C,3,FALSE)*1000</f>
        <v>7632.3078973273923</v>
      </c>
      <c r="BP5" s="19">
        <f>'County Pop (1,000''s)'!BP5*VLOOKUP(BP$3,pct_by_cnty!$A:$C,3,FALSE)*1000</f>
        <v>6303.8341194930535</v>
      </c>
      <c r="BQ5" s="2"/>
      <c r="BR5" s="7">
        <f t="shared" si="0"/>
        <v>4491201.8484550063</v>
      </c>
      <c r="BS5" s="7">
        <f t="shared" ref="BS5:BS68" si="3">B5+C5+E5+F5+G5+I5+K5+L5+M5+N5+P5+R5+V5+Y5+Z5+AB5+AE5+AJ5+AO5+AQ5+AR5+AS5+AT5+AV5+AW5+AX5+AY5+BC5+BD5+BE5+BG5+BH5+BJ5+BL5+BM5</f>
        <v>4028155.8918928043</v>
      </c>
      <c r="BT5" s="19">
        <f t="shared" ref="BT5:BT68" si="4">D5+Q5+AD5+AF5+AU5+BF5+BO5+BP5</f>
        <v>463045.95656220207</v>
      </c>
      <c r="BU5" s="7">
        <f t="shared" ref="BU5:BU68" si="5">BT5+BS5</f>
        <v>4491201.8484550063</v>
      </c>
      <c r="BV5" s="7"/>
      <c r="BW5" s="15">
        <f t="shared" ref="BW5:BW68" si="6">BS5/BR5</f>
        <v>0.89689932178811071</v>
      </c>
      <c r="BX5" s="15">
        <f t="shared" si="1"/>
        <v>1</v>
      </c>
      <c r="BZ5">
        <v>1976</v>
      </c>
      <c r="CA5" s="25">
        <f t="shared" ref="CA5:CA68" si="7">AE5+AQ5+AV5+AY5+BE5</f>
        <v>628488.85956167732</v>
      </c>
      <c r="CB5" s="25">
        <f t="shared" ref="CB5:CB68" si="8">B5+C5+E5+F5+K5+M5+P5+R5+AT5+AW5+AX5+BC5+BH5+BD5+BJ5+BL5+BM5</f>
        <v>523773.84984178201</v>
      </c>
      <c r="CC5" s="25">
        <f t="shared" si="2"/>
        <v>1480850.0168505802</v>
      </c>
      <c r="CD5" s="25">
        <f t="shared" ref="CD5:CD68" si="9">G5</f>
        <v>887874.97730703244</v>
      </c>
      <c r="CE5" s="25">
        <f t="shared" ref="CE5:CE68" si="10">I5+L5+N5+V5+Y5+Z5+AB5+AJ5+AO5+AS5+BG5</f>
        <v>507168.18833173282</v>
      </c>
      <c r="CF5" s="25">
        <f t="shared" ref="CF5:CF68" si="11">SUM(CA5:CE5)-BS5</f>
        <v>0</v>
      </c>
    </row>
    <row r="6" spans="1:84" x14ac:dyDescent="0.25">
      <c r="A6">
        <v>1977</v>
      </c>
      <c r="B6" s="21">
        <f>'County Pop (1,000''s)'!B6*VLOOKUP(B$3,pct_by_cnty!$A:$B,2,FALSE)*1000</f>
        <v>1106.3175781852078</v>
      </c>
      <c r="C6" s="21">
        <f>'County Pop (1,000''s)'!C6*VLOOKUP(C$3,pct_by_cnty!$A:$B,2,FALSE)*1000</f>
        <v>6649.059550527104</v>
      </c>
      <c r="D6" s="19">
        <f>'County Pop (1,000''s)'!D6*VLOOKUP(D$3,pct_by_cnty!$A:$C,3,FALSE)*1000</f>
        <v>81658.870693021643</v>
      </c>
      <c r="E6" s="21">
        <f>'County Pop (1,000''s)'!E6*VLOOKUP(E$3,pct_by_cnty!$A:$B,2,FALSE)*1000</f>
        <v>6053.4156234188413</v>
      </c>
      <c r="F6" s="21">
        <f>'County Pop (1,000''s)'!F6*VLOOKUP(F$3,pct_by_cnty!$A:$B,2,FALSE)*1000</f>
        <v>243183.23126447044</v>
      </c>
      <c r="G6" s="21">
        <f>'County Pop (1,000''s)'!G6*VLOOKUP(G$3,pct_by_cnty!$A:$B,2,FALSE)*1000</f>
        <v>912279.180551606</v>
      </c>
      <c r="H6" s="7">
        <f>'County Pop (1,000''s)'!H6*VLOOKUP(H$3,pct_by_cnty!$A:$B,2,FALSE)*1000</f>
        <v>0</v>
      </c>
      <c r="I6" s="21">
        <f>'County Pop (1,000''s)'!I6*VLOOKUP(I$3,pct_by_cnty!$A:$B,2,FALSE)*1000</f>
        <v>47123.87167334948</v>
      </c>
      <c r="J6" s="7">
        <f>'County Pop (1,000''s)'!J6*VLOOKUP(J$3,pct_by_cnty!$A:$B,2,FALSE)*1000</f>
        <v>0</v>
      </c>
      <c r="K6" s="21">
        <f>'County Pop (1,000''s)'!K6*VLOOKUP(K$3,pct_by_cnty!$A:$B,2,FALSE)*1000</f>
        <v>501.25476863144456</v>
      </c>
      <c r="L6" s="21">
        <f>'County Pop (1,000''s)'!L6*VLOOKUP(L$3,pct_by_cnty!$A:$B,2,FALSE)*1000</f>
        <v>60516.611088904407</v>
      </c>
      <c r="M6" s="21">
        <f>'County Pop (1,000''s)'!M6*VLOOKUP(M$3,pct_by_cnty!$A:$B,2,FALSE)*1000</f>
        <v>12984.565431597981</v>
      </c>
      <c r="N6" s="21">
        <f>'County Pop (1,000''s)'!N6*VLOOKUP(N$3,pct_by_cnty!$A:$B,2,FALSE)*1000</f>
        <v>17021.280341488302</v>
      </c>
      <c r="O6" s="7">
        <f>'County Pop (1,000''s)'!O6*VLOOKUP(O$3,pct_by_cnty!$A:$B,2,FALSE)*1000</f>
        <v>0</v>
      </c>
      <c r="P6" s="21">
        <f>'County Pop (1,000''s)'!P6*VLOOKUP(P$3,pct_by_cnty!$A:$B,2,FALSE)*1000</f>
        <v>6.9167441077036713</v>
      </c>
      <c r="Q6" s="19">
        <f>'County Pop (1,000''s)'!Q6*VLOOKUP(Q$3,pct_by_cnty!$A:$C,3,FALSE)*1000</f>
        <v>228771.38012299497</v>
      </c>
      <c r="R6" s="21">
        <f>'County Pop (1,000''s)'!R6*VLOOKUP(R$3,pct_by_cnty!$A:$B,2,FALSE)*1000</f>
        <v>8855.7940519214681</v>
      </c>
      <c r="S6" s="7">
        <f>'County Pop (1,000''s)'!S6*VLOOKUP(S$3,pct_by_cnty!$A:$B,2,FALSE)*1000</f>
        <v>0</v>
      </c>
      <c r="T6" s="7">
        <f>'County Pop (1,000''s)'!T6*VLOOKUP(T$3,pct_by_cnty!$A:$B,2,FALSE)*1000</f>
        <v>0</v>
      </c>
      <c r="U6" s="7">
        <f>'County Pop (1,000''s)'!U6*VLOOKUP(U$3,pct_by_cnty!$A:$B,2,FALSE)*1000</f>
        <v>0</v>
      </c>
      <c r="V6" s="21">
        <f>'County Pop (1,000''s)'!V6*VLOOKUP(V$3,pct_by_cnty!$A:$B,2,FALSE)*1000</f>
        <v>2891.3880409503777</v>
      </c>
      <c r="W6" s="7">
        <f>'County Pop (1,000''s)'!W6*VLOOKUP(W$3,pct_by_cnty!$A:$B,2,FALSE)*1000</f>
        <v>0</v>
      </c>
      <c r="X6" s="7">
        <f>'County Pop (1,000''s)'!X6*VLOOKUP(X$3,pct_by_cnty!$A:$B,2,FALSE)*1000</f>
        <v>0</v>
      </c>
      <c r="Y6" s="21">
        <f>'County Pop (1,000''s)'!Y6*VLOOKUP(Y$3,pct_by_cnty!$A:$B,2,FALSE)*1000</f>
        <v>47.581851779152942</v>
      </c>
      <c r="Z6" s="21">
        <f>'County Pop (1,000''s)'!Z6*VLOOKUP(Z$3,pct_by_cnty!$A:$B,2,FALSE)*1000</f>
        <v>9147.8187671129508</v>
      </c>
      <c r="AA6" s="7">
        <f>'County Pop (1,000''s)'!AA6*VLOOKUP(AA$3,pct_by_cnty!$A:$B,2,FALSE)*1000</f>
        <v>0</v>
      </c>
      <c r="AB6" s="21">
        <f>'County Pop (1,000''s)'!AB6*VLOOKUP(AB$3,pct_by_cnty!$A:$B,2,FALSE)*1000</f>
        <v>317.81562032066034</v>
      </c>
      <c r="AC6" s="7">
        <f>'County Pop (1,000''s)'!AC6*VLOOKUP(AC$3,pct_by_cnty!$A:$B,2,FALSE)*1000</f>
        <v>0</v>
      </c>
      <c r="AD6" s="19">
        <f>'County Pop (1,000''s)'!AD6*VLOOKUP(AD$3,pct_by_cnty!$A:$C,3,FALSE)*1000</f>
        <v>3248.5369539826256</v>
      </c>
      <c r="AE6" s="21">
        <v>31561.00203273194</v>
      </c>
      <c r="AF6" s="19">
        <f>'County Pop (1,000''s)'!AF6*VLOOKUP(AF$3,pct_by_cnty!$A:$C,3,FALSE)*1000</f>
        <v>1851.3615608049263</v>
      </c>
      <c r="AG6" s="7">
        <f>'County Pop (1,000''s)'!AG6*VLOOKUP(AG$3,pct_by_cnty!$A:$B,2,FALSE)*1000</f>
        <v>0</v>
      </c>
      <c r="AH6" s="7">
        <f>'County Pop (1,000''s)'!AH6*VLOOKUP(AH$3,pct_by_cnty!$A:$B,2,FALSE)*1000</f>
        <v>0</v>
      </c>
      <c r="AI6" s="7">
        <f>'County Pop (1,000''s)'!AI6*VLOOKUP(AI$3,pct_by_cnty!$A:$B,2,FALSE)*1000</f>
        <v>0</v>
      </c>
      <c r="AJ6" s="21">
        <f>'County Pop (1,000''s)'!AJ6*VLOOKUP(AJ$3,pct_by_cnty!$A:$B,2,FALSE)*1000</f>
        <v>101609.16153636404</v>
      </c>
      <c r="AK6" s="7">
        <f>'County Pop (1,000''s)'!AK6*VLOOKUP(AK$3,pct_by_cnty!$A:$B,2,FALSE)*1000</f>
        <v>0</v>
      </c>
      <c r="AL6" s="7">
        <f>'County Pop (1,000''s)'!AL6*VLOOKUP(AL$3,pct_by_cnty!$A:$B,2,FALSE)*1000</f>
        <v>0</v>
      </c>
      <c r="AM6" s="7">
        <f>'County Pop (1,000''s)'!AM6*VLOOKUP(AM$3,pct_by_cnty!$A:$B,2,FALSE)*1000</f>
        <v>0</v>
      </c>
      <c r="AN6" s="7">
        <f>'County Pop (1,000''s)'!AN6*VLOOKUP(AN$3,pct_by_cnty!$A:$B,2,FALSE)*1000</f>
        <v>0</v>
      </c>
      <c r="AO6" s="21">
        <f>'County Pop (1,000''s)'!AO6*VLOOKUP(AO$3,pct_by_cnty!$A:$B,2,FALSE)*1000</f>
        <v>116816.87003394496</v>
      </c>
      <c r="AP6" s="7">
        <f>'County Pop (1,000''s)'!AP6*VLOOKUP(AP$3,pct_by_cnty!$A:$B,2,FALSE)*1000</f>
        <v>0</v>
      </c>
      <c r="AQ6" s="21">
        <f>'County Pop (1,000''s)'!AQ6*VLOOKUP(AQ$3,pct_by_cnty!$A:$B,2,FALSE)*1000</f>
        <v>53168.151139523703</v>
      </c>
      <c r="AR6" s="21">
        <f>'County Pop (1,000''s)'!AR6*VLOOKUP(AR$3,pct_by_cnty!$A:$B,2,FALSE)*1000</f>
        <v>1498080.7471063009</v>
      </c>
      <c r="AS6" s="21">
        <f>'County Pop (1,000''s)'!AS6*VLOOKUP(AS$3,pct_by_cnty!$A:$B,2,FALSE)*1000</f>
        <v>47.901249214562704</v>
      </c>
      <c r="AT6" s="21">
        <f>'County Pop (1,000''s)'!AT6*VLOOKUP(AT$3,pct_by_cnty!$A:$B,2,FALSE)*1000</f>
        <v>15506.449796504086</v>
      </c>
      <c r="AU6" s="19">
        <f>'County Pop (1,000''s)'!AU6*VLOOKUP(AU$3,pct_by_cnty!$A:$C,3,FALSE)*1000</f>
        <v>92028.072411469242</v>
      </c>
      <c r="AV6" s="21">
        <f>'County Pop (1,000''s)'!AV6*VLOOKUP(AV$3,pct_by_cnty!$A:$B,2,FALSE)*1000</f>
        <v>16665.083375542497</v>
      </c>
      <c r="AW6" s="21">
        <f>'County Pop (1,000''s)'!AW6*VLOOKUP(AW$3,pct_by_cnty!$A:$B,2,FALSE)*1000</f>
        <v>0.83242871655065531</v>
      </c>
      <c r="AX6" s="21">
        <f>'County Pop (1,000''s)'!AX6*VLOOKUP(AX$3,pct_by_cnty!$A:$B,2,FALSE)*1000</f>
        <v>0.5819889492726863</v>
      </c>
      <c r="AY6" s="21">
        <f>'County Pop (1,000''s)'!AY6*VLOOKUP(AY$3,pct_by_cnty!$A:$B,2,FALSE)*1000</f>
        <v>484884.90872610064</v>
      </c>
      <c r="AZ6" s="7">
        <f>'County Pop (1,000''s)'!AZ6*VLOOKUP(AZ$3,pct_by_cnty!$A:$B,2,FALSE)*1000</f>
        <v>0</v>
      </c>
      <c r="BA6" s="7">
        <f>'County Pop (1,000''s)'!BA6*VLOOKUP(BA$3,pct_by_cnty!$A:$B,2,FALSE)*1000</f>
        <v>0</v>
      </c>
      <c r="BB6" s="7">
        <f>'County Pop (1,000''s)'!BB6*VLOOKUP(BB$3,pct_by_cnty!$A:$B,2,FALSE)*1000</f>
        <v>0</v>
      </c>
      <c r="BC6" s="21">
        <f>'County Pop (1,000''s)'!BC6*VLOOKUP(BC$3,pct_by_cnty!$A:$B,2,FALSE)*1000</f>
        <v>22648.538791058771</v>
      </c>
      <c r="BD6" s="21">
        <f>'County Pop (1,000''s)'!BD6*VLOOKUP(BD$3,pct_by_cnty!$A:$B,2,FALSE)*1000</f>
        <v>31244.507772996531</v>
      </c>
      <c r="BE6" s="21">
        <f>'County Pop (1,000''s)'!BE6*VLOOKUP(BE$3,pct_by_cnty!$A:$B,2,FALSE)*1000</f>
        <v>61687.238146329335</v>
      </c>
      <c r="BF6" s="19">
        <f>'County Pop (1,000''s)'!BF6*VLOOKUP(BF$3,pct_by_cnty!$A:$C,3,FALSE)*1000</f>
        <v>47460.957638421991</v>
      </c>
      <c r="BG6" s="21">
        <f>'County Pop (1,000''s)'!BG6*VLOOKUP(BG$3,pct_by_cnty!$A:$B,2,FALSE)*1000</f>
        <v>176199.2304168721</v>
      </c>
      <c r="BH6" s="21">
        <f>'County Pop (1,000''s)'!BH6*VLOOKUP(BH$3,pct_by_cnty!$A:$B,2,FALSE)*1000</f>
        <v>39360.828856999207</v>
      </c>
      <c r="BI6" s="7">
        <f>'County Pop (1,000''s)'!BI6*VLOOKUP(BI$3,pct_by_cnty!$A:$B,2,FALSE)*1000</f>
        <v>0</v>
      </c>
      <c r="BJ6" s="21">
        <f>'County Pop (1,000''s)'!BJ6*VLOOKUP(BJ$3,pct_by_cnty!$A:$B,2,FALSE)*1000</f>
        <v>4362.0258865460683</v>
      </c>
      <c r="BK6" s="7">
        <f>'County Pop (1,000''s)'!BK6*VLOOKUP(BK$3,pct_by_cnty!$A:$B,2,FALSE)*1000</f>
        <v>0</v>
      </c>
      <c r="BL6" s="21">
        <f>'County Pop (1,000''s)'!BL6*VLOOKUP(BL$3,pct_by_cnty!$A:$B,2,FALSE)*1000</f>
        <v>3167.2279370249321</v>
      </c>
      <c r="BM6" s="21">
        <f>'County Pop (1,000''s)'!BM6*VLOOKUP(BM$3,pct_by_cnty!$A:$B,2,FALSE)*1000</f>
        <v>141567.15994916056</v>
      </c>
      <c r="BN6" s="7">
        <f>'County Pop (1,000''s)'!BN6*VLOOKUP(BN$3,pct_by_cnty!$A:$B,2,FALSE)*1000</f>
        <v>0</v>
      </c>
      <c r="BO6" s="19">
        <f>'County Pop (1,000''s)'!BO6*VLOOKUP(BO$3,pct_by_cnty!$A:$C,3,FALSE)*1000</f>
        <v>7929.7244775813078</v>
      </c>
      <c r="BP6" s="19">
        <f>'County Pop (1,000''s)'!BP6*VLOOKUP(BP$3,pct_by_cnty!$A:$C,3,FALSE)*1000</f>
        <v>6639.4394144126409</v>
      </c>
      <c r="BQ6" s="2"/>
      <c r="BR6" s="7">
        <f t="shared" si="0"/>
        <v>4596852.8933919407</v>
      </c>
      <c r="BS6" s="7">
        <f t="shared" si="3"/>
        <v>4127264.550119251</v>
      </c>
      <c r="BT6" s="19">
        <f t="shared" si="4"/>
        <v>469588.34327268938</v>
      </c>
      <c r="BU6" s="7">
        <f t="shared" si="5"/>
        <v>4596852.8933919407</v>
      </c>
      <c r="BV6" s="7"/>
      <c r="BW6" s="15">
        <f t="shared" si="6"/>
        <v>0.89784568830824851</v>
      </c>
      <c r="BX6" s="15">
        <f t="shared" si="1"/>
        <v>1</v>
      </c>
      <c r="BZ6">
        <v>1977</v>
      </c>
      <c r="CA6" s="25">
        <f t="shared" si="7"/>
        <v>647966.38342022803</v>
      </c>
      <c r="CB6" s="25">
        <f t="shared" si="8"/>
        <v>537198.70842081623</v>
      </c>
      <c r="CC6" s="25">
        <f t="shared" si="2"/>
        <v>1498080.7471063009</v>
      </c>
      <c r="CD6" s="25">
        <f t="shared" si="9"/>
        <v>912279.180551606</v>
      </c>
      <c r="CE6" s="25">
        <f t="shared" si="10"/>
        <v>531739.53062030103</v>
      </c>
      <c r="CF6" s="25">
        <f t="shared" si="11"/>
        <v>0</v>
      </c>
    </row>
    <row r="7" spans="1:84" x14ac:dyDescent="0.25">
      <c r="A7">
        <v>1978</v>
      </c>
      <c r="B7" s="21">
        <f>'County Pop (1,000''s)'!B7*VLOOKUP(B$3,pct_by_cnty!$A:$B,2,FALSE)*1000</f>
        <v>1146.2276324569</v>
      </c>
      <c r="C7" s="21">
        <f>'County Pop (1,000''s)'!C7*VLOOKUP(C$3,pct_by_cnty!$A:$B,2,FALSE)*1000</f>
        <v>6875.0929419704971</v>
      </c>
      <c r="D7" s="19">
        <f>'County Pop (1,000''s)'!D7*VLOOKUP(D$3,pct_by_cnty!$A:$C,3,FALSE)*1000</f>
        <v>83065.132702497518</v>
      </c>
      <c r="E7" s="21">
        <f>'County Pop (1,000''s)'!E7*VLOOKUP(E$3,pct_by_cnty!$A:$B,2,FALSE)*1000</f>
        <v>6212.2124171610531</v>
      </c>
      <c r="F7" s="21">
        <f>'County Pop (1,000''s)'!F7*VLOOKUP(F$3,pct_by_cnty!$A:$B,2,FALSE)*1000</f>
        <v>252659.90648326019</v>
      </c>
      <c r="G7" s="21">
        <f>'County Pop (1,000''s)'!G7*VLOOKUP(G$3,pct_by_cnty!$A:$B,2,FALSE)*1000</f>
        <v>948576.45713482238</v>
      </c>
      <c r="H7" s="7">
        <f>'County Pop (1,000''s)'!H7*VLOOKUP(H$3,pct_by_cnty!$A:$B,2,FALSE)*1000</f>
        <v>0</v>
      </c>
      <c r="I7" s="21">
        <f>'County Pop (1,000''s)'!I7*VLOOKUP(I$3,pct_by_cnty!$A:$B,2,FALSE)*1000</f>
        <v>50984.751228504167</v>
      </c>
      <c r="J7" s="7">
        <f>'County Pop (1,000''s)'!J7*VLOOKUP(J$3,pct_by_cnty!$A:$B,2,FALSE)*1000</f>
        <v>0</v>
      </c>
      <c r="K7" s="21">
        <f>'County Pop (1,000''s)'!K7*VLOOKUP(K$3,pct_by_cnty!$A:$B,2,FALSE)*1000</f>
        <v>537.61226536753622</v>
      </c>
      <c r="L7" s="21">
        <f>'County Pop (1,000''s)'!L7*VLOOKUP(L$3,pct_by_cnty!$A:$B,2,FALSE)*1000</f>
        <v>65348.061295927466</v>
      </c>
      <c r="M7" s="21">
        <f>'County Pop (1,000''s)'!M7*VLOOKUP(M$3,pct_by_cnty!$A:$B,2,FALSE)*1000</f>
        <v>13435.624991751101</v>
      </c>
      <c r="N7" s="21">
        <f>'County Pop (1,000''s)'!N7*VLOOKUP(N$3,pct_by_cnty!$A:$B,2,FALSE)*1000</f>
        <v>17255.868943193902</v>
      </c>
      <c r="O7" s="7">
        <f>'County Pop (1,000''s)'!O7*VLOOKUP(O$3,pct_by_cnty!$A:$B,2,FALSE)*1000</f>
        <v>0</v>
      </c>
      <c r="P7" s="21">
        <f>'County Pop (1,000''s)'!P7*VLOOKUP(P$3,pct_by_cnty!$A:$B,2,FALSE)*1000</f>
        <v>6.9411799650242072</v>
      </c>
      <c r="Q7" s="19">
        <f>'County Pop (1,000''s)'!Q7*VLOOKUP(Q$3,pct_by_cnty!$A:$C,3,FALSE)*1000</f>
        <v>228481.38833061294</v>
      </c>
      <c r="R7" s="21">
        <f>'County Pop (1,000''s)'!R7*VLOOKUP(R$3,pct_by_cnty!$A:$B,2,FALSE)*1000</f>
        <v>9521.6891273899673</v>
      </c>
      <c r="S7" s="7">
        <f>'County Pop (1,000''s)'!S7*VLOOKUP(S$3,pct_by_cnty!$A:$B,2,FALSE)*1000</f>
        <v>0</v>
      </c>
      <c r="T7" s="7">
        <f>'County Pop (1,000''s)'!T7*VLOOKUP(T$3,pct_by_cnty!$A:$B,2,FALSE)*1000</f>
        <v>0</v>
      </c>
      <c r="U7" s="7">
        <f>'County Pop (1,000''s)'!U7*VLOOKUP(U$3,pct_by_cnty!$A:$B,2,FALSE)*1000</f>
        <v>0</v>
      </c>
      <c r="V7" s="21">
        <f>'County Pop (1,000''s)'!V7*VLOOKUP(V$3,pct_by_cnty!$A:$B,2,FALSE)*1000</f>
        <v>2716.8328256648761</v>
      </c>
      <c r="W7" s="7">
        <f>'County Pop (1,000''s)'!W7*VLOOKUP(W$3,pct_by_cnty!$A:$B,2,FALSE)*1000</f>
        <v>0</v>
      </c>
      <c r="X7" s="7">
        <f>'County Pop (1,000''s)'!X7*VLOOKUP(X$3,pct_by_cnty!$A:$B,2,FALSE)*1000</f>
        <v>0</v>
      </c>
      <c r="Y7" s="21">
        <f>'County Pop (1,000''s)'!Y7*VLOOKUP(Y$3,pct_by_cnty!$A:$B,2,FALSE)*1000</f>
        <v>52.182530864413707</v>
      </c>
      <c r="Z7" s="21">
        <f>'County Pop (1,000''s)'!Z7*VLOOKUP(Z$3,pct_by_cnty!$A:$B,2,FALSE)*1000</f>
        <v>9818.8619519852364</v>
      </c>
      <c r="AA7" s="7">
        <f>'County Pop (1,000''s)'!AA7*VLOOKUP(AA$3,pct_by_cnty!$A:$B,2,FALSE)*1000</f>
        <v>0</v>
      </c>
      <c r="AB7" s="21">
        <f>'County Pop (1,000''s)'!AB7*VLOOKUP(AB$3,pct_by_cnty!$A:$B,2,FALSE)*1000</f>
        <v>330.32808334246374</v>
      </c>
      <c r="AC7" s="7">
        <f>'County Pop (1,000''s)'!AC7*VLOOKUP(AC$3,pct_by_cnty!$A:$B,2,FALSE)*1000</f>
        <v>0</v>
      </c>
      <c r="AD7" s="19">
        <f>'County Pop (1,000''s)'!AD7*VLOOKUP(AD$3,pct_by_cnty!$A:$C,3,FALSE)*1000</f>
        <v>3335.9167460799608</v>
      </c>
      <c r="AE7" s="21">
        <v>33500.054581497352</v>
      </c>
      <c r="AF7" s="19">
        <f>'County Pop (1,000''s)'!AF7*VLOOKUP(AF$3,pct_by_cnty!$A:$C,3,FALSE)*1000</f>
        <v>1864.8552211593876</v>
      </c>
      <c r="AG7" s="7">
        <f>'County Pop (1,000''s)'!AG7*VLOOKUP(AG$3,pct_by_cnty!$A:$B,2,FALSE)*1000</f>
        <v>0</v>
      </c>
      <c r="AH7" s="7">
        <f>'County Pop (1,000''s)'!AH7*VLOOKUP(AH$3,pct_by_cnty!$A:$B,2,FALSE)*1000</f>
        <v>0</v>
      </c>
      <c r="AI7" s="7">
        <f>'County Pop (1,000''s)'!AI7*VLOOKUP(AI$3,pct_by_cnty!$A:$B,2,FALSE)*1000</f>
        <v>0</v>
      </c>
      <c r="AJ7" s="21">
        <f>'County Pop (1,000''s)'!AJ7*VLOOKUP(AJ$3,pct_by_cnty!$A:$B,2,FALSE)*1000</f>
        <v>107076.3303975164</v>
      </c>
      <c r="AK7" s="7">
        <f>'County Pop (1,000''s)'!AK7*VLOOKUP(AK$3,pct_by_cnty!$A:$B,2,FALSE)*1000</f>
        <v>0</v>
      </c>
      <c r="AL7" s="7">
        <f>'County Pop (1,000''s)'!AL7*VLOOKUP(AL$3,pct_by_cnty!$A:$B,2,FALSE)*1000</f>
        <v>0</v>
      </c>
      <c r="AM7" s="7">
        <f>'County Pop (1,000''s)'!AM7*VLOOKUP(AM$3,pct_by_cnty!$A:$B,2,FALSE)*1000</f>
        <v>0</v>
      </c>
      <c r="AN7" s="7">
        <f>'County Pop (1,000''s)'!AN7*VLOOKUP(AN$3,pct_by_cnty!$A:$B,2,FALSE)*1000</f>
        <v>0</v>
      </c>
      <c r="AO7" s="21">
        <f>'County Pop (1,000''s)'!AO7*VLOOKUP(AO$3,pct_by_cnty!$A:$B,2,FALSE)*1000</f>
        <v>121318.43278397276</v>
      </c>
      <c r="AP7" s="7">
        <f>'County Pop (1,000''s)'!AP7*VLOOKUP(AP$3,pct_by_cnty!$A:$B,2,FALSE)*1000</f>
        <v>0</v>
      </c>
      <c r="AQ7" s="21">
        <f>'County Pop (1,000''s)'!AQ7*VLOOKUP(AQ$3,pct_by_cnty!$A:$B,2,FALSE)*1000</f>
        <v>57225.569202427898</v>
      </c>
      <c r="AR7" s="21">
        <f>'County Pop (1,000''s)'!AR7*VLOOKUP(AR$3,pct_by_cnty!$A:$B,2,FALSE)*1000</f>
        <v>1515309.8880255471</v>
      </c>
      <c r="AS7" s="21">
        <f>'County Pop (1,000''s)'!AS7*VLOOKUP(AS$3,pct_by_cnty!$A:$B,2,FALSE)*1000</f>
        <v>51.313136519729206</v>
      </c>
      <c r="AT7" s="21">
        <f>'County Pop (1,000''s)'!AT7*VLOOKUP(AT$3,pct_by_cnty!$A:$B,2,FALSE)*1000</f>
        <v>15905.276395165143</v>
      </c>
      <c r="AU7" s="19">
        <f>'County Pop (1,000''s)'!AU7*VLOOKUP(AU$3,pct_by_cnty!$A:$C,3,FALSE)*1000</f>
        <v>93373.510129651302</v>
      </c>
      <c r="AV7" s="21">
        <f>'County Pop (1,000''s)'!AV7*VLOOKUP(AV$3,pct_by_cnty!$A:$B,2,FALSE)*1000</f>
        <v>17277.736295358758</v>
      </c>
      <c r="AW7" s="21">
        <f>'County Pop (1,000''s)'!AW7*VLOOKUP(AW$3,pct_by_cnty!$A:$B,2,FALSE)*1000</f>
        <v>0.85595507906125923</v>
      </c>
      <c r="AX7" s="21">
        <f>'County Pop (1,000''s)'!AX7*VLOOKUP(AX$3,pct_by_cnty!$A:$B,2,FALSE)*1000</f>
        <v>0.60285438099818123</v>
      </c>
      <c r="AY7" s="21">
        <f>'County Pop (1,000''s)'!AY7*VLOOKUP(AY$3,pct_by_cnty!$A:$B,2,FALSE)*1000</f>
        <v>504899.35147955152</v>
      </c>
      <c r="AZ7" s="7">
        <f>'County Pop (1,000''s)'!AZ7*VLOOKUP(AZ$3,pct_by_cnty!$A:$B,2,FALSE)*1000</f>
        <v>0</v>
      </c>
      <c r="BA7" s="7">
        <f>'County Pop (1,000''s)'!BA7*VLOOKUP(BA$3,pct_by_cnty!$A:$B,2,FALSE)*1000</f>
        <v>0</v>
      </c>
      <c r="BB7" s="7">
        <f>'County Pop (1,000''s)'!BB7*VLOOKUP(BB$3,pct_by_cnty!$A:$B,2,FALSE)*1000</f>
        <v>0</v>
      </c>
      <c r="BC7" s="21">
        <f>'County Pop (1,000''s)'!BC7*VLOOKUP(BC$3,pct_by_cnty!$A:$B,2,FALSE)*1000</f>
        <v>22777.04408150059</v>
      </c>
      <c r="BD7" s="21">
        <f>'County Pop (1,000''s)'!BD7*VLOOKUP(BD$3,pct_by_cnty!$A:$B,2,FALSE)*1000</f>
        <v>32886.746083625461</v>
      </c>
      <c r="BE7" s="21">
        <f>'County Pop (1,000''s)'!BE7*VLOOKUP(BE$3,pct_by_cnty!$A:$B,2,FALSE)*1000</f>
        <v>64360.1896858451</v>
      </c>
      <c r="BF7" s="19">
        <f>'County Pop (1,000''s)'!BF7*VLOOKUP(BF$3,pct_by_cnty!$A:$C,3,FALSE)*1000</f>
        <v>49096.200437289852</v>
      </c>
      <c r="BG7" s="21">
        <f>'County Pop (1,000''s)'!BG7*VLOOKUP(BG$3,pct_by_cnty!$A:$B,2,FALSE)*1000</f>
        <v>186350.14410220453</v>
      </c>
      <c r="BH7" s="21">
        <f>'County Pop (1,000''s)'!BH7*VLOOKUP(BH$3,pct_by_cnty!$A:$B,2,FALSE)*1000</f>
        <v>41520.569558943957</v>
      </c>
      <c r="BI7" s="7">
        <f>'County Pop (1,000''s)'!BI7*VLOOKUP(BI$3,pct_by_cnty!$A:$B,2,FALSE)*1000</f>
        <v>0</v>
      </c>
      <c r="BJ7" s="21">
        <f>'County Pop (1,000''s)'!BJ7*VLOOKUP(BJ$3,pct_by_cnty!$A:$B,2,FALSE)*1000</f>
        <v>4423.273851886077</v>
      </c>
      <c r="BK7" s="7">
        <f>'County Pop (1,000''s)'!BK7*VLOOKUP(BK$3,pct_by_cnty!$A:$B,2,FALSE)*1000</f>
        <v>0</v>
      </c>
      <c r="BL7" s="21">
        <f>'County Pop (1,000''s)'!BL7*VLOOKUP(BL$3,pct_by_cnty!$A:$B,2,FALSE)*1000</f>
        <v>3281.0239193831117</v>
      </c>
      <c r="BM7" s="21">
        <f>'County Pop (1,000''s)'!BM7*VLOOKUP(BM$3,pct_by_cnty!$A:$B,2,FALSE)*1000</f>
        <v>147218.25205025732</v>
      </c>
      <c r="BN7" s="7">
        <f>'County Pop (1,000''s)'!BN7*VLOOKUP(BN$3,pct_by_cnty!$A:$B,2,FALSE)*1000</f>
        <v>0</v>
      </c>
      <c r="BO7" s="19">
        <f>'County Pop (1,000''s)'!BO7*VLOOKUP(BO$3,pct_by_cnty!$A:$C,3,FALSE)*1000</f>
        <v>8023.3257328390318</v>
      </c>
      <c r="BP7" s="19">
        <f>'County Pop (1,000''s)'!BP7*VLOOKUP(BP$3,pct_by_cnty!$A:$C,3,FALSE)*1000</f>
        <v>6669.6177095541389</v>
      </c>
      <c r="BQ7" s="2"/>
      <c r="BR7" s="7">
        <f t="shared" si="0"/>
        <v>4734771.2524839742</v>
      </c>
      <c r="BS7" s="7">
        <f t="shared" si="3"/>
        <v>4260861.3054742916</v>
      </c>
      <c r="BT7" s="19">
        <f t="shared" si="4"/>
        <v>473909.94700968417</v>
      </c>
      <c r="BU7" s="7">
        <f t="shared" si="5"/>
        <v>4734771.2524839761</v>
      </c>
      <c r="BV7" s="7"/>
      <c r="BW7" s="15">
        <f t="shared" si="6"/>
        <v>0.89990858655292838</v>
      </c>
      <c r="BX7" s="15">
        <f t="shared" si="1"/>
        <v>1.0000000000000004</v>
      </c>
      <c r="BZ7">
        <v>1978</v>
      </c>
      <c r="CA7" s="25">
        <f t="shared" si="7"/>
        <v>677262.90124468063</v>
      </c>
      <c r="CB7" s="25">
        <f t="shared" si="8"/>
        <v>558408.95178954408</v>
      </c>
      <c r="CC7" s="25">
        <f t="shared" si="2"/>
        <v>1515309.8880255471</v>
      </c>
      <c r="CD7" s="25">
        <f t="shared" si="9"/>
        <v>948576.45713482238</v>
      </c>
      <c r="CE7" s="25">
        <f t="shared" si="10"/>
        <v>561303.10727969604</v>
      </c>
      <c r="CF7" s="25">
        <f t="shared" si="11"/>
        <v>0</v>
      </c>
    </row>
    <row r="8" spans="1:84" x14ac:dyDescent="0.25">
      <c r="A8">
        <v>1979</v>
      </c>
      <c r="B8" s="21">
        <f>'County Pop (1,000''s)'!B8*VLOOKUP(B$3,pct_by_cnty!$A:$B,2,FALSE)*1000</f>
        <v>1177.5583463365679</v>
      </c>
      <c r="C8" s="21">
        <f>'County Pop (1,000''s)'!C8*VLOOKUP(C$3,pct_by_cnty!$A:$B,2,FALSE)*1000</f>
        <v>7134.371657495707</v>
      </c>
      <c r="D8" s="19">
        <f>'County Pop (1,000''s)'!D8*VLOOKUP(D$3,pct_by_cnty!$A:$C,3,FALSE)*1000</f>
        <v>85121.299481451075</v>
      </c>
      <c r="E8" s="21">
        <f>'County Pop (1,000''s)'!E8*VLOOKUP(E$3,pct_by_cnty!$A:$B,2,FALSE)*1000</f>
        <v>6335.4502140551922</v>
      </c>
      <c r="F8" s="21">
        <f>'County Pop (1,000''s)'!F8*VLOOKUP(F$3,pct_by_cnty!$A:$B,2,FALSE)*1000</f>
        <v>264630.16073347896</v>
      </c>
      <c r="G8" s="21">
        <f>'County Pop (1,000''s)'!G8*VLOOKUP(G$3,pct_by_cnty!$A:$B,2,FALSE)*1000</f>
        <v>991127.54868780216</v>
      </c>
      <c r="H8" s="7">
        <f>'County Pop (1,000''s)'!H8*VLOOKUP(H$3,pct_by_cnty!$A:$B,2,FALSE)*1000</f>
        <v>0</v>
      </c>
      <c r="I8" s="21">
        <f>'County Pop (1,000''s)'!I8*VLOOKUP(I$3,pct_by_cnty!$A:$B,2,FALSE)*1000</f>
        <v>55230.908474645199</v>
      </c>
      <c r="J8" s="7">
        <f>'County Pop (1,000''s)'!J8*VLOOKUP(J$3,pct_by_cnty!$A:$B,2,FALSE)*1000</f>
        <v>0</v>
      </c>
      <c r="K8" s="21">
        <f>'County Pop (1,000''s)'!K8*VLOOKUP(K$3,pct_by_cnty!$A:$B,2,FALSE)*1000</f>
        <v>571.0660992256004</v>
      </c>
      <c r="L8" s="21">
        <f>'County Pop (1,000''s)'!L8*VLOOKUP(L$3,pct_by_cnty!$A:$B,2,FALSE)*1000</f>
        <v>71102.580972361509</v>
      </c>
      <c r="M8" s="21">
        <f>'County Pop (1,000''s)'!M8*VLOOKUP(M$3,pct_by_cnty!$A:$B,2,FALSE)*1000</f>
        <v>13982.267687908557</v>
      </c>
      <c r="N8" s="21">
        <f>'County Pop (1,000''s)'!N8*VLOOKUP(N$3,pct_by_cnty!$A:$B,2,FALSE)*1000</f>
        <v>17793.320459410013</v>
      </c>
      <c r="O8" s="7">
        <f>'County Pop (1,000''s)'!O8*VLOOKUP(O$3,pct_by_cnty!$A:$B,2,FALSE)*1000</f>
        <v>0</v>
      </c>
      <c r="P8" s="21">
        <f>'County Pop (1,000''s)'!P8*VLOOKUP(P$3,pct_by_cnty!$A:$B,2,FALSE)*1000</f>
        <v>6.9554750406825638</v>
      </c>
      <c r="Q8" s="19">
        <f>'County Pop (1,000''s)'!Q8*VLOOKUP(Q$3,pct_by_cnty!$A:$C,3,FALSE)*1000</f>
        <v>229176.92690065849</v>
      </c>
      <c r="R8" s="21">
        <f>'County Pop (1,000''s)'!R8*VLOOKUP(R$3,pct_by_cnty!$A:$B,2,FALSE)*1000</f>
        <v>10485.85935500214</v>
      </c>
      <c r="S8" s="7">
        <f>'County Pop (1,000''s)'!S8*VLOOKUP(S$3,pct_by_cnty!$A:$B,2,FALSE)*1000</f>
        <v>0</v>
      </c>
      <c r="T8" s="7">
        <f>'County Pop (1,000''s)'!T8*VLOOKUP(T$3,pct_by_cnty!$A:$B,2,FALSE)*1000</f>
        <v>0</v>
      </c>
      <c r="U8" s="7">
        <f>'County Pop (1,000''s)'!U8*VLOOKUP(U$3,pct_by_cnty!$A:$B,2,FALSE)*1000</f>
        <v>0</v>
      </c>
      <c r="V8" s="21">
        <f>'County Pop (1,000''s)'!V8*VLOOKUP(V$3,pct_by_cnty!$A:$B,2,FALSE)*1000</f>
        <v>2977.6949914903489</v>
      </c>
      <c r="W8" s="7">
        <f>'County Pop (1,000''s)'!W8*VLOOKUP(W$3,pct_by_cnty!$A:$B,2,FALSE)*1000</f>
        <v>0</v>
      </c>
      <c r="X8" s="7">
        <f>'County Pop (1,000''s)'!X8*VLOOKUP(X$3,pct_by_cnty!$A:$B,2,FALSE)*1000</f>
        <v>0</v>
      </c>
      <c r="Y8" s="21">
        <f>'County Pop (1,000''s)'!Y8*VLOOKUP(Y$3,pct_by_cnty!$A:$B,2,FALSE)*1000</f>
        <v>50.123571759945442</v>
      </c>
      <c r="Z8" s="21">
        <f>'County Pop (1,000''s)'!Z8*VLOOKUP(Z$3,pct_by_cnty!$A:$B,2,FALSE)*1000</f>
        <v>10188.698189389812</v>
      </c>
      <c r="AA8" s="7">
        <f>'County Pop (1,000''s)'!AA8*VLOOKUP(AA$3,pct_by_cnty!$A:$B,2,FALSE)*1000</f>
        <v>0</v>
      </c>
      <c r="AB8" s="21">
        <f>'County Pop (1,000''s)'!AB8*VLOOKUP(AB$3,pct_by_cnty!$A:$B,2,FALSE)*1000</f>
        <v>346.93989445235752</v>
      </c>
      <c r="AC8" s="7">
        <f>'County Pop (1,000''s)'!AC8*VLOOKUP(AC$3,pct_by_cnty!$A:$B,2,FALSE)*1000</f>
        <v>0</v>
      </c>
      <c r="AD8" s="19">
        <f>'County Pop (1,000''s)'!AD8*VLOOKUP(AD$3,pct_by_cnty!$A:$C,3,FALSE)*1000</f>
        <v>3401.93922177784</v>
      </c>
      <c r="AE8" s="21">
        <v>36078.995246883314</v>
      </c>
      <c r="AF8" s="19">
        <f>'County Pop (1,000''s)'!AF8*VLOOKUP(AF$3,pct_by_cnty!$A:$C,3,FALSE)*1000</f>
        <v>1869.5717508548182</v>
      </c>
      <c r="AG8" s="7">
        <f>'County Pop (1,000''s)'!AG8*VLOOKUP(AG$3,pct_by_cnty!$A:$B,2,FALSE)*1000</f>
        <v>0</v>
      </c>
      <c r="AH8" s="7">
        <f>'County Pop (1,000''s)'!AH8*VLOOKUP(AH$3,pct_by_cnty!$A:$B,2,FALSE)*1000</f>
        <v>0</v>
      </c>
      <c r="AI8" s="7">
        <f>'County Pop (1,000''s)'!AI8*VLOOKUP(AI$3,pct_by_cnty!$A:$B,2,FALSE)*1000</f>
        <v>0</v>
      </c>
      <c r="AJ8" s="21">
        <f>'County Pop (1,000''s)'!AJ8*VLOOKUP(AJ$3,pct_by_cnty!$A:$B,2,FALSE)*1000</f>
        <v>113304.52294339752</v>
      </c>
      <c r="AK8" s="7">
        <f>'County Pop (1,000''s)'!AK8*VLOOKUP(AK$3,pct_by_cnty!$A:$B,2,FALSE)*1000</f>
        <v>0</v>
      </c>
      <c r="AL8" s="7">
        <f>'County Pop (1,000''s)'!AL8*VLOOKUP(AL$3,pct_by_cnty!$A:$B,2,FALSE)*1000</f>
        <v>0</v>
      </c>
      <c r="AM8" s="7">
        <f>'County Pop (1,000''s)'!AM8*VLOOKUP(AM$3,pct_by_cnty!$A:$B,2,FALSE)*1000</f>
        <v>0</v>
      </c>
      <c r="AN8" s="7">
        <f>'County Pop (1,000''s)'!AN8*VLOOKUP(AN$3,pct_by_cnty!$A:$B,2,FALSE)*1000</f>
        <v>0</v>
      </c>
      <c r="AO8" s="21">
        <f>'County Pop (1,000''s)'!AO8*VLOOKUP(AO$3,pct_by_cnty!$A:$B,2,FALSE)*1000</f>
        <v>127135.51246972628</v>
      </c>
      <c r="AP8" s="7">
        <f>'County Pop (1,000''s)'!AP8*VLOOKUP(AP$3,pct_by_cnty!$A:$B,2,FALSE)*1000</f>
        <v>0</v>
      </c>
      <c r="AQ8" s="21">
        <f>'County Pop (1,000''s)'!AQ8*VLOOKUP(AQ$3,pct_by_cnty!$A:$B,2,FALSE)*1000</f>
        <v>61720.336688057701</v>
      </c>
      <c r="AR8" s="21">
        <f>'County Pop (1,000''s)'!AR8*VLOOKUP(AR$3,pct_by_cnty!$A:$B,2,FALSE)*1000</f>
        <v>1557945.0003816984</v>
      </c>
      <c r="AS8" s="21">
        <f>'County Pop (1,000''s)'!AS8*VLOOKUP(AS$3,pct_by_cnty!$A:$B,2,FALSE)*1000</f>
        <v>52.637993764762271</v>
      </c>
      <c r="AT8" s="21">
        <f>'County Pop (1,000''s)'!AT8*VLOOKUP(AT$3,pct_by_cnty!$A:$B,2,FALSE)*1000</f>
        <v>16254.33760085738</v>
      </c>
      <c r="AU8" s="19">
        <f>'County Pop (1,000''s)'!AU8*VLOOKUP(AU$3,pct_by_cnty!$A:$C,3,FALSE)*1000</f>
        <v>95026.803910328919</v>
      </c>
      <c r="AV8" s="21">
        <f>'County Pop (1,000''s)'!AV8*VLOOKUP(AV$3,pct_by_cnty!$A:$B,2,FALSE)*1000</f>
        <v>18164.924753762043</v>
      </c>
      <c r="AW8" s="21">
        <f>'County Pop (1,000''s)'!AW8*VLOOKUP(AW$3,pct_by_cnty!$A:$B,2,FALSE)*1000</f>
        <v>0.88295589580567235</v>
      </c>
      <c r="AX8" s="21">
        <f>'County Pop (1,000''s)'!AX8*VLOOKUP(AX$3,pct_by_cnty!$A:$B,2,FALSE)*1000</f>
        <v>0.64869388959200525</v>
      </c>
      <c r="AY8" s="21">
        <f>'County Pop (1,000''s)'!AY8*VLOOKUP(AY$3,pct_by_cnty!$A:$B,2,FALSE)*1000</f>
        <v>535883.45137717761</v>
      </c>
      <c r="AZ8" s="7">
        <f>'County Pop (1,000''s)'!AZ8*VLOOKUP(AZ$3,pct_by_cnty!$A:$B,2,FALSE)*1000</f>
        <v>0</v>
      </c>
      <c r="BA8" s="7">
        <f>'County Pop (1,000''s)'!BA8*VLOOKUP(BA$3,pct_by_cnty!$A:$B,2,FALSE)*1000</f>
        <v>0</v>
      </c>
      <c r="BB8" s="7">
        <f>'County Pop (1,000''s)'!BB8*VLOOKUP(BB$3,pct_by_cnty!$A:$B,2,FALSE)*1000</f>
        <v>0</v>
      </c>
      <c r="BC8" s="21">
        <f>'County Pop (1,000''s)'!BC8*VLOOKUP(BC$3,pct_by_cnty!$A:$B,2,FALSE)*1000</f>
        <v>23564.960698030063</v>
      </c>
      <c r="BD8" s="21">
        <f>'County Pop (1,000''s)'!BD8*VLOOKUP(BD$3,pct_by_cnty!$A:$B,2,FALSE)*1000</f>
        <v>34786.671522288692</v>
      </c>
      <c r="BE8" s="21">
        <f>'County Pop (1,000''s)'!BE8*VLOOKUP(BE$3,pct_by_cnty!$A:$B,2,FALSE)*1000</f>
        <v>68377.931119688335</v>
      </c>
      <c r="BF8" s="19">
        <f>'County Pop (1,000''s)'!BF8*VLOOKUP(BF$3,pct_by_cnty!$A:$C,3,FALSE)*1000</f>
        <v>50839.958879400307</v>
      </c>
      <c r="BG8" s="21">
        <f>'County Pop (1,000''s)'!BG8*VLOOKUP(BG$3,pct_by_cnty!$A:$B,2,FALSE)*1000</f>
        <v>196109.72405596328</v>
      </c>
      <c r="BH8" s="21">
        <f>'County Pop (1,000''s)'!BH8*VLOOKUP(BH$3,pct_by_cnty!$A:$B,2,FALSE)*1000</f>
        <v>44218.252476295427</v>
      </c>
      <c r="BI8" s="7">
        <f>'County Pop (1,000''s)'!BI8*VLOOKUP(BI$3,pct_by_cnty!$A:$B,2,FALSE)*1000</f>
        <v>0</v>
      </c>
      <c r="BJ8" s="21">
        <f>'County Pop (1,000''s)'!BJ8*VLOOKUP(BJ$3,pct_by_cnty!$A:$B,2,FALSE)*1000</f>
        <v>4529.4381351762377</v>
      </c>
      <c r="BK8" s="7">
        <f>'County Pop (1,000''s)'!BK8*VLOOKUP(BK$3,pct_by_cnty!$A:$B,2,FALSE)*1000</f>
        <v>0</v>
      </c>
      <c r="BL8" s="21">
        <f>'County Pop (1,000''s)'!BL8*VLOOKUP(BL$3,pct_by_cnty!$A:$B,2,FALSE)*1000</f>
        <v>3210.205540397189</v>
      </c>
      <c r="BM8" s="21">
        <f>'County Pop (1,000''s)'!BM8*VLOOKUP(BM$3,pct_by_cnty!$A:$B,2,FALSE)*1000</f>
        <v>154796.36368603818</v>
      </c>
      <c r="BN8" s="7">
        <f>'County Pop (1,000''s)'!BN8*VLOOKUP(BN$3,pct_by_cnty!$A:$B,2,FALSE)*1000</f>
        <v>0</v>
      </c>
      <c r="BO8" s="19">
        <f>'County Pop (1,000''s)'!BO8*VLOOKUP(BO$3,pct_by_cnty!$A:$C,3,FALSE)*1000</f>
        <v>8178.7057209300046</v>
      </c>
      <c r="BP8" s="19">
        <f>'County Pop (1,000''s)'!BP8*VLOOKUP(BP$3,pct_by_cnty!$A:$C,3,FALSE)*1000</f>
        <v>6776.790831700212</v>
      </c>
      <c r="BQ8" s="2"/>
      <c r="BR8" s="7">
        <f t="shared" si="0"/>
        <v>4929668.2998459442</v>
      </c>
      <c r="BS8" s="7">
        <f t="shared" si="3"/>
        <v>4449276.3031488424</v>
      </c>
      <c r="BT8" s="19">
        <f t="shared" si="4"/>
        <v>480391.99669710163</v>
      </c>
      <c r="BU8" s="7">
        <f t="shared" si="5"/>
        <v>4929668.2998459442</v>
      </c>
      <c r="BV8" s="7"/>
      <c r="BW8" s="15">
        <f t="shared" si="6"/>
        <v>0.90255084774930716</v>
      </c>
      <c r="BX8" s="15">
        <f t="shared" si="1"/>
        <v>1</v>
      </c>
      <c r="BZ8">
        <v>1979</v>
      </c>
      <c r="CA8" s="25">
        <f t="shared" si="7"/>
        <v>720225.63918556902</v>
      </c>
      <c r="CB8" s="25">
        <f t="shared" si="8"/>
        <v>585685.45087741199</v>
      </c>
      <c r="CC8" s="25">
        <f t="shared" si="2"/>
        <v>1557945.0003816984</v>
      </c>
      <c r="CD8" s="25">
        <f t="shared" si="9"/>
        <v>991127.54868780216</v>
      </c>
      <c r="CE8" s="25">
        <f t="shared" si="10"/>
        <v>594292.664016361</v>
      </c>
      <c r="CF8" s="25">
        <f t="shared" si="11"/>
        <v>0</v>
      </c>
    </row>
    <row r="9" spans="1:84" x14ac:dyDescent="0.25">
      <c r="A9">
        <v>1980</v>
      </c>
      <c r="B9" s="21">
        <f>'County Pop (1,000''s)'!B9*VLOOKUP(B$3,pct_by_cnty!$A:$B,2,FALSE)*1000</f>
        <v>1221.894291184741</v>
      </c>
      <c r="C9" s="21">
        <f>'County Pop (1,000''s)'!C9*VLOOKUP(C$3,pct_by_cnty!$A:$B,2,FALSE)*1000</f>
        <v>7271.2613164344612</v>
      </c>
      <c r="D9" s="19">
        <f>'County Pop (1,000''s)'!D9*VLOOKUP(D$3,pct_by_cnty!$A:$C,3,FALSE)*1000</f>
        <v>86083.070312515178</v>
      </c>
      <c r="E9" s="21">
        <f>'County Pop (1,000''s)'!E9*VLOOKUP(E$3,pct_by_cnty!$A:$B,2,FALSE)*1000</f>
        <v>6632.405869152959</v>
      </c>
      <c r="F9" s="21">
        <f>'County Pop (1,000''s)'!F9*VLOOKUP(F$3,pct_by_cnty!$A:$B,2,FALSE)*1000</f>
        <v>276780.0231673604</v>
      </c>
      <c r="G9" s="21">
        <f>'County Pop (1,000''s)'!G9*VLOOKUP(G$3,pct_by_cnty!$A:$B,2,FALSE)*1000</f>
        <v>1029067.4345036475</v>
      </c>
      <c r="H9" s="7">
        <f>'County Pop (1,000''s)'!H9*VLOOKUP(H$3,pct_by_cnty!$A:$B,2,FALSE)*1000</f>
        <v>0</v>
      </c>
      <c r="I9" s="21">
        <f>'County Pop (1,000''s)'!I9*VLOOKUP(I$3,pct_by_cnty!$A:$B,2,FALSE)*1000</f>
        <v>59328.620310870167</v>
      </c>
      <c r="J9" s="7">
        <f>'County Pop (1,000''s)'!J9*VLOOKUP(J$3,pct_by_cnty!$A:$B,2,FALSE)*1000</f>
        <v>0</v>
      </c>
      <c r="K9" s="21">
        <f>'County Pop (1,000''s)'!K9*VLOOKUP(K$3,pct_by_cnty!$A:$B,2,FALSE)*1000</f>
        <v>600.31278909584853</v>
      </c>
      <c r="L9" s="21">
        <f>'County Pop (1,000''s)'!L9*VLOOKUP(L$3,pct_by_cnty!$A:$B,2,FALSE)*1000</f>
        <v>76075.370637150481</v>
      </c>
      <c r="M9" s="21">
        <f>'County Pop (1,000''s)'!M9*VLOOKUP(M$3,pct_by_cnty!$A:$B,2,FALSE)*1000</f>
        <v>14483.618964019428</v>
      </c>
      <c r="N9" s="21">
        <f>'County Pop (1,000''s)'!N9*VLOOKUP(N$3,pct_by_cnty!$A:$B,2,FALSE)*1000</f>
        <v>18424.624751017913</v>
      </c>
      <c r="O9" s="7">
        <f>'County Pop (1,000''s)'!O9*VLOOKUP(O$3,pct_by_cnty!$A:$B,2,FALSE)*1000</f>
        <v>0</v>
      </c>
      <c r="P9" s="21">
        <f>'County Pop (1,000''s)'!P9*VLOOKUP(P$3,pct_by_cnty!$A:$B,2,FALSE)*1000</f>
        <v>7.0854455899182316</v>
      </c>
      <c r="Q9" s="19">
        <f>'County Pop (1,000''s)'!Q9*VLOOKUP(Q$3,pct_by_cnty!$A:$C,3,FALSE)*1000</f>
        <v>231448.70376790527</v>
      </c>
      <c r="R9" s="21">
        <f>'County Pop (1,000''s)'!R9*VLOOKUP(R$3,pct_by_cnty!$A:$B,2,FALSE)*1000</f>
        <v>11258.606207615425</v>
      </c>
      <c r="S9" s="7">
        <f>'County Pop (1,000''s)'!S9*VLOOKUP(S$3,pct_by_cnty!$A:$B,2,FALSE)*1000</f>
        <v>0</v>
      </c>
      <c r="T9" s="7">
        <f>'County Pop (1,000''s)'!T9*VLOOKUP(T$3,pct_by_cnty!$A:$B,2,FALSE)*1000</f>
        <v>0</v>
      </c>
      <c r="U9" s="7">
        <f>'County Pop (1,000''s)'!U9*VLOOKUP(U$3,pct_by_cnty!$A:$B,2,FALSE)*1000</f>
        <v>0</v>
      </c>
      <c r="V9" s="21">
        <f>'County Pop (1,000''s)'!V9*VLOOKUP(V$3,pct_by_cnty!$A:$B,2,FALSE)*1000</f>
        <v>3044.6176290689564</v>
      </c>
      <c r="W9" s="7">
        <f>'County Pop (1,000''s)'!W9*VLOOKUP(W$3,pct_by_cnty!$A:$B,2,FALSE)*1000</f>
        <v>0</v>
      </c>
      <c r="X9" s="7">
        <f>'County Pop (1,000''s)'!X9*VLOOKUP(X$3,pct_by_cnty!$A:$B,2,FALSE)*1000</f>
        <v>0</v>
      </c>
      <c r="Y9" s="21">
        <f>'County Pop (1,000''s)'!Y9*VLOOKUP(Y$3,pct_by_cnty!$A:$B,2,FALSE)*1000</f>
        <v>52.843393443966384</v>
      </c>
      <c r="Z9" s="21">
        <f>'County Pop (1,000''s)'!Z9*VLOOKUP(Z$3,pct_by_cnty!$A:$B,2,FALSE)*1000</f>
        <v>10745.348643472322</v>
      </c>
      <c r="AA9" s="7">
        <f>'County Pop (1,000''s)'!AA9*VLOOKUP(AA$3,pct_by_cnty!$A:$B,2,FALSE)*1000</f>
        <v>0</v>
      </c>
      <c r="AB9" s="21">
        <f>'County Pop (1,000''s)'!AB9*VLOOKUP(AB$3,pct_by_cnty!$A:$B,2,FALSE)*1000</f>
        <v>363.94621726744822</v>
      </c>
      <c r="AC9" s="7">
        <f>'County Pop (1,000''s)'!AC9*VLOOKUP(AC$3,pct_by_cnty!$A:$B,2,FALSE)*1000</f>
        <v>0</v>
      </c>
      <c r="AD9" s="19">
        <f>'County Pop (1,000''s)'!AD9*VLOOKUP(AD$3,pct_by_cnty!$A:$C,3,FALSE)*1000</f>
        <v>3342.8781981368793</v>
      </c>
      <c r="AE9" s="21">
        <v>37942.162385139309</v>
      </c>
      <c r="AF9" s="19">
        <f>'County Pop (1,000''s)'!AF9*VLOOKUP(AF$3,pct_by_cnty!$A:$C,3,FALSE)*1000</f>
        <v>1863.2830691919953</v>
      </c>
      <c r="AG9" s="7">
        <f>'County Pop (1,000''s)'!AG9*VLOOKUP(AG$3,pct_by_cnty!$A:$B,2,FALSE)*1000</f>
        <v>0</v>
      </c>
      <c r="AH9" s="7">
        <f>'County Pop (1,000''s)'!AH9*VLOOKUP(AH$3,pct_by_cnty!$A:$B,2,FALSE)*1000</f>
        <v>0</v>
      </c>
      <c r="AI9" s="7">
        <f>'County Pop (1,000''s)'!AI9*VLOOKUP(AI$3,pct_by_cnty!$A:$B,2,FALSE)*1000</f>
        <v>0</v>
      </c>
      <c r="AJ9" s="21">
        <f>'County Pop (1,000''s)'!AJ9*VLOOKUP(AJ$3,pct_by_cnty!$A:$B,2,FALSE)*1000</f>
        <v>121565.46701691333</v>
      </c>
      <c r="AK9" s="7">
        <f>'County Pop (1,000''s)'!AK9*VLOOKUP(AK$3,pct_by_cnty!$A:$B,2,FALSE)*1000</f>
        <v>0</v>
      </c>
      <c r="AL9" s="7">
        <f>'County Pop (1,000''s)'!AL9*VLOOKUP(AL$3,pct_by_cnty!$A:$B,2,FALSE)*1000</f>
        <v>0</v>
      </c>
      <c r="AM9" s="7">
        <f>'County Pop (1,000''s)'!AM9*VLOOKUP(AM$3,pct_by_cnty!$A:$B,2,FALSE)*1000</f>
        <v>0</v>
      </c>
      <c r="AN9" s="7">
        <f>'County Pop (1,000''s)'!AN9*VLOOKUP(AN$3,pct_by_cnty!$A:$B,2,FALSE)*1000</f>
        <v>0</v>
      </c>
      <c r="AO9" s="21">
        <f>'County Pop (1,000''s)'!AO9*VLOOKUP(AO$3,pct_by_cnty!$A:$B,2,FALSE)*1000</f>
        <v>132937.85357601775</v>
      </c>
      <c r="AP9" s="7">
        <f>'County Pop (1,000''s)'!AP9*VLOOKUP(AP$3,pct_by_cnty!$A:$B,2,FALSE)*1000</f>
        <v>0</v>
      </c>
      <c r="AQ9" s="21">
        <f>'County Pop (1,000''s)'!AQ9*VLOOKUP(AQ$3,pct_by_cnty!$A:$B,2,FALSE)*1000</f>
        <v>65448.922709241102</v>
      </c>
      <c r="AR9" s="21">
        <f>'County Pop (1,000''s)'!AR9*VLOOKUP(AR$3,pct_by_cnty!$A:$B,2,FALSE)*1000</f>
        <v>1615823.9890159566</v>
      </c>
      <c r="AS9" s="21">
        <f>'County Pop (1,000''s)'!AS9*VLOOKUP(AS$3,pct_by_cnty!$A:$B,2,FALSE)*1000</f>
        <v>52.030939446880474</v>
      </c>
      <c r="AT9" s="21">
        <f>'County Pop (1,000''s)'!AT9*VLOOKUP(AT$3,pct_by_cnty!$A:$B,2,FALSE)*1000</f>
        <v>16449.73351765846</v>
      </c>
      <c r="AU9" s="19">
        <f>'County Pop (1,000''s)'!AU9*VLOOKUP(AU$3,pct_by_cnty!$A:$C,3,FALSE)*1000</f>
        <v>94969.084448050824</v>
      </c>
      <c r="AV9" s="21">
        <f>'County Pop (1,000''s)'!AV9*VLOOKUP(AV$3,pct_by_cnty!$A:$B,2,FALSE)*1000</f>
        <v>18790.426663091472</v>
      </c>
      <c r="AW9" s="21">
        <f>'County Pop (1,000''s)'!AW9*VLOOKUP(AW$3,pct_by_cnty!$A:$B,2,FALSE)*1000</f>
        <v>0.90655838392266153</v>
      </c>
      <c r="AX9" s="21">
        <f>'County Pop (1,000''s)'!AX9*VLOOKUP(AX$3,pct_by_cnty!$A:$B,2,FALSE)*1000</f>
        <v>0.70702091761899943</v>
      </c>
      <c r="AY9" s="21">
        <f>'County Pop (1,000''s)'!AY9*VLOOKUP(AY$3,pct_by_cnty!$A:$B,2,FALSE)*1000</f>
        <v>569355.89397580957</v>
      </c>
      <c r="AZ9" s="7">
        <f>'County Pop (1,000''s)'!AZ9*VLOOKUP(AZ$3,pct_by_cnty!$A:$B,2,FALSE)*1000</f>
        <v>0</v>
      </c>
      <c r="BA9" s="7">
        <f>'County Pop (1,000''s)'!BA9*VLOOKUP(BA$3,pct_by_cnty!$A:$B,2,FALSE)*1000</f>
        <v>0</v>
      </c>
      <c r="BB9" s="7">
        <f>'County Pop (1,000''s)'!BB9*VLOOKUP(BB$3,pct_by_cnty!$A:$B,2,FALSE)*1000</f>
        <v>0</v>
      </c>
      <c r="BC9" s="21">
        <f>'County Pop (1,000''s)'!BC9*VLOOKUP(BC$3,pct_by_cnty!$A:$B,2,FALSE)*1000</f>
        <v>24299.70894604233</v>
      </c>
      <c r="BD9" s="21">
        <f>'County Pop (1,000''s)'!BD9*VLOOKUP(BD$3,pct_by_cnty!$A:$B,2,FALSE)*1000</f>
        <v>37055.574210605111</v>
      </c>
      <c r="BE9" s="21">
        <f>'County Pop (1,000''s)'!BE9*VLOOKUP(BE$3,pct_by_cnty!$A:$B,2,FALSE)*1000</f>
        <v>73864.281727555455</v>
      </c>
      <c r="BF9" s="19">
        <f>'County Pop (1,000''s)'!BF9*VLOOKUP(BF$3,pct_by_cnty!$A:$C,3,FALSE)*1000</f>
        <v>52018.055381281818</v>
      </c>
      <c r="BG9" s="21">
        <f>'County Pop (1,000''s)'!BG9*VLOOKUP(BG$3,pct_by_cnty!$A:$B,2,FALSE)*1000</f>
        <v>205531.14710870406</v>
      </c>
      <c r="BH9" s="21">
        <f>'County Pop (1,000''s)'!BH9*VLOOKUP(BH$3,pct_by_cnty!$A:$B,2,FALSE)*1000</f>
        <v>47126.75394530256</v>
      </c>
      <c r="BI9" s="7">
        <f>'County Pop (1,000''s)'!BI9*VLOOKUP(BI$3,pct_by_cnty!$A:$B,2,FALSE)*1000</f>
        <v>0</v>
      </c>
      <c r="BJ9" s="21">
        <f>'County Pop (1,000''s)'!BJ9*VLOOKUP(BJ$3,pct_by_cnty!$A:$B,2,FALSE)*1000</f>
        <v>4543.2384969141476</v>
      </c>
      <c r="BK9" s="7">
        <f>'County Pop (1,000''s)'!BK9*VLOOKUP(BK$3,pct_by_cnty!$A:$B,2,FALSE)*1000</f>
        <v>0</v>
      </c>
      <c r="BL9" s="21">
        <f>'County Pop (1,000''s)'!BL9*VLOOKUP(BL$3,pct_by_cnty!$A:$B,2,FALSE)*1000</f>
        <v>3106.0376447575486</v>
      </c>
      <c r="BM9" s="21">
        <f>'County Pop (1,000''s)'!BM9*VLOOKUP(BM$3,pct_by_cnty!$A:$B,2,FALSE)*1000</f>
        <v>161612.73485130549</v>
      </c>
      <c r="BN9" s="7">
        <f>'County Pop (1,000''s)'!BN9*VLOOKUP(BN$3,pct_by_cnty!$A:$B,2,FALSE)*1000</f>
        <v>0</v>
      </c>
      <c r="BO9" s="19">
        <f>'County Pop (1,000''s)'!BO9*VLOOKUP(BO$3,pct_by_cnty!$A:$C,3,FALSE)*1000</f>
        <v>8654.8974120301336</v>
      </c>
      <c r="BP9" s="19">
        <f>'County Pop (1,000''s)'!BP9*VLOOKUP(BP$3,pct_by_cnty!$A:$C,3,FALSE)*1000</f>
        <v>6874.450710446441</v>
      </c>
      <c r="BQ9" s="2"/>
      <c r="BR9" s="7">
        <f t="shared" si="0"/>
        <v>5136120.0077457121</v>
      </c>
      <c r="BS9" s="7">
        <f t="shared" si="3"/>
        <v>4650865.5844461536</v>
      </c>
      <c r="BT9" s="19">
        <f t="shared" si="4"/>
        <v>485254.42329955852</v>
      </c>
      <c r="BU9" s="7">
        <f t="shared" si="5"/>
        <v>5136120.0077457121</v>
      </c>
      <c r="BV9" s="7"/>
      <c r="BW9" s="15">
        <f t="shared" si="6"/>
        <v>0.9055212061696859</v>
      </c>
      <c r="BX9" s="15">
        <f t="shared" si="1"/>
        <v>1</v>
      </c>
      <c r="BZ9">
        <v>1980</v>
      </c>
      <c r="CA9" s="25">
        <f t="shared" si="7"/>
        <v>765401.68746083695</v>
      </c>
      <c r="CB9" s="25">
        <f t="shared" si="8"/>
        <v>612450.60324234038</v>
      </c>
      <c r="CC9" s="25">
        <f t="shared" si="2"/>
        <v>1615823.9890159566</v>
      </c>
      <c r="CD9" s="25">
        <f t="shared" si="9"/>
        <v>1029067.4345036475</v>
      </c>
      <c r="CE9" s="25">
        <f t="shared" si="10"/>
        <v>628121.87022337329</v>
      </c>
      <c r="CF9" s="25">
        <f t="shared" si="11"/>
        <v>0</v>
      </c>
    </row>
    <row r="10" spans="1:84" x14ac:dyDescent="0.25">
      <c r="A10">
        <v>1981</v>
      </c>
      <c r="B10" s="21">
        <f>'County Pop (1,000''s)'!B10*VLOOKUP(B$3,pct_by_cnty!$A:$B,2,FALSE)*1000</f>
        <v>1249.2042012195868</v>
      </c>
      <c r="C10" s="21">
        <f>'County Pop (1,000''s)'!C10*VLOOKUP(C$3,pct_by_cnty!$A:$B,2,FALSE)*1000</f>
        <v>7450.21451947269</v>
      </c>
      <c r="D10" s="19">
        <f>'County Pop (1,000''s)'!D10*VLOOKUP(D$3,pct_by_cnty!$A:$C,3,FALSE)*1000</f>
        <v>88119.381192887638</v>
      </c>
      <c r="E10" s="21">
        <f>'County Pop (1,000''s)'!E10*VLOOKUP(E$3,pct_by_cnty!$A:$B,2,FALSE)*1000</f>
        <v>6727.3199971138911</v>
      </c>
      <c r="F10" s="21">
        <f>'County Pop (1,000''s)'!F10*VLOOKUP(F$3,pct_by_cnty!$A:$B,2,FALSE)*1000</f>
        <v>287755.18308617285</v>
      </c>
      <c r="G10" s="21">
        <f>'County Pop (1,000''s)'!G10*VLOOKUP(G$3,pct_by_cnty!$A:$B,2,FALSE)*1000</f>
        <v>1057521.848870331</v>
      </c>
      <c r="H10" s="7">
        <f>'County Pop (1,000''s)'!H10*VLOOKUP(H$3,pct_by_cnty!$A:$B,2,FALSE)*1000</f>
        <v>0</v>
      </c>
      <c r="I10" s="21">
        <f>'County Pop (1,000''s)'!I10*VLOOKUP(I$3,pct_by_cnty!$A:$B,2,FALSE)*1000</f>
        <v>63355.20205484367</v>
      </c>
      <c r="J10" s="7">
        <f>'County Pop (1,000''s)'!J10*VLOOKUP(J$3,pct_by_cnty!$A:$B,2,FALSE)*1000</f>
        <v>0</v>
      </c>
      <c r="K10" s="21">
        <f>'County Pop (1,000''s)'!K10*VLOOKUP(K$3,pct_by_cnty!$A:$B,2,FALSE)*1000</f>
        <v>626.3143103818602</v>
      </c>
      <c r="L10" s="21">
        <f>'County Pop (1,000''s)'!L10*VLOOKUP(L$3,pct_by_cnty!$A:$B,2,FALSE)*1000</f>
        <v>81274.82052994211</v>
      </c>
      <c r="M10" s="21">
        <f>'County Pop (1,000''s)'!M10*VLOOKUP(M$3,pct_by_cnty!$A:$B,2,FALSE)*1000</f>
        <v>14853.440134738194</v>
      </c>
      <c r="N10" s="21">
        <f>'County Pop (1,000''s)'!N10*VLOOKUP(N$3,pct_by_cnty!$A:$B,2,FALSE)*1000</f>
        <v>18894.588487970883</v>
      </c>
      <c r="O10" s="7">
        <f>'County Pop (1,000''s)'!O10*VLOOKUP(O$3,pct_by_cnty!$A:$B,2,FALSE)*1000</f>
        <v>0</v>
      </c>
      <c r="P10" s="21">
        <f>'County Pop (1,000''s)'!P10*VLOOKUP(P$3,pct_by_cnty!$A:$B,2,FALSE)*1000</f>
        <v>7.1805070800877999</v>
      </c>
      <c r="Q10" s="19">
        <f>'County Pop (1,000''s)'!Q10*VLOOKUP(Q$3,pct_by_cnty!$A:$C,3,FALSE)*1000</f>
        <v>235915.7536850867</v>
      </c>
      <c r="R10" s="21">
        <f>'County Pop (1,000''s)'!R10*VLOOKUP(R$3,pct_by_cnty!$A:$B,2,FALSE)*1000</f>
        <v>12401.141398133437</v>
      </c>
      <c r="S10" s="7">
        <f>'County Pop (1,000''s)'!S10*VLOOKUP(S$3,pct_by_cnty!$A:$B,2,FALSE)*1000</f>
        <v>0</v>
      </c>
      <c r="T10" s="7">
        <f>'County Pop (1,000''s)'!T10*VLOOKUP(T$3,pct_by_cnty!$A:$B,2,FALSE)*1000</f>
        <v>0</v>
      </c>
      <c r="U10" s="7">
        <f>'County Pop (1,000''s)'!U10*VLOOKUP(U$3,pct_by_cnty!$A:$B,2,FALSE)*1000</f>
        <v>0</v>
      </c>
      <c r="V10" s="21">
        <f>'County Pop (1,000''s)'!V10*VLOOKUP(V$3,pct_by_cnty!$A:$B,2,FALSE)*1000</f>
        <v>3071.7458848255624</v>
      </c>
      <c r="W10" s="7">
        <f>'County Pop (1,000''s)'!W10*VLOOKUP(W$3,pct_by_cnty!$A:$B,2,FALSE)*1000</f>
        <v>0</v>
      </c>
      <c r="X10" s="7">
        <f>'County Pop (1,000''s)'!X10*VLOOKUP(X$3,pct_by_cnty!$A:$B,2,FALSE)*1000</f>
        <v>0</v>
      </c>
      <c r="Y10" s="21">
        <f>'County Pop (1,000''s)'!Y10*VLOOKUP(Y$3,pct_by_cnty!$A:$B,2,FALSE)*1000</f>
        <v>52.868650026163152</v>
      </c>
      <c r="Z10" s="21">
        <f>'County Pop (1,000''s)'!Z10*VLOOKUP(Z$3,pct_by_cnty!$A:$B,2,FALSE)*1000</f>
        <v>11302.710459512778</v>
      </c>
      <c r="AA10" s="7">
        <f>'County Pop (1,000''s)'!AA10*VLOOKUP(AA$3,pct_by_cnty!$A:$B,2,FALSE)*1000</f>
        <v>0</v>
      </c>
      <c r="AB10" s="21">
        <f>'County Pop (1,000''s)'!AB10*VLOOKUP(AB$3,pct_by_cnty!$A:$B,2,FALSE)*1000</f>
        <v>380.28295168182319</v>
      </c>
      <c r="AC10" s="7">
        <f>'County Pop (1,000''s)'!AC10*VLOOKUP(AC$3,pct_by_cnty!$A:$B,2,FALSE)*1000</f>
        <v>0</v>
      </c>
      <c r="AD10" s="19">
        <f>'County Pop (1,000''s)'!AD10*VLOOKUP(AD$3,pct_by_cnty!$A:$C,3,FALSE)*1000</f>
        <v>3411.03481336714</v>
      </c>
      <c r="AE10" s="21">
        <v>39962.063723333515</v>
      </c>
      <c r="AF10" s="19">
        <f>'County Pop (1,000''s)'!AF10*VLOOKUP(AF$3,pct_by_cnty!$A:$C,3,FALSE)*1000</f>
        <v>1887.1713077121792</v>
      </c>
      <c r="AG10" s="7">
        <f>'County Pop (1,000''s)'!AG10*VLOOKUP(AG$3,pct_by_cnty!$A:$B,2,FALSE)*1000</f>
        <v>0</v>
      </c>
      <c r="AH10" s="7">
        <f>'County Pop (1,000''s)'!AH10*VLOOKUP(AH$3,pct_by_cnty!$A:$B,2,FALSE)*1000</f>
        <v>0</v>
      </c>
      <c r="AI10" s="7">
        <f>'County Pop (1,000''s)'!AI10*VLOOKUP(AI$3,pct_by_cnty!$A:$B,2,FALSE)*1000</f>
        <v>0</v>
      </c>
      <c r="AJ10" s="21">
        <f>'County Pop (1,000''s)'!AJ10*VLOOKUP(AJ$3,pct_by_cnty!$A:$B,2,FALSE)*1000</f>
        <v>128135.18274904187</v>
      </c>
      <c r="AK10" s="7">
        <f>'County Pop (1,000''s)'!AK10*VLOOKUP(AK$3,pct_by_cnty!$A:$B,2,FALSE)*1000</f>
        <v>0</v>
      </c>
      <c r="AL10" s="7">
        <f>'County Pop (1,000''s)'!AL10*VLOOKUP(AL$3,pct_by_cnty!$A:$B,2,FALSE)*1000</f>
        <v>0</v>
      </c>
      <c r="AM10" s="7">
        <f>'County Pop (1,000''s)'!AM10*VLOOKUP(AM$3,pct_by_cnty!$A:$B,2,FALSE)*1000</f>
        <v>0</v>
      </c>
      <c r="AN10" s="7">
        <f>'County Pop (1,000''s)'!AN10*VLOOKUP(AN$3,pct_by_cnty!$A:$B,2,FALSE)*1000</f>
        <v>0</v>
      </c>
      <c r="AO10" s="21">
        <f>'County Pop (1,000''s)'!AO10*VLOOKUP(AO$3,pct_by_cnty!$A:$B,2,FALSE)*1000</f>
        <v>139042.16235649039</v>
      </c>
      <c r="AP10" s="7">
        <f>'County Pop (1,000''s)'!AP10*VLOOKUP(AP$3,pct_by_cnty!$A:$B,2,FALSE)*1000</f>
        <v>0</v>
      </c>
      <c r="AQ10" s="21">
        <f>'County Pop (1,000''s)'!AQ10*VLOOKUP(AQ$3,pct_by_cnty!$A:$B,2,FALSE)*1000</f>
        <v>69006.197678926896</v>
      </c>
      <c r="AR10" s="21">
        <f>'County Pop (1,000''s)'!AR10*VLOOKUP(AR$3,pct_by_cnty!$A:$B,2,FALSE)*1000</f>
        <v>1671796.8130628252</v>
      </c>
      <c r="AS10" s="21">
        <f>'County Pop (1,000''s)'!AS10*VLOOKUP(AS$3,pct_by_cnty!$A:$B,2,FALSE)*1000</f>
        <v>53.652067763578984</v>
      </c>
      <c r="AT10" s="21">
        <f>'County Pop (1,000''s)'!AT10*VLOOKUP(AT$3,pct_by_cnty!$A:$B,2,FALSE)*1000</f>
        <v>16772.489252205836</v>
      </c>
      <c r="AU10" s="19">
        <f>'County Pop (1,000''s)'!AU10*VLOOKUP(AU$3,pct_by_cnty!$A:$C,3,FALSE)*1000</f>
        <v>97337.352391092762</v>
      </c>
      <c r="AV10" s="21">
        <f>'County Pop (1,000''s)'!AV10*VLOOKUP(AV$3,pct_by_cnty!$A:$B,2,FALSE)*1000</f>
        <v>19956.621725735138</v>
      </c>
      <c r="AW10" s="21">
        <f>'County Pop (1,000''s)'!AW10*VLOOKUP(AW$3,pct_by_cnty!$A:$B,2,FALSE)*1000</f>
        <v>0.93418774366973667</v>
      </c>
      <c r="AX10" s="21">
        <f>'County Pop (1,000''s)'!AX10*VLOOKUP(AX$3,pct_by_cnty!$A:$B,2,FALSE)*1000</f>
        <v>0.78071165124542796</v>
      </c>
      <c r="AY10" s="21">
        <f>'County Pop (1,000''s)'!AY10*VLOOKUP(AY$3,pct_by_cnty!$A:$B,2,FALSE)*1000</f>
        <v>601250.50876395742</v>
      </c>
      <c r="AZ10" s="7">
        <f>'County Pop (1,000''s)'!AZ10*VLOOKUP(AZ$3,pct_by_cnty!$A:$B,2,FALSE)*1000</f>
        <v>0</v>
      </c>
      <c r="BA10" s="7">
        <f>'County Pop (1,000''s)'!BA10*VLOOKUP(BA$3,pct_by_cnty!$A:$B,2,FALSE)*1000</f>
        <v>0</v>
      </c>
      <c r="BB10" s="7">
        <f>'County Pop (1,000''s)'!BB10*VLOOKUP(BB$3,pct_by_cnty!$A:$B,2,FALSE)*1000</f>
        <v>0</v>
      </c>
      <c r="BC10" s="21">
        <f>'County Pop (1,000''s)'!BC10*VLOOKUP(BC$3,pct_by_cnty!$A:$B,2,FALSE)*1000</f>
        <v>24715.451809147791</v>
      </c>
      <c r="BD10" s="21">
        <f>'County Pop (1,000''s)'!BD10*VLOOKUP(BD$3,pct_by_cnty!$A:$B,2,FALSE)*1000</f>
        <v>38840.560960230039</v>
      </c>
      <c r="BE10" s="21">
        <f>'County Pop (1,000''s)'!BE10*VLOOKUP(BE$3,pct_by_cnty!$A:$B,2,FALSE)*1000</f>
        <v>79187.549179870781</v>
      </c>
      <c r="BF10" s="19">
        <f>'County Pop (1,000''s)'!BF10*VLOOKUP(BF$3,pct_by_cnty!$A:$C,3,FALSE)*1000</f>
        <v>54006.084191671267</v>
      </c>
      <c r="BG10" s="21">
        <f>'County Pop (1,000''s)'!BG10*VLOOKUP(BG$3,pct_by_cnty!$A:$B,2,FALSE)*1000</f>
        <v>213915.34539830376</v>
      </c>
      <c r="BH10" s="21">
        <f>'County Pop (1,000''s)'!BH10*VLOOKUP(BH$3,pct_by_cnty!$A:$B,2,FALSE)*1000</f>
        <v>49321.118592135092</v>
      </c>
      <c r="BI10" s="7">
        <f>'County Pop (1,000''s)'!BI10*VLOOKUP(BI$3,pct_by_cnty!$A:$B,2,FALSE)*1000</f>
        <v>0</v>
      </c>
      <c r="BJ10" s="21">
        <f>'County Pop (1,000''s)'!BJ10*VLOOKUP(BJ$3,pct_by_cnty!$A:$B,2,FALSE)*1000</f>
        <v>4672.6301358662831</v>
      </c>
      <c r="BK10" s="7">
        <f>'County Pop (1,000''s)'!BK10*VLOOKUP(BK$3,pct_by_cnty!$A:$B,2,FALSE)*1000</f>
        <v>0</v>
      </c>
      <c r="BL10" s="21">
        <f>'County Pop (1,000''s)'!BL10*VLOOKUP(BL$3,pct_by_cnty!$A:$B,2,FALSE)*1000</f>
        <v>3109.0514062499346</v>
      </c>
      <c r="BM10" s="21">
        <f>'County Pop (1,000''s)'!BM10*VLOOKUP(BM$3,pct_by_cnty!$A:$B,2,FALSE)*1000</f>
        <v>167872.06258545764</v>
      </c>
      <c r="BN10" s="7">
        <f>'County Pop (1,000''s)'!BN10*VLOOKUP(BN$3,pct_by_cnty!$A:$B,2,FALSE)*1000</f>
        <v>0</v>
      </c>
      <c r="BO10" s="19">
        <f>'County Pop (1,000''s)'!BO10*VLOOKUP(BO$3,pct_by_cnty!$A:$C,3,FALSE)*1000</f>
        <v>8835.7520825284882</v>
      </c>
      <c r="BP10" s="19">
        <f>'County Pop (1,000''s)'!BP10*VLOOKUP(BP$3,pct_by_cnty!$A:$C,3,FALSE)*1000</f>
        <v>6989.0358845196934</v>
      </c>
      <c r="BQ10" s="2"/>
      <c r="BR10" s="7">
        <f t="shared" si="0"/>
        <v>5331036.8079392491</v>
      </c>
      <c r="BS10" s="7">
        <f t="shared" si="3"/>
        <v>4834535.242390383</v>
      </c>
      <c r="BT10" s="19">
        <f t="shared" si="4"/>
        <v>496501.56554886582</v>
      </c>
      <c r="BU10" s="7">
        <f t="shared" si="5"/>
        <v>5331036.8079392491</v>
      </c>
      <c r="BV10" s="7"/>
      <c r="BW10" s="15">
        <f t="shared" si="6"/>
        <v>0.90686585303454459</v>
      </c>
      <c r="BX10" s="15">
        <f t="shared" si="1"/>
        <v>1</v>
      </c>
      <c r="BZ10">
        <v>1981</v>
      </c>
      <c r="CA10" s="25">
        <f t="shared" si="7"/>
        <v>809362.9410718237</v>
      </c>
      <c r="CB10" s="25">
        <f t="shared" si="8"/>
        <v>636375.07779500005</v>
      </c>
      <c r="CC10" s="25">
        <f t="shared" si="2"/>
        <v>1671796.8130628252</v>
      </c>
      <c r="CD10" s="25">
        <f t="shared" si="9"/>
        <v>1057521.848870331</v>
      </c>
      <c r="CE10" s="25">
        <f t="shared" si="10"/>
        <v>659478.5615904025</v>
      </c>
      <c r="CF10" s="25">
        <f t="shared" si="11"/>
        <v>0</v>
      </c>
    </row>
    <row r="11" spans="1:84" x14ac:dyDescent="0.25">
      <c r="A11">
        <v>1982</v>
      </c>
      <c r="B11" s="21">
        <f>'County Pop (1,000''s)'!B11*VLOOKUP(B$3,pct_by_cnty!$A:$B,2,FALSE)*1000</f>
        <v>1277.1789910792156</v>
      </c>
      <c r="C11" s="21">
        <f>'County Pop (1,000''s)'!C11*VLOOKUP(C$3,pct_by_cnty!$A:$B,2,FALSE)*1000</f>
        <v>7558.0746622973638</v>
      </c>
      <c r="D11" s="19">
        <f>'County Pop (1,000''s)'!D11*VLOOKUP(D$3,pct_by_cnty!$A:$C,3,FALSE)*1000</f>
        <v>90844.360522662289</v>
      </c>
      <c r="E11" s="21">
        <f>'County Pop (1,000''s)'!E11*VLOOKUP(E$3,pct_by_cnty!$A:$B,2,FALSE)*1000</f>
        <v>6968.1636085747296</v>
      </c>
      <c r="F11" s="21">
        <f>'County Pop (1,000''s)'!F11*VLOOKUP(F$3,pct_by_cnty!$A:$B,2,FALSE)*1000</f>
        <v>300294.19658465689</v>
      </c>
      <c r="G11" s="21">
        <f>'County Pop (1,000''s)'!G11*VLOOKUP(G$3,pct_by_cnty!$A:$B,2,FALSE)*1000</f>
        <v>1078848.9566518783</v>
      </c>
      <c r="H11" s="7">
        <f>'County Pop (1,000''s)'!H11*VLOOKUP(H$3,pct_by_cnty!$A:$B,2,FALSE)*1000</f>
        <v>0</v>
      </c>
      <c r="I11" s="21">
        <f>'County Pop (1,000''s)'!I11*VLOOKUP(I$3,pct_by_cnty!$A:$B,2,FALSE)*1000</f>
        <v>67636.429529077388</v>
      </c>
      <c r="J11" s="7">
        <f>'County Pop (1,000''s)'!J11*VLOOKUP(J$3,pct_by_cnty!$A:$B,2,FALSE)*1000</f>
        <v>0</v>
      </c>
      <c r="K11" s="21">
        <f>'County Pop (1,000''s)'!K11*VLOOKUP(K$3,pct_by_cnty!$A:$B,2,FALSE)*1000</f>
        <v>653.72577088689582</v>
      </c>
      <c r="L11" s="21">
        <f>'County Pop (1,000''s)'!L11*VLOOKUP(L$3,pct_by_cnty!$A:$B,2,FALSE)*1000</f>
        <v>86456.872311126121</v>
      </c>
      <c r="M11" s="21">
        <f>'County Pop (1,000''s)'!M11*VLOOKUP(M$3,pct_by_cnty!$A:$B,2,FALSE)*1000</f>
        <v>15056.673624082807</v>
      </c>
      <c r="N11" s="21">
        <f>'County Pop (1,000''s)'!N11*VLOOKUP(N$3,pct_by_cnty!$A:$B,2,FALSE)*1000</f>
        <v>19416.418807927985</v>
      </c>
      <c r="O11" s="7">
        <f>'County Pop (1,000''s)'!O11*VLOOKUP(O$3,pct_by_cnty!$A:$B,2,FALSE)*1000</f>
        <v>0</v>
      </c>
      <c r="P11" s="21">
        <f>'County Pop (1,000''s)'!P11*VLOOKUP(P$3,pct_by_cnty!$A:$B,2,FALSE)*1000</f>
        <v>7.2615467870590589</v>
      </c>
      <c r="Q11" s="19">
        <f>'County Pop (1,000''s)'!Q11*VLOOKUP(Q$3,pct_by_cnty!$A:$C,3,FALSE)*1000</f>
        <v>239380.56947202797</v>
      </c>
      <c r="R11" s="21">
        <f>'County Pop (1,000''s)'!R11*VLOOKUP(R$3,pct_by_cnty!$A:$B,2,FALSE)*1000</f>
        <v>13126.841538536964</v>
      </c>
      <c r="S11" s="7">
        <f>'County Pop (1,000''s)'!S11*VLOOKUP(S$3,pct_by_cnty!$A:$B,2,FALSE)*1000</f>
        <v>0</v>
      </c>
      <c r="T11" s="7">
        <f>'County Pop (1,000''s)'!T11*VLOOKUP(T$3,pct_by_cnty!$A:$B,2,FALSE)*1000</f>
        <v>0</v>
      </c>
      <c r="U11" s="7">
        <f>'County Pop (1,000''s)'!U11*VLOOKUP(U$3,pct_by_cnty!$A:$B,2,FALSE)*1000</f>
        <v>0</v>
      </c>
      <c r="V11" s="21">
        <f>'County Pop (1,000''s)'!V11*VLOOKUP(V$3,pct_by_cnty!$A:$B,2,FALSE)*1000</f>
        <v>3168.2268823642567</v>
      </c>
      <c r="W11" s="7">
        <f>'County Pop (1,000''s)'!W11*VLOOKUP(W$3,pct_by_cnty!$A:$B,2,FALSE)*1000</f>
        <v>0</v>
      </c>
      <c r="X11" s="7">
        <f>'County Pop (1,000''s)'!X11*VLOOKUP(X$3,pct_by_cnty!$A:$B,2,FALSE)*1000</f>
        <v>0</v>
      </c>
      <c r="Y11" s="21">
        <f>'County Pop (1,000''s)'!Y11*VLOOKUP(Y$3,pct_by_cnty!$A:$B,2,FALSE)*1000</f>
        <v>52.508686496857656</v>
      </c>
      <c r="Z11" s="21">
        <f>'County Pop (1,000''s)'!Z11*VLOOKUP(Z$3,pct_by_cnty!$A:$B,2,FALSE)*1000</f>
        <v>11670.14997473573</v>
      </c>
      <c r="AA11" s="7">
        <f>'County Pop (1,000''s)'!AA11*VLOOKUP(AA$3,pct_by_cnty!$A:$B,2,FALSE)*1000</f>
        <v>0</v>
      </c>
      <c r="AB11" s="21">
        <f>'County Pop (1,000''s)'!AB11*VLOOKUP(AB$3,pct_by_cnty!$A:$B,2,FALSE)*1000</f>
        <v>394.39744256966509</v>
      </c>
      <c r="AC11" s="7">
        <f>'County Pop (1,000''s)'!AC11*VLOOKUP(AC$3,pct_by_cnty!$A:$B,2,FALSE)*1000</f>
        <v>0</v>
      </c>
      <c r="AD11" s="19">
        <f>'County Pop (1,000''s)'!AD11*VLOOKUP(AD$3,pct_by_cnty!$A:$C,3,FALSE)*1000</f>
        <v>3439.8304521605646</v>
      </c>
      <c r="AE11" s="21">
        <v>42079.79791319622</v>
      </c>
      <c r="AF11" s="19">
        <f>'County Pop (1,000''s)'!AF11*VLOOKUP(AF$3,pct_by_cnty!$A:$C,3,FALSE)*1000</f>
        <v>1887.0276904388998</v>
      </c>
      <c r="AG11" s="7">
        <f>'County Pop (1,000''s)'!AG11*VLOOKUP(AG$3,pct_by_cnty!$A:$B,2,FALSE)*1000</f>
        <v>0</v>
      </c>
      <c r="AH11" s="7">
        <f>'County Pop (1,000''s)'!AH11*VLOOKUP(AH$3,pct_by_cnty!$A:$B,2,FALSE)*1000</f>
        <v>0</v>
      </c>
      <c r="AI11" s="7">
        <f>'County Pop (1,000''s)'!AI11*VLOOKUP(AI$3,pct_by_cnty!$A:$B,2,FALSE)*1000</f>
        <v>0</v>
      </c>
      <c r="AJ11" s="21">
        <f>'County Pop (1,000''s)'!AJ11*VLOOKUP(AJ$3,pct_by_cnty!$A:$B,2,FALSE)*1000</f>
        <v>134975.63890682516</v>
      </c>
      <c r="AK11" s="7">
        <f>'County Pop (1,000''s)'!AK11*VLOOKUP(AK$3,pct_by_cnty!$A:$B,2,FALSE)*1000</f>
        <v>0</v>
      </c>
      <c r="AL11" s="7">
        <f>'County Pop (1,000''s)'!AL11*VLOOKUP(AL$3,pct_by_cnty!$A:$B,2,FALSE)*1000</f>
        <v>0</v>
      </c>
      <c r="AM11" s="7">
        <f>'County Pop (1,000''s)'!AM11*VLOOKUP(AM$3,pct_by_cnty!$A:$B,2,FALSE)*1000</f>
        <v>0</v>
      </c>
      <c r="AN11" s="7">
        <f>'County Pop (1,000''s)'!AN11*VLOOKUP(AN$3,pct_by_cnty!$A:$B,2,FALSE)*1000</f>
        <v>0</v>
      </c>
      <c r="AO11" s="21">
        <f>'County Pop (1,000''s)'!AO11*VLOOKUP(AO$3,pct_by_cnty!$A:$B,2,FALSE)*1000</f>
        <v>144693.84447357213</v>
      </c>
      <c r="AP11" s="7">
        <f>'County Pop (1,000''s)'!AP11*VLOOKUP(AP$3,pct_by_cnty!$A:$B,2,FALSE)*1000</f>
        <v>0</v>
      </c>
      <c r="AQ11" s="21">
        <f>'County Pop (1,000''s)'!AQ11*VLOOKUP(AQ$3,pct_by_cnty!$A:$B,2,FALSE)*1000</f>
        <v>72863.570084965409</v>
      </c>
      <c r="AR11" s="21">
        <f>'County Pop (1,000''s)'!AR11*VLOOKUP(AR$3,pct_by_cnty!$A:$B,2,FALSE)*1000</f>
        <v>1691268.8133886685</v>
      </c>
      <c r="AS11" s="21">
        <f>'County Pop (1,000''s)'!AS11*VLOOKUP(AS$3,pct_by_cnty!$A:$B,2,FALSE)*1000</f>
        <v>54.472594324775514</v>
      </c>
      <c r="AT11" s="21">
        <f>'County Pop (1,000''s)'!AT11*VLOOKUP(AT$3,pct_by_cnty!$A:$B,2,FALSE)*1000</f>
        <v>17308.264645943149</v>
      </c>
      <c r="AU11" s="19">
        <f>'County Pop (1,000''s)'!AU11*VLOOKUP(AU$3,pct_by_cnty!$A:$C,3,FALSE)*1000</f>
        <v>100143.33825011276</v>
      </c>
      <c r="AV11" s="21">
        <f>'County Pop (1,000''s)'!AV11*VLOOKUP(AV$3,pct_by_cnty!$A:$B,2,FALSE)*1000</f>
        <v>20972.438495532511</v>
      </c>
      <c r="AW11" s="21">
        <f>'County Pop (1,000''s)'!AW11*VLOOKUP(AW$3,pct_by_cnty!$A:$B,2,FALSE)*1000</f>
        <v>0.96550943481681684</v>
      </c>
      <c r="AX11" s="21">
        <f>'County Pop (1,000''s)'!AX11*VLOOKUP(AX$3,pct_by_cnty!$A:$B,2,FALSE)*1000</f>
        <v>0.84329836376358391</v>
      </c>
      <c r="AY11" s="21">
        <f>'County Pop (1,000''s)'!AY11*VLOOKUP(AY$3,pct_by_cnty!$A:$B,2,FALSE)*1000</f>
        <v>625560.15279611456</v>
      </c>
      <c r="AZ11" s="7">
        <f>'County Pop (1,000''s)'!AZ11*VLOOKUP(AZ$3,pct_by_cnty!$A:$B,2,FALSE)*1000</f>
        <v>0</v>
      </c>
      <c r="BA11" s="7">
        <f>'County Pop (1,000''s)'!BA11*VLOOKUP(BA$3,pct_by_cnty!$A:$B,2,FALSE)*1000</f>
        <v>0</v>
      </c>
      <c r="BB11" s="7">
        <f>'County Pop (1,000''s)'!BB11*VLOOKUP(BB$3,pct_by_cnty!$A:$B,2,FALSE)*1000</f>
        <v>0</v>
      </c>
      <c r="BC11" s="21">
        <f>'County Pop (1,000''s)'!BC11*VLOOKUP(BC$3,pct_by_cnty!$A:$B,2,FALSE)*1000</f>
        <v>25614.874583569974</v>
      </c>
      <c r="BD11" s="21">
        <f>'County Pop (1,000''s)'!BD11*VLOOKUP(BD$3,pct_by_cnty!$A:$B,2,FALSE)*1000</f>
        <v>40586.506692489929</v>
      </c>
      <c r="BE11" s="21">
        <f>'County Pop (1,000''s)'!BE11*VLOOKUP(BE$3,pct_by_cnty!$A:$B,2,FALSE)*1000</f>
        <v>83804.632094606364</v>
      </c>
      <c r="BF11" s="19">
        <f>'County Pop (1,000''s)'!BF11*VLOOKUP(BF$3,pct_by_cnty!$A:$C,3,FALSE)*1000</f>
        <v>55682.961575979258</v>
      </c>
      <c r="BG11" s="21">
        <f>'County Pop (1,000''s)'!BG11*VLOOKUP(BG$3,pct_by_cnty!$A:$B,2,FALSE)*1000</f>
        <v>222152.26961341186</v>
      </c>
      <c r="BH11" s="21">
        <f>'County Pop (1,000''s)'!BH11*VLOOKUP(BH$3,pct_by_cnty!$A:$B,2,FALSE)*1000</f>
        <v>51457.3951174061</v>
      </c>
      <c r="BI11" s="7">
        <f>'County Pop (1,000''s)'!BI11*VLOOKUP(BI$3,pct_by_cnty!$A:$B,2,FALSE)*1000</f>
        <v>0</v>
      </c>
      <c r="BJ11" s="21">
        <f>'County Pop (1,000''s)'!BJ11*VLOOKUP(BJ$3,pct_by_cnty!$A:$B,2,FALSE)*1000</f>
        <v>4771.7605659736491</v>
      </c>
      <c r="BK11" s="7">
        <f>'County Pop (1,000''s)'!BK11*VLOOKUP(BK$3,pct_by_cnty!$A:$B,2,FALSE)*1000</f>
        <v>0</v>
      </c>
      <c r="BL11" s="21">
        <f>'County Pop (1,000''s)'!BL11*VLOOKUP(BL$3,pct_by_cnty!$A:$B,2,FALSE)*1000</f>
        <v>3342.334142837457</v>
      </c>
      <c r="BM11" s="21">
        <f>'County Pop (1,000''s)'!BM11*VLOOKUP(BM$3,pct_by_cnty!$A:$B,2,FALSE)*1000</f>
        <v>174103.52285527752</v>
      </c>
      <c r="BN11" s="7">
        <f>'County Pop (1,000''s)'!BN11*VLOOKUP(BN$3,pct_by_cnty!$A:$B,2,FALSE)*1000</f>
        <v>0</v>
      </c>
      <c r="BO11" s="19">
        <f>'County Pop (1,000''s)'!BO11*VLOOKUP(BO$3,pct_by_cnty!$A:$C,3,FALSE)*1000</f>
        <v>9164.9688031888345</v>
      </c>
      <c r="BP11" s="19">
        <f>'County Pop (1,000''s)'!BP11*VLOOKUP(BP$3,pct_by_cnty!$A:$C,3,FALSE)*1000</f>
        <v>7117.1155782022142</v>
      </c>
      <c r="BQ11" s="2"/>
      <c r="BR11" s="7">
        <f t="shared" si="0"/>
        <v>5475858.3467303663</v>
      </c>
      <c r="BS11" s="7">
        <f t="shared" si="3"/>
        <v>4968198.1743855933</v>
      </c>
      <c r="BT11" s="19">
        <f t="shared" si="4"/>
        <v>507660.17234477279</v>
      </c>
      <c r="BU11" s="7">
        <f t="shared" si="5"/>
        <v>5475858.3467303663</v>
      </c>
      <c r="BV11" s="7"/>
      <c r="BW11" s="15">
        <f t="shared" si="6"/>
        <v>0.90729121533103629</v>
      </c>
      <c r="BX11" s="15">
        <f t="shared" si="1"/>
        <v>1</v>
      </c>
      <c r="BZ11">
        <v>1982</v>
      </c>
      <c r="CA11" s="25">
        <f t="shared" si="7"/>
        <v>845280.59138441517</v>
      </c>
      <c r="CB11" s="25">
        <f t="shared" si="8"/>
        <v>662128.58373819827</v>
      </c>
      <c r="CC11" s="25">
        <f t="shared" si="2"/>
        <v>1691268.8133886685</v>
      </c>
      <c r="CD11" s="25">
        <f t="shared" si="9"/>
        <v>1078848.9566518783</v>
      </c>
      <c r="CE11" s="25">
        <f t="shared" si="10"/>
        <v>690671.22922243201</v>
      </c>
      <c r="CF11" s="25">
        <f t="shared" si="11"/>
        <v>0</v>
      </c>
    </row>
    <row r="12" spans="1:84" x14ac:dyDescent="0.25">
      <c r="A12">
        <v>1983</v>
      </c>
      <c r="B12" s="21">
        <f>'County Pop (1,000''s)'!B12*VLOOKUP(B$3,pct_by_cnty!$A:$B,2,FALSE)*1000</f>
        <v>1301.4484254048994</v>
      </c>
      <c r="C12" s="21">
        <f>'County Pop (1,000''s)'!C12*VLOOKUP(C$3,pct_by_cnty!$A:$B,2,FALSE)*1000</f>
        <v>7728.142831810429</v>
      </c>
      <c r="D12" s="19">
        <f>'County Pop (1,000''s)'!D12*VLOOKUP(D$3,pct_by_cnty!$A:$C,3,FALSE)*1000</f>
        <v>92939.44098877722</v>
      </c>
      <c r="E12" s="21">
        <f>'County Pop (1,000''s)'!E12*VLOOKUP(E$3,pct_by_cnty!$A:$B,2,FALSE)*1000</f>
        <v>7464.7893077685176</v>
      </c>
      <c r="F12" s="21">
        <f>'County Pop (1,000''s)'!F12*VLOOKUP(F$3,pct_by_cnty!$A:$B,2,FALSE)*1000</f>
        <v>311690.19210151554</v>
      </c>
      <c r="G12" s="21">
        <f>'County Pop (1,000''s)'!G12*VLOOKUP(G$3,pct_by_cnty!$A:$B,2,FALSE)*1000</f>
        <v>1096888.2209933647</v>
      </c>
      <c r="H12" s="7">
        <f>'County Pop (1,000''s)'!H12*VLOOKUP(H$3,pct_by_cnty!$A:$B,2,FALSE)*1000</f>
        <v>0</v>
      </c>
      <c r="I12" s="21">
        <f>'County Pop (1,000''s)'!I12*VLOOKUP(I$3,pct_by_cnty!$A:$B,2,FALSE)*1000</f>
        <v>71426.859366776072</v>
      </c>
      <c r="J12" s="7">
        <f>'County Pop (1,000''s)'!J12*VLOOKUP(J$3,pct_by_cnty!$A:$B,2,FALSE)*1000</f>
        <v>0</v>
      </c>
      <c r="K12" s="21">
        <f>'County Pop (1,000''s)'!K12*VLOOKUP(K$3,pct_by_cnty!$A:$B,2,FALSE)*1000</f>
        <v>681.40491198815369</v>
      </c>
      <c r="L12" s="21">
        <f>'County Pop (1,000''s)'!L12*VLOOKUP(L$3,pct_by_cnty!$A:$B,2,FALSE)*1000</f>
        <v>90566.974187965869</v>
      </c>
      <c r="M12" s="21">
        <f>'County Pop (1,000''s)'!M12*VLOOKUP(M$3,pct_by_cnty!$A:$B,2,FALSE)*1000</f>
        <v>15257.843205964838</v>
      </c>
      <c r="N12" s="21">
        <f>'County Pop (1,000''s)'!N12*VLOOKUP(N$3,pct_by_cnty!$A:$B,2,FALSE)*1000</f>
        <v>19702.822068612357</v>
      </c>
      <c r="O12" s="7">
        <f>'County Pop (1,000''s)'!O12*VLOOKUP(O$3,pct_by_cnty!$A:$B,2,FALSE)*1000</f>
        <v>0</v>
      </c>
      <c r="P12" s="21">
        <f>'County Pop (1,000''s)'!P12*VLOOKUP(P$3,pct_by_cnty!$A:$B,2,FALSE)*1000</f>
        <v>7.3768296129693187</v>
      </c>
      <c r="Q12" s="19">
        <f>'County Pop (1,000''s)'!Q12*VLOOKUP(Q$3,pct_by_cnty!$A:$C,3,FALSE)*1000</f>
        <v>244542.63330793995</v>
      </c>
      <c r="R12" s="21">
        <f>'County Pop (1,000''s)'!R12*VLOOKUP(R$3,pct_by_cnty!$A:$B,2,FALSE)*1000</f>
        <v>14123.349614721346</v>
      </c>
      <c r="S12" s="7">
        <f>'County Pop (1,000''s)'!S12*VLOOKUP(S$3,pct_by_cnty!$A:$B,2,FALSE)*1000</f>
        <v>0</v>
      </c>
      <c r="T12" s="7">
        <f>'County Pop (1,000''s)'!T12*VLOOKUP(T$3,pct_by_cnty!$A:$B,2,FALSE)*1000</f>
        <v>0</v>
      </c>
      <c r="U12" s="7">
        <f>'County Pop (1,000''s)'!U12*VLOOKUP(U$3,pct_by_cnty!$A:$B,2,FALSE)*1000</f>
        <v>0</v>
      </c>
      <c r="V12" s="21">
        <f>'County Pop (1,000''s)'!V12*VLOOKUP(V$3,pct_by_cnty!$A:$B,2,FALSE)*1000</f>
        <v>3211.3022725647193</v>
      </c>
      <c r="W12" s="7">
        <f>'County Pop (1,000''s)'!W12*VLOOKUP(W$3,pct_by_cnty!$A:$B,2,FALSE)*1000</f>
        <v>0</v>
      </c>
      <c r="X12" s="7">
        <f>'County Pop (1,000''s)'!X12*VLOOKUP(X$3,pct_by_cnty!$A:$B,2,FALSE)*1000</f>
        <v>0</v>
      </c>
      <c r="Y12" s="21">
        <f>'County Pop (1,000''s)'!Y12*VLOOKUP(Y$3,pct_by_cnty!$A:$B,2,FALSE)*1000</f>
        <v>51.338634334197017</v>
      </c>
      <c r="Z12" s="21">
        <f>'County Pop (1,000''s)'!Z12*VLOOKUP(Z$3,pct_by_cnty!$A:$B,2,FALSE)*1000</f>
        <v>12098.420719037294</v>
      </c>
      <c r="AA12" s="7">
        <f>'County Pop (1,000''s)'!AA12*VLOOKUP(AA$3,pct_by_cnty!$A:$B,2,FALSE)*1000</f>
        <v>0</v>
      </c>
      <c r="AB12" s="21">
        <f>'County Pop (1,000''s)'!AB12*VLOOKUP(AB$3,pct_by_cnty!$A:$B,2,FALSE)*1000</f>
        <v>405.90693364011543</v>
      </c>
      <c r="AC12" s="7">
        <f>'County Pop (1,000''s)'!AC12*VLOOKUP(AC$3,pct_by_cnty!$A:$B,2,FALSE)*1000</f>
        <v>0</v>
      </c>
      <c r="AD12" s="19">
        <f>'County Pop (1,000''s)'!AD12*VLOOKUP(AD$3,pct_by_cnty!$A:$C,3,FALSE)*1000</f>
        <v>3438.9961848736812</v>
      </c>
      <c r="AE12" s="21">
        <v>43968.673803198639</v>
      </c>
      <c r="AF12" s="19">
        <f>'County Pop (1,000''s)'!AF12*VLOOKUP(AF$3,pct_by_cnty!$A:$C,3,FALSE)*1000</f>
        <v>1884.0343917490659</v>
      </c>
      <c r="AG12" s="7">
        <f>'County Pop (1,000''s)'!AG12*VLOOKUP(AG$3,pct_by_cnty!$A:$B,2,FALSE)*1000</f>
        <v>0</v>
      </c>
      <c r="AH12" s="7">
        <f>'County Pop (1,000''s)'!AH12*VLOOKUP(AH$3,pct_by_cnty!$A:$B,2,FALSE)*1000</f>
        <v>0</v>
      </c>
      <c r="AI12" s="7">
        <f>'County Pop (1,000''s)'!AI12*VLOOKUP(AI$3,pct_by_cnty!$A:$B,2,FALSE)*1000</f>
        <v>0</v>
      </c>
      <c r="AJ12" s="21">
        <f>'County Pop (1,000''s)'!AJ12*VLOOKUP(AJ$3,pct_by_cnty!$A:$B,2,FALSE)*1000</f>
        <v>141546.51739477451</v>
      </c>
      <c r="AK12" s="7">
        <f>'County Pop (1,000''s)'!AK12*VLOOKUP(AK$3,pct_by_cnty!$A:$B,2,FALSE)*1000</f>
        <v>0</v>
      </c>
      <c r="AL12" s="7">
        <f>'County Pop (1,000''s)'!AL12*VLOOKUP(AL$3,pct_by_cnty!$A:$B,2,FALSE)*1000</f>
        <v>0</v>
      </c>
      <c r="AM12" s="7">
        <f>'County Pop (1,000''s)'!AM12*VLOOKUP(AM$3,pct_by_cnty!$A:$B,2,FALSE)*1000</f>
        <v>0</v>
      </c>
      <c r="AN12" s="7">
        <f>'County Pop (1,000''s)'!AN12*VLOOKUP(AN$3,pct_by_cnty!$A:$B,2,FALSE)*1000</f>
        <v>0</v>
      </c>
      <c r="AO12" s="21">
        <f>'County Pop (1,000''s)'!AO12*VLOOKUP(AO$3,pct_by_cnty!$A:$B,2,FALSE)*1000</f>
        <v>149290.05515258969</v>
      </c>
      <c r="AP12" s="7">
        <f>'County Pop (1,000''s)'!AP12*VLOOKUP(AP$3,pct_by_cnty!$A:$B,2,FALSE)*1000</f>
        <v>0</v>
      </c>
      <c r="AQ12" s="21">
        <f>'County Pop (1,000''s)'!AQ12*VLOOKUP(AQ$3,pct_by_cnty!$A:$B,2,FALSE)*1000</f>
        <v>76004.689772439</v>
      </c>
      <c r="AR12" s="21">
        <f>'County Pop (1,000''s)'!AR12*VLOOKUP(AR$3,pct_by_cnty!$A:$B,2,FALSE)*1000</f>
        <v>1706819.85950456</v>
      </c>
      <c r="AS12" s="21">
        <f>'County Pop (1,000''s)'!AS12*VLOOKUP(AS$3,pct_by_cnty!$A:$B,2,FALSE)*1000</f>
        <v>55.398455600111205</v>
      </c>
      <c r="AT12" s="21">
        <f>'County Pop (1,000''s)'!AT12*VLOOKUP(AT$3,pct_by_cnty!$A:$B,2,FALSE)*1000</f>
        <v>17567.853883043652</v>
      </c>
      <c r="AU12" s="19">
        <f>'County Pop (1,000''s)'!AU12*VLOOKUP(AU$3,pct_by_cnty!$A:$C,3,FALSE)*1000</f>
        <v>103964.30366791967</v>
      </c>
      <c r="AV12" s="21">
        <f>'County Pop (1,000''s)'!AV12*VLOOKUP(AV$3,pct_by_cnty!$A:$B,2,FALSE)*1000</f>
        <v>21336.447539738907</v>
      </c>
      <c r="AW12" s="21">
        <f>'County Pop (1,000''s)'!AW12*VLOOKUP(AW$3,pct_by_cnty!$A:$B,2,FALSE)*1000</f>
        <v>1.0018675129739012</v>
      </c>
      <c r="AX12" s="21">
        <f>'County Pop (1,000''s)'!AX12*VLOOKUP(AX$3,pct_by_cnty!$A:$B,2,FALSE)*1000</f>
        <v>0.91060230454928381</v>
      </c>
      <c r="AY12" s="21">
        <f>'County Pop (1,000''s)'!AY12*VLOOKUP(AY$3,pct_by_cnty!$A:$B,2,FALSE)*1000</f>
        <v>647462.32044080924</v>
      </c>
      <c r="AZ12" s="7">
        <f>'County Pop (1,000''s)'!AZ12*VLOOKUP(AZ$3,pct_by_cnty!$A:$B,2,FALSE)*1000</f>
        <v>0</v>
      </c>
      <c r="BA12" s="7">
        <f>'County Pop (1,000''s)'!BA12*VLOOKUP(BA$3,pct_by_cnty!$A:$B,2,FALSE)*1000</f>
        <v>0</v>
      </c>
      <c r="BB12" s="7">
        <f>'County Pop (1,000''s)'!BB12*VLOOKUP(BB$3,pct_by_cnty!$A:$B,2,FALSE)*1000</f>
        <v>0</v>
      </c>
      <c r="BC12" s="21">
        <f>'County Pop (1,000''s)'!BC12*VLOOKUP(BC$3,pct_by_cnty!$A:$B,2,FALSE)*1000</f>
        <v>26635.445411227745</v>
      </c>
      <c r="BD12" s="21">
        <f>'County Pop (1,000''s)'!BD12*VLOOKUP(BD$3,pct_by_cnty!$A:$B,2,FALSE)*1000</f>
        <v>42404.198485124558</v>
      </c>
      <c r="BE12" s="21">
        <f>'County Pop (1,000''s)'!BE12*VLOOKUP(BE$3,pct_by_cnty!$A:$B,2,FALSE)*1000</f>
        <v>87863.072597185121</v>
      </c>
      <c r="BF12" s="19">
        <f>'County Pop (1,000''s)'!BF12*VLOOKUP(BF$3,pct_by_cnty!$A:$C,3,FALSE)*1000</f>
        <v>57373.094495513244</v>
      </c>
      <c r="BG12" s="21">
        <f>'County Pop (1,000''s)'!BG12*VLOOKUP(BG$3,pct_by_cnty!$A:$B,2,FALSE)*1000</f>
        <v>231592.57478892969</v>
      </c>
      <c r="BH12" s="21">
        <f>'County Pop (1,000''s)'!BH12*VLOOKUP(BH$3,pct_by_cnty!$A:$B,2,FALSE)*1000</f>
        <v>54193.870950342927</v>
      </c>
      <c r="BI12" s="7">
        <f>'County Pop (1,000''s)'!BI12*VLOOKUP(BI$3,pct_by_cnty!$A:$B,2,FALSE)*1000</f>
        <v>0</v>
      </c>
      <c r="BJ12" s="21">
        <f>'County Pop (1,000''s)'!BJ12*VLOOKUP(BJ$3,pct_by_cnty!$A:$B,2,FALSE)*1000</f>
        <v>4865.8005620143922</v>
      </c>
      <c r="BK12" s="7">
        <f>'County Pop (1,000''s)'!BK12*VLOOKUP(BK$3,pct_by_cnty!$A:$B,2,FALSE)*1000</f>
        <v>0</v>
      </c>
      <c r="BL12" s="21">
        <f>'County Pop (1,000''s)'!BL12*VLOOKUP(BL$3,pct_by_cnty!$A:$B,2,FALSE)*1000</f>
        <v>3267.9956245944018</v>
      </c>
      <c r="BM12" s="21">
        <f>'County Pop (1,000''s)'!BM12*VLOOKUP(BM$3,pct_by_cnty!$A:$B,2,FALSE)*1000</f>
        <v>179927.88852390207</v>
      </c>
      <c r="BN12" s="7">
        <f>'County Pop (1,000''s)'!BN12*VLOOKUP(BN$3,pct_by_cnty!$A:$B,2,FALSE)*1000</f>
        <v>0</v>
      </c>
      <c r="BO12" s="19">
        <f>'County Pop (1,000''s)'!BO12*VLOOKUP(BO$3,pct_by_cnty!$A:$C,3,FALSE)*1000</f>
        <v>9419.1158478000816</v>
      </c>
      <c r="BP12" s="19">
        <f>'County Pop (1,000''s)'!BP12*VLOOKUP(BP$3,pct_by_cnty!$A:$C,3,FALSE)*1000</f>
        <v>7246.7716305942849</v>
      </c>
      <c r="BQ12" s="2"/>
      <c r="BR12" s="7">
        <f t="shared" si="0"/>
        <v>5608219.3582801428</v>
      </c>
      <c r="BS12" s="7">
        <f t="shared" si="3"/>
        <v>5087410.9677649755</v>
      </c>
      <c r="BT12" s="19">
        <f t="shared" si="4"/>
        <v>520808.39051516721</v>
      </c>
      <c r="BU12" s="7">
        <f t="shared" si="5"/>
        <v>5608219.3582801428</v>
      </c>
      <c r="BV12" s="7"/>
      <c r="BW12" s="15">
        <f t="shared" si="6"/>
        <v>0.90713480389346213</v>
      </c>
      <c r="BX12" s="15">
        <f t="shared" si="1"/>
        <v>1</v>
      </c>
      <c r="BZ12">
        <v>1983</v>
      </c>
      <c r="CA12" s="25">
        <f t="shared" si="7"/>
        <v>876635.20415337093</v>
      </c>
      <c r="CB12" s="25">
        <f t="shared" si="8"/>
        <v>687119.51313885406</v>
      </c>
      <c r="CC12" s="25">
        <f t="shared" si="2"/>
        <v>1706819.85950456</v>
      </c>
      <c r="CD12" s="25">
        <f t="shared" si="9"/>
        <v>1096888.2209933647</v>
      </c>
      <c r="CE12" s="25">
        <f t="shared" si="10"/>
        <v>719948.16997482465</v>
      </c>
      <c r="CF12" s="25">
        <f t="shared" si="11"/>
        <v>0</v>
      </c>
    </row>
    <row r="13" spans="1:84" x14ac:dyDescent="0.25">
      <c r="A13">
        <v>1984</v>
      </c>
      <c r="B13" s="21">
        <f>'County Pop (1,000''s)'!B13*VLOOKUP(B$3,pct_by_cnty!$A:$B,2,FALSE)*1000</f>
        <v>1330.1539260079824</v>
      </c>
      <c r="C13" s="21">
        <f>'County Pop (1,000''s)'!C13*VLOOKUP(C$3,pct_by_cnty!$A:$B,2,FALSE)*1000</f>
        <v>7764.2911616112879</v>
      </c>
      <c r="D13" s="19">
        <f>'County Pop (1,000''s)'!D13*VLOOKUP(D$3,pct_by_cnty!$A:$C,3,FALSE)*1000</f>
        <v>95903.821856198716</v>
      </c>
      <c r="E13" s="21">
        <f>'County Pop (1,000''s)'!E13*VLOOKUP(E$3,pct_by_cnty!$A:$B,2,FALSE)*1000</f>
        <v>7407.8100523937774</v>
      </c>
      <c r="F13" s="21">
        <f>'County Pop (1,000''s)'!F13*VLOOKUP(F$3,pct_by_cnty!$A:$B,2,FALSE)*1000</f>
        <v>324605.29538750224</v>
      </c>
      <c r="G13" s="21">
        <f>'County Pop (1,000''s)'!G13*VLOOKUP(G$3,pct_by_cnty!$A:$B,2,FALSE)*1000</f>
        <v>1114001.3692246198</v>
      </c>
      <c r="H13" s="7">
        <f>'County Pop (1,000''s)'!H13*VLOOKUP(H$3,pct_by_cnty!$A:$B,2,FALSE)*1000</f>
        <v>0</v>
      </c>
      <c r="I13" s="21">
        <f>'County Pop (1,000''s)'!I13*VLOOKUP(I$3,pct_by_cnty!$A:$B,2,FALSE)*1000</f>
        <v>75977.948225786371</v>
      </c>
      <c r="J13" s="7">
        <f>'County Pop (1,000''s)'!J13*VLOOKUP(J$3,pct_by_cnty!$A:$B,2,FALSE)*1000</f>
        <v>0</v>
      </c>
      <c r="K13" s="21">
        <f>'County Pop (1,000''s)'!K13*VLOOKUP(K$3,pct_by_cnty!$A:$B,2,FALSE)*1000</f>
        <v>726.11164652329592</v>
      </c>
      <c r="L13" s="21">
        <f>'County Pop (1,000''s)'!L13*VLOOKUP(L$3,pct_by_cnty!$A:$B,2,FALSE)*1000</f>
        <v>95462.145652053368</v>
      </c>
      <c r="M13" s="21">
        <f>'County Pop (1,000''s)'!M13*VLOOKUP(M$3,pct_by_cnty!$A:$B,2,FALSE)*1000</f>
        <v>15641.827065107987</v>
      </c>
      <c r="N13" s="21">
        <f>'County Pop (1,000''s)'!N13*VLOOKUP(N$3,pct_by_cnty!$A:$B,2,FALSE)*1000</f>
        <v>20198.801194075157</v>
      </c>
      <c r="O13" s="7">
        <f>'County Pop (1,000''s)'!O13*VLOOKUP(O$3,pct_by_cnty!$A:$B,2,FALSE)*1000</f>
        <v>0</v>
      </c>
      <c r="P13" s="21">
        <f>'County Pop (1,000''s)'!P13*VLOOKUP(P$3,pct_by_cnty!$A:$B,2,FALSE)*1000</f>
        <v>7.5164778313948544</v>
      </c>
      <c r="Q13" s="19">
        <f>'County Pop (1,000''s)'!Q13*VLOOKUP(Q$3,pct_by_cnty!$A:$C,3,FALSE)*1000</f>
        <v>245700.34456800265</v>
      </c>
      <c r="R13" s="21">
        <f>'County Pop (1,000''s)'!R13*VLOOKUP(R$3,pct_by_cnty!$A:$B,2,FALSE)*1000</f>
        <v>15426.250790234291</v>
      </c>
      <c r="S13" s="7">
        <f>'County Pop (1,000''s)'!S13*VLOOKUP(S$3,pct_by_cnty!$A:$B,2,FALSE)*1000</f>
        <v>0</v>
      </c>
      <c r="T13" s="7">
        <f>'County Pop (1,000''s)'!T13*VLOOKUP(T$3,pct_by_cnty!$A:$B,2,FALSE)*1000</f>
        <v>0</v>
      </c>
      <c r="U13" s="7">
        <f>'County Pop (1,000''s)'!U13*VLOOKUP(U$3,pct_by_cnty!$A:$B,2,FALSE)*1000</f>
        <v>0</v>
      </c>
      <c r="V13" s="21">
        <f>'County Pop (1,000''s)'!V13*VLOOKUP(V$3,pct_by_cnty!$A:$B,2,FALSE)*1000</f>
        <v>3359.4527928177772</v>
      </c>
      <c r="W13" s="7">
        <f>'County Pop (1,000''s)'!W13*VLOOKUP(W$3,pct_by_cnty!$A:$B,2,FALSE)*1000</f>
        <v>0</v>
      </c>
      <c r="X13" s="7">
        <f>'County Pop (1,000''s)'!X13*VLOOKUP(X$3,pct_by_cnty!$A:$B,2,FALSE)*1000</f>
        <v>0</v>
      </c>
      <c r="Y13" s="21">
        <f>'County Pop (1,000''s)'!Y13*VLOOKUP(Y$3,pct_by_cnty!$A:$B,2,FALSE)*1000</f>
        <v>50.780179794134966</v>
      </c>
      <c r="Z13" s="21">
        <f>'County Pop (1,000''s)'!Z13*VLOOKUP(Z$3,pct_by_cnty!$A:$B,2,FALSE)*1000</f>
        <v>12441.852567882273</v>
      </c>
      <c r="AA13" s="7">
        <f>'County Pop (1,000''s)'!AA13*VLOOKUP(AA$3,pct_by_cnty!$A:$B,2,FALSE)*1000</f>
        <v>0</v>
      </c>
      <c r="AB13" s="21">
        <f>'County Pop (1,000''s)'!AB13*VLOOKUP(AB$3,pct_by_cnty!$A:$B,2,FALSE)*1000</f>
        <v>420.29179905774077</v>
      </c>
      <c r="AC13" s="7">
        <f>'County Pop (1,000''s)'!AC13*VLOOKUP(AC$3,pct_by_cnty!$A:$B,2,FALSE)*1000</f>
        <v>0</v>
      </c>
      <c r="AD13" s="19">
        <f>'County Pop (1,000''s)'!AD13*VLOOKUP(AD$3,pct_by_cnty!$A:$C,3,FALSE)*1000</f>
        <v>3420.6438574302688</v>
      </c>
      <c r="AE13" s="21">
        <v>45894.193389129206</v>
      </c>
      <c r="AF13" s="19">
        <f>'County Pop (1,000''s)'!AF13*VLOOKUP(AF$3,pct_by_cnty!$A:$C,3,FALSE)*1000</f>
        <v>1895.091203893548</v>
      </c>
      <c r="AG13" s="7">
        <f>'County Pop (1,000''s)'!AG13*VLOOKUP(AG$3,pct_by_cnty!$A:$B,2,FALSE)*1000</f>
        <v>0</v>
      </c>
      <c r="AH13" s="7">
        <f>'County Pop (1,000''s)'!AH13*VLOOKUP(AH$3,pct_by_cnty!$A:$B,2,FALSE)*1000</f>
        <v>0</v>
      </c>
      <c r="AI13" s="7">
        <f>'County Pop (1,000''s)'!AI13*VLOOKUP(AI$3,pct_by_cnty!$A:$B,2,FALSE)*1000</f>
        <v>0</v>
      </c>
      <c r="AJ13" s="21">
        <f>'County Pop (1,000''s)'!AJ13*VLOOKUP(AJ$3,pct_by_cnty!$A:$B,2,FALSE)*1000</f>
        <v>149212.92988265568</v>
      </c>
      <c r="AK13" s="7">
        <f>'County Pop (1,000''s)'!AK13*VLOOKUP(AK$3,pct_by_cnty!$A:$B,2,FALSE)*1000</f>
        <v>0</v>
      </c>
      <c r="AL13" s="7">
        <f>'County Pop (1,000''s)'!AL13*VLOOKUP(AL$3,pct_by_cnty!$A:$B,2,FALSE)*1000</f>
        <v>0</v>
      </c>
      <c r="AM13" s="7">
        <f>'County Pop (1,000''s)'!AM13*VLOOKUP(AM$3,pct_by_cnty!$A:$B,2,FALSE)*1000</f>
        <v>0</v>
      </c>
      <c r="AN13" s="7">
        <f>'County Pop (1,000''s)'!AN13*VLOOKUP(AN$3,pct_by_cnty!$A:$B,2,FALSE)*1000</f>
        <v>0</v>
      </c>
      <c r="AO13" s="21">
        <f>'County Pop (1,000''s)'!AO13*VLOOKUP(AO$3,pct_by_cnty!$A:$B,2,FALSE)*1000</f>
        <v>153974.56708583713</v>
      </c>
      <c r="AP13" s="7">
        <f>'County Pop (1,000''s)'!AP13*VLOOKUP(AP$3,pct_by_cnty!$A:$B,2,FALSE)*1000</f>
        <v>0</v>
      </c>
      <c r="AQ13" s="21">
        <f>'County Pop (1,000''s)'!AQ13*VLOOKUP(AQ$3,pct_by_cnty!$A:$B,2,FALSE)*1000</f>
        <v>79118.135529402905</v>
      </c>
      <c r="AR13" s="21">
        <f>'County Pop (1,000''s)'!AR13*VLOOKUP(AR$3,pct_by_cnty!$A:$B,2,FALSE)*1000</f>
        <v>1720256.59908328</v>
      </c>
      <c r="AS13" s="21">
        <f>'County Pop (1,000''s)'!AS13*VLOOKUP(AS$3,pct_by_cnty!$A:$B,2,FALSE)*1000</f>
        <v>56.609647745951726</v>
      </c>
      <c r="AT13" s="21">
        <f>'County Pop (1,000''s)'!AT13*VLOOKUP(AT$3,pct_by_cnty!$A:$B,2,FALSE)*1000</f>
        <v>18138.49047931383</v>
      </c>
      <c r="AU13" s="19">
        <f>'County Pop (1,000''s)'!AU13*VLOOKUP(AU$3,pct_by_cnty!$A:$C,3,FALSE)*1000</f>
        <v>107447.3749176463</v>
      </c>
      <c r="AV13" s="21">
        <f>'County Pop (1,000''s)'!AV13*VLOOKUP(AV$3,pct_by_cnty!$A:$B,2,FALSE)*1000</f>
        <v>22055.632879139452</v>
      </c>
      <c r="AW13" s="21">
        <f>'County Pop (1,000''s)'!AW13*VLOOKUP(AW$3,pct_by_cnty!$A:$B,2,FALSE)*1000</f>
        <v>1.0373426004179596</v>
      </c>
      <c r="AX13" s="21">
        <f>'County Pop (1,000''s)'!AX13*VLOOKUP(AX$3,pct_by_cnty!$A:$B,2,FALSE)*1000</f>
        <v>0.99556011455863469</v>
      </c>
      <c r="AY13" s="21">
        <f>'County Pop (1,000''s)'!AY13*VLOOKUP(AY$3,pct_by_cnty!$A:$B,2,FALSE)*1000</f>
        <v>673139.87756499858</v>
      </c>
      <c r="AZ13" s="7">
        <f>'County Pop (1,000''s)'!AZ13*VLOOKUP(AZ$3,pct_by_cnty!$A:$B,2,FALSE)*1000</f>
        <v>0</v>
      </c>
      <c r="BA13" s="7">
        <f>'County Pop (1,000''s)'!BA13*VLOOKUP(BA$3,pct_by_cnty!$A:$B,2,FALSE)*1000</f>
        <v>0</v>
      </c>
      <c r="BB13" s="7">
        <f>'County Pop (1,000''s)'!BB13*VLOOKUP(BB$3,pct_by_cnty!$A:$B,2,FALSE)*1000</f>
        <v>0</v>
      </c>
      <c r="BC13" s="21">
        <f>'County Pop (1,000''s)'!BC13*VLOOKUP(BC$3,pct_by_cnty!$A:$B,2,FALSE)*1000</f>
        <v>27298.69180331095</v>
      </c>
      <c r="BD13" s="21">
        <f>'County Pop (1,000''s)'!BD13*VLOOKUP(BD$3,pct_by_cnty!$A:$B,2,FALSE)*1000</f>
        <v>44800.546264601413</v>
      </c>
      <c r="BE13" s="21">
        <f>'County Pop (1,000''s)'!BE13*VLOOKUP(BE$3,pct_by_cnty!$A:$B,2,FALSE)*1000</f>
        <v>92158.210499114371</v>
      </c>
      <c r="BF13" s="19">
        <f>'County Pop (1,000''s)'!BF13*VLOOKUP(BF$3,pct_by_cnty!$A:$C,3,FALSE)*1000</f>
        <v>59755.029327213371</v>
      </c>
      <c r="BG13" s="21">
        <f>'County Pop (1,000''s)'!BG13*VLOOKUP(BG$3,pct_by_cnty!$A:$B,2,FALSE)*1000</f>
        <v>240162.74879709768</v>
      </c>
      <c r="BH13" s="21">
        <f>'County Pop (1,000''s)'!BH13*VLOOKUP(BH$3,pct_by_cnty!$A:$B,2,FALSE)*1000</f>
        <v>56985.887438762329</v>
      </c>
      <c r="BI13" s="7">
        <f>'County Pop (1,000''s)'!BI13*VLOOKUP(BI$3,pct_by_cnty!$A:$B,2,FALSE)*1000</f>
        <v>0</v>
      </c>
      <c r="BJ13" s="21">
        <f>'County Pop (1,000''s)'!BJ13*VLOOKUP(BJ$3,pct_by_cnty!$A:$B,2,FALSE)*1000</f>
        <v>4954.1014650362631</v>
      </c>
      <c r="BK13" s="7">
        <f>'County Pop (1,000''s)'!BK13*VLOOKUP(BK$3,pct_by_cnty!$A:$B,2,FALSE)*1000</f>
        <v>0</v>
      </c>
      <c r="BL13" s="21">
        <f>'County Pop (1,000''s)'!BL13*VLOOKUP(BL$3,pct_by_cnty!$A:$B,2,FALSE)*1000</f>
        <v>3239.2788396658561</v>
      </c>
      <c r="BM13" s="21">
        <f>'County Pop (1,000''s)'!BM13*VLOOKUP(BM$3,pct_by_cnty!$A:$B,2,FALSE)*1000</f>
        <v>185795.36245237038</v>
      </c>
      <c r="BN13" s="7">
        <f>'County Pop (1,000''s)'!BN13*VLOOKUP(BN$3,pct_by_cnty!$A:$B,2,FALSE)*1000</f>
        <v>0</v>
      </c>
      <c r="BO13" s="19">
        <f>'County Pop (1,000''s)'!BO13*VLOOKUP(BO$3,pct_by_cnty!$A:$C,3,FALSE)*1000</f>
        <v>9785.9893189701761</v>
      </c>
      <c r="BP13" s="19">
        <f>'County Pop (1,000''s)'!BP13*VLOOKUP(BP$3,pct_by_cnty!$A:$C,3,FALSE)*1000</f>
        <v>7336.450319009421</v>
      </c>
      <c r="BQ13" s="2"/>
      <c r="BR13" s="7">
        <f t="shared" si="0"/>
        <v>5743310.5395158399</v>
      </c>
      <c r="BS13" s="7">
        <f t="shared" si="3"/>
        <v>5212065.7941474747</v>
      </c>
      <c r="BT13" s="19">
        <f t="shared" si="4"/>
        <v>531244.74536836438</v>
      </c>
      <c r="BU13" s="7">
        <f t="shared" si="5"/>
        <v>5743310.539515839</v>
      </c>
      <c r="BV13" s="7"/>
      <c r="BW13" s="15">
        <f t="shared" si="6"/>
        <v>0.90750199876652515</v>
      </c>
      <c r="BX13" s="15">
        <f t="shared" si="1"/>
        <v>0.99999999999999989</v>
      </c>
      <c r="BZ13">
        <v>1984</v>
      </c>
      <c r="CA13" s="25">
        <f t="shared" si="7"/>
        <v>912366.04986178456</v>
      </c>
      <c r="CB13" s="25">
        <f t="shared" si="8"/>
        <v>714123.64815298817</v>
      </c>
      <c r="CC13" s="25">
        <f t="shared" si="2"/>
        <v>1720256.59908328</v>
      </c>
      <c r="CD13" s="25">
        <f t="shared" si="9"/>
        <v>1114001.3692246198</v>
      </c>
      <c r="CE13" s="25">
        <f t="shared" si="10"/>
        <v>751318.12782480323</v>
      </c>
      <c r="CF13" s="25">
        <f t="shared" si="11"/>
        <v>0</v>
      </c>
    </row>
    <row r="14" spans="1:84" x14ac:dyDescent="0.25">
      <c r="A14">
        <v>1985</v>
      </c>
      <c r="B14" s="21">
        <f>'County Pop (1,000''s)'!B14*VLOOKUP(B$3,pct_by_cnty!$A:$B,2,FALSE)*1000</f>
        <v>1359.6703025694596</v>
      </c>
      <c r="C14" s="21">
        <f>'County Pop (1,000''s)'!C14*VLOOKUP(C$3,pct_by_cnty!$A:$B,2,FALSE)*1000</f>
        <v>7847.0714360836528</v>
      </c>
      <c r="D14" s="19">
        <f>'County Pop (1,000''s)'!D14*VLOOKUP(D$3,pct_by_cnty!$A:$C,3,FALSE)*1000</f>
        <v>99695.94952480997</v>
      </c>
      <c r="E14" s="21">
        <f>'County Pop (1,000''s)'!E14*VLOOKUP(E$3,pct_by_cnty!$A:$B,2,FALSE)*1000</f>
        <v>7458.0307384788102</v>
      </c>
      <c r="F14" s="21">
        <f>'County Pop (1,000''s)'!F14*VLOOKUP(F$3,pct_by_cnty!$A:$B,2,FALSE)*1000</f>
        <v>338315.13676382951</v>
      </c>
      <c r="G14" s="21">
        <f>'County Pop (1,000''s)'!G14*VLOOKUP(G$3,pct_by_cnty!$A:$B,2,FALSE)*1000</f>
        <v>1135576.3496268434</v>
      </c>
      <c r="H14" s="7">
        <f>'County Pop (1,000''s)'!H14*VLOOKUP(H$3,pct_by_cnty!$A:$B,2,FALSE)*1000</f>
        <v>0</v>
      </c>
      <c r="I14" s="21">
        <f>'County Pop (1,000''s)'!I14*VLOOKUP(I$3,pct_by_cnty!$A:$B,2,FALSE)*1000</f>
        <v>80720.407959080156</v>
      </c>
      <c r="J14" s="7">
        <f>'County Pop (1,000''s)'!J14*VLOOKUP(J$3,pct_by_cnty!$A:$B,2,FALSE)*1000</f>
        <v>0</v>
      </c>
      <c r="K14" s="21">
        <f>'County Pop (1,000''s)'!K14*VLOOKUP(K$3,pct_by_cnty!$A:$B,2,FALSE)*1000</f>
        <v>772.71969305491075</v>
      </c>
      <c r="L14" s="21">
        <f>'County Pop (1,000''s)'!L14*VLOOKUP(L$3,pct_by_cnty!$A:$B,2,FALSE)*1000</f>
        <v>100243.60995328118</v>
      </c>
      <c r="M14" s="21">
        <f>'County Pop (1,000''s)'!M14*VLOOKUP(M$3,pct_by_cnty!$A:$B,2,FALSE)*1000</f>
        <v>15958.968482845712</v>
      </c>
      <c r="N14" s="21">
        <f>'County Pop (1,000''s)'!N14*VLOOKUP(N$3,pct_by_cnty!$A:$B,2,FALSE)*1000</f>
        <v>20552.272670027414</v>
      </c>
      <c r="O14" s="7">
        <f>'County Pop (1,000''s)'!O14*VLOOKUP(O$3,pct_by_cnty!$A:$B,2,FALSE)*1000</f>
        <v>0</v>
      </c>
      <c r="P14" s="21">
        <f>'County Pop (1,000''s)'!P14*VLOOKUP(P$3,pct_by_cnty!$A:$B,2,FALSE)*1000</f>
        <v>7.6791008927314079</v>
      </c>
      <c r="Q14" s="19">
        <f>'County Pop (1,000''s)'!Q14*VLOOKUP(Q$3,pct_by_cnty!$A:$C,3,FALSE)*1000</f>
        <v>248953.5174345113</v>
      </c>
      <c r="R14" s="21">
        <f>'County Pop (1,000''s)'!R14*VLOOKUP(R$3,pct_by_cnty!$A:$B,2,FALSE)*1000</f>
        <v>16751.640143033695</v>
      </c>
      <c r="S14" s="7">
        <f>'County Pop (1,000''s)'!S14*VLOOKUP(S$3,pct_by_cnty!$A:$B,2,FALSE)*1000</f>
        <v>0</v>
      </c>
      <c r="T14" s="7">
        <f>'County Pop (1,000''s)'!T14*VLOOKUP(T$3,pct_by_cnty!$A:$B,2,FALSE)*1000</f>
        <v>0</v>
      </c>
      <c r="U14" s="7">
        <f>'County Pop (1,000''s)'!U14*VLOOKUP(U$3,pct_by_cnty!$A:$B,2,FALSE)*1000</f>
        <v>0</v>
      </c>
      <c r="V14" s="21">
        <f>'County Pop (1,000''s)'!V14*VLOOKUP(V$3,pct_by_cnty!$A:$B,2,FALSE)*1000</f>
        <v>3465.1129532781824</v>
      </c>
      <c r="W14" s="7">
        <f>'County Pop (1,000''s)'!W14*VLOOKUP(W$3,pct_by_cnty!$A:$B,2,FALSE)*1000</f>
        <v>0</v>
      </c>
      <c r="X14" s="7">
        <f>'County Pop (1,000''s)'!X14*VLOOKUP(X$3,pct_by_cnty!$A:$B,2,FALSE)*1000</f>
        <v>0</v>
      </c>
      <c r="Y14" s="21">
        <f>'County Pop (1,000''s)'!Y14*VLOOKUP(Y$3,pct_by_cnty!$A:$B,2,FALSE)*1000</f>
        <v>50.569957502963931</v>
      </c>
      <c r="Z14" s="21">
        <f>'County Pop (1,000''s)'!Z14*VLOOKUP(Z$3,pct_by_cnty!$A:$B,2,FALSE)*1000</f>
        <v>12750.953980807071</v>
      </c>
      <c r="AA14" s="7">
        <f>'County Pop (1,000''s)'!AA14*VLOOKUP(AA$3,pct_by_cnty!$A:$B,2,FALSE)*1000</f>
        <v>0</v>
      </c>
      <c r="AB14" s="21">
        <f>'County Pop (1,000''s)'!AB14*VLOOKUP(AB$3,pct_by_cnty!$A:$B,2,FALSE)*1000</f>
        <v>434.41287297761221</v>
      </c>
      <c r="AC14" s="7">
        <f>'County Pop (1,000''s)'!AC14*VLOOKUP(AC$3,pct_by_cnty!$A:$B,2,FALSE)*1000</f>
        <v>0</v>
      </c>
      <c r="AD14" s="19">
        <f>'County Pop (1,000''s)'!AD14*VLOOKUP(AD$3,pct_by_cnty!$A:$C,3,FALSE)*1000</f>
        <v>3406.6746869896028</v>
      </c>
      <c r="AE14" s="21">
        <v>47333.10795897257</v>
      </c>
      <c r="AF14" s="19">
        <f>'County Pop (1,000''s)'!AF14*VLOOKUP(AF$3,pct_by_cnty!$A:$C,3,FALSE)*1000</f>
        <v>1917.3777027912847</v>
      </c>
      <c r="AG14" s="7">
        <f>'County Pop (1,000''s)'!AG14*VLOOKUP(AG$3,pct_by_cnty!$A:$B,2,FALSE)*1000</f>
        <v>0</v>
      </c>
      <c r="AH14" s="7">
        <f>'County Pop (1,000''s)'!AH14*VLOOKUP(AH$3,pct_by_cnty!$A:$B,2,FALSE)*1000</f>
        <v>0</v>
      </c>
      <c r="AI14" s="7">
        <f>'County Pop (1,000''s)'!AI14*VLOOKUP(AI$3,pct_by_cnty!$A:$B,2,FALSE)*1000</f>
        <v>0</v>
      </c>
      <c r="AJ14" s="21">
        <f>'County Pop (1,000''s)'!AJ14*VLOOKUP(AJ$3,pct_by_cnty!$A:$B,2,FALSE)*1000</f>
        <v>156319.14841773591</v>
      </c>
      <c r="AK14" s="7">
        <f>'County Pop (1,000''s)'!AK14*VLOOKUP(AK$3,pct_by_cnty!$A:$B,2,FALSE)*1000</f>
        <v>0</v>
      </c>
      <c r="AL14" s="7">
        <f>'County Pop (1,000''s)'!AL14*VLOOKUP(AL$3,pct_by_cnty!$A:$B,2,FALSE)*1000</f>
        <v>0</v>
      </c>
      <c r="AM14" s="7">
        <f>'County Pop (1,000''s)'!AM14*VLOOKUP(AM$3,pct_by_cnty!$A:$B,2,FALSE)*1000</f>
        <v>0</v>
      </c>
      <c r="AN14" s="7">
        <f>'County Pop (1,000''s)'!AN14*VLOOKUP(AN$3,pct_by_cnty!$A:$B,2,FALSE)*1000</f>
        <v>0</v>
      </c>
      <c r="AO14" s="21">
        <f>'County Pop (1,000''s)'!AO14*VLOOKUP(AO$3,pct_by_cnty!$A:$B,2,FALSE)*1000</f>
        <v>159258.67268402406</v>
      </c>
      <c r="AP14" s="7">
        <f>'County Pop (1,000''s)'!AP14*VLOOKUP(AP$3,pct_by_cnty!$A:$B,2,FALSE)*1000</f>
        <v>0</v>
      </c>
      <c r="AQ14" s="21">
        <f>'County Pop (1,000''s)'!AQ14*VLOOKUP(AQ$3,pct_by_cnty!$A:$B,2,FALSE)*1000</f>
        <v>82342.760430886701</v>
      </c>
      <c r="AR14" s="21">
        <f>'County Pop (1,000''s)'!AR14*VLOOKUP(AR$3,pct_by_cnty!$A:$B,2,FALSE)*1000</f>
        <v>1741100.3190429304</v>
      </c>
      <c r="AS14" s="21">
        <f>'County Pop (1,000''s)'!AS14*VLOOKUP(AS$3,pct_by_cnty!$A:$B,2,FALSE)*1000</f>
        <v>57.533009852799417</v>
      </c>
      <c r="AT14" s="21">
        <f>'County Pop (1,000''s)'!AT14*VLOOKUP(AT$3,pct_by_cnty!$A:$B,2,FALSE)*1000</f>
        <v>18795.4953419962</v>
      </c>
      <c r="AU14" s="19">
        <f>'County Pop (1,000''s)'!AU14*VLOOKUP(AU$3,pct_by_cnty!$A:$C,3,FALSE)*1000</f>
        <v>110995.79670972544</v>
      </c>
      <c r="AV14" s="21">
        <f>'County Pop (1,000''s)'!AV14*VLOOKUP(AV$3,pct_by_cnty!$A:$B,2,FALSE)*1000</f>
        <v>22866.837999092644</v>
      </c>
      <c r="AW14" s="21">
        <f>'County Pop (1,000''s)'!AW14*VLOOKUP(AW$3,pct_by_cnty!$A:$B,2,FALSE)*1000</f>
        <v>1.0728967319145479</v>
      </c>
      <c r="AX14" s="21">
        <f>'County Pop (1,000''s)'!AX14*VLOOKUP(AX$3,pct_by_cnty!$A:$B,2,FALSE)*1000</f>
        <v>1.0759633686638173</v>
      </c>
      <c r="AY14" s="21">
        <f>'County Pop (1,000''s)'!AY14*VLOOKUP(AY$3,pct_by_cnty!$A:$B,2,FALSE)*1000</f>
        <v>701326.4613167746</v>
      </c>
      <c r="AZ14" s="7">
        <f>'County Pop (1,000''s)'!AZ14*VLOOKUP(AZ$3,pct_by_cnty!$A:$B,2,FALSE)*1000</f>
        <v>0</v>
      </c>
      <c r="BA14" s="7">
        <f>'County Pop (1,000''s)'!BA14*VLOOKUP(BA$3,pct_by_cnty!$A:$B,2,FALSE)*1000</f>
        <v>0</v>
      </c>
      <c r="BB14" s="7">
        <f>'County Pop (1,000''s)'!BB14*VLOOKUP(BB$3,pct_by_cnty!$A:$B,2,FALSE)*1000</f>
        <v>0</v>
      </c>
      <c r="BC14" s="21">
        <f>'County Pop (1,000''s)'!BC14*VLOOKUP(BC$3,pct_by_cnty!$A:$B,2,FALSE)*1000</f>
        <v>27893.392528838656</v>
      </c>
      <c r="BD14" s="21">
        <f>'County Pop (1,000''s)'!BD14*VLOOKUP(BD$3,pct_by_cnty!$A:$B,2,FALSE)*1000</f>
        <v>47504.577001700716</v>
      </c>
      <c r="BE14" s="21">
        <f>'County Pop (1,000''s)'!BE14*VLOOKUP(BE$3,pct_by_cnty!$A:$B,2,FALSE)*1000</f>
        <v>96245.416771230259</v>
      </c>
      <c r="BF14" s="19">
        <f>'County Pop (1,000''s)'!BF14*VLOOKUP(BF$3,pct_by_cnty!$A:$C,3,FALSE)*1000</f>
        <v>61815.796615541971</v>
      </c>
      <c r="BG14" s="21">
        <f>'County Pop (1,000''s)'!BG14*VLOOKUP(BG$3,pct_by_cnty!$A:$B,2,FALSE)*1000</f>
        <v>247056.49353112865</v>
      </c>
      <c r="BH14" s="21">
        <f>'County Pop (1,000''s)'!BH14*VLOOKUP(BH$3,pct_by_cnty!$A:$B,2,FALSE)*1000</f>
        <v>59975.909411213295</v>
      </c>
      <c r="BI14" s="7">
        <f>'County Pop (1,000''s)'!BI14*VLOOKUP(BI$3,pct_by_cnty!$A:$B,2,FALSE)*1000</f>
        <v>0</v>
      </c>
      <c r="BJ14" s="21">
        <f>'County Pop (1,000''s)'!BJ14*VLOOKUP(BJ$3,pct_by_cnty!$A:$B,2,FALSE)*1000</f>
        <v>5000.6137752901195</v>
      </c>
      <c r="BK14" s="7">
        <f>'County Pop (1,000''s)'!BK14*VLOOKUP(BK$3,pct_by_cnty!$A:$B,2,FALSE)*1000</f>
        <v>0</v>
      </c>
      <c r="BL14" s="21">
        <f>'County Pop (1,000''s)'!BL14*VLOOKUP(BL$3,pct_by_cnty!$A:$B,2,FALSE)*1000</f>
        <v>3236.5807311174804</v>
      </c>
      <c r="BM14" s="21">
        <f>'County Pop (1,000''s)'!BM14*VLOOKUP(BM$3,pct_by_cnty!$A:$B,2,FALSE)*1000</f>
        <v>192304.09838992942</v>
      </c>
      <c r="BN14" s="7">
        <f>'County Pop (1,000''s)'!BN14*VLOOKUP(BN$3,pct_by_cnty!$A:$B,2,FALSE)*1000</f>
        <v>0</v>
      </c>
      <c r="BO14" s="19">
        <f>'County Pop (1,000''s)'!BO14*VLOOKUP(BO$3,pct_by_cnty!$A:$C,3,FALSE)*1000</f>
        <v>10190.816717463529</v>
      </c>
      <c r="BP14" s="19">
        <f>'County Pop (1,000''s)'!BP14*VLOOKUP(BP$3,pct_by_cnty!$A:$C,3,FALSE)*1000</f>
        <v>7366.3327355939873</v>
      </c>
      <c r="BQ14" s="2"/>
      <c r="BR14" s="7">
        <f t="shared" si="0"/>
        <v>5895226.4359648293</v>
      </c>
      <c r="BS14" s="7">
        <f t="shared" si="3"/>
        <v>5350884.173837401</v>
      </c>
      <c r="BT14" s="19">
        <f t="shared" si="4"/>
        <v>544342.26212742727</v>
      </c>
      <c r="BU14" s="7">
        <f t="shared" si="5"/>
        <v>5895226.4359648284</v>
      </c>
      <c r="BV14" s="7"/>
      <c r="BW14" s="15">
        <f t="shared" si="6"/>
        <v>0.90766389246618651</v>
      </c>
      <c r="BX14" s="15">
        <f t="shared" si="1"/>
        <v>0.99999999999999989</v>
      </c>
      <c r="BZ14">
        <v>1985</v>
      </c>
      <c r="CA14" s="25">
        <f t="shared" si="7"/>
        <v>950114.58447695686</v>
      </c>
      <c r="CB14" s="25">
        <f t="shared" si="8"/>
        <v>743183.73270097491</v>
      </c>
      <c r="CC14" s="25">
        <f t="shared" si="2"/>
        <v>1741100.3190429304</v>
      </c>
      <c r="CD14" s="25">
        <f t="shared" si="9"/>
        <v>1135576.3496268434</v>
      </c>
      <c r="CE14" s="25">
        <f t="shared" si="10"/>
        <v>780909.18798969593</v>
      </c>
      <c r="CF14" s="25">
        <f t="shared" si="11"/>
        <v>0</v>
      </c>
    </row>
    <row r="15" spans="1:84" x14ac:dyDescent="0.25">
      <c r="A15">
        <v>1986</v>
      </c>
      <c r="B15" s="21">
        <f>'County Pop (1,000''s)'!B15*VLOOKUP(B$3,pct_by_cnty!$A:$B,2,FALSE)*1000</f>
        <v>1379.2362604702068</v>
      </c>
      <c r="C15" s="21">
        <f>'County Pop (1,000''s)'!C15*VLOOKUP(C$3,pct_by_cnty!$A:$B,2,FALSE)*1000</f>
        <v>8020.8851325266687</v>
      </c>
      <c r="D15" s="19">
        <f>'County Pop (1,000''s)'!D15*VLOOKUP(D$3,pct_by_cnty!$A:$C,3,FALSE)*1000</f>
        <v>103410.3302680609</v>
      </c>
      <c r="E15" s="21">
        <f>'County Pop (1,000''s)'!E15*VLOOKUP(E$3,pct_by_cnty!$A:$B,2,FALSE)*1000</f>
        <v>7375.1046776457997</v>
      </c>
      <c r="F15" s="21">
        <f>'County Pop (1,000''s)'!F15*VLOOKUP(F$3,pct_by_cnty!$A:$B,2,FALSE)*1000</f>
        <v>350343.13560754323</v>
      </c>
      <c r="G15" s="21">
        <f>'County Pop (1,000''s)'!G15*VLOOKUP(G$3,pct_by_cnty!$A:$B,2,FALSE)*1000</f>
        <v>1158089.6335223115</v>
      </c>
      <c r="H15" s="7">
        <f>'County Pop (1,000''s)'!H15*VLOOKUP(H$3,pct_by_cnty!$A:$B,2,FALSE)*1000</f>
        <v>0</v>
      </c>
      <c r="I15" s="21">
        <f>'County Pop (1,000''s)'!I15*VLOOKUP(I$3,pct_by_cnty!$A:$B,2,FALSE)*1000</f>
        <v>85917.048794463</v>
      </c>
      <c r="J15" s="7">
        <f>'County Pop (1,000''s)'!J15*VLOOKUP(J$3,pct_by_cnty!$A:$B,2,FALSE)*1000</f>
        <v>0</v>
      </c>
      <c r="K15" s="21">
        <f>'County Pop (1,000''s)'!K15*VLOOKUP(K$3,pct_by_cnty!$A:$B,2,FALSE)*1000</f>
        <v>809.27756545358011</v>
      </c>
      <c r="L15" s="21">
        <f>'County Pop (1,000''s)'!L15*VLOOKUP(L$3,pct_by_cnty!$A:$B,2,FALSE)*1000</f>
        <v>105308.61499600278</v>
      </c>
      <c r="M15" s="21">
        <f>'County Pop (1,000''s)'!M15*VLOOKUP(M$3,pct_by_cnty!$A:$B,2,FALSE)*1000</f>
        <v>16182.220718108123</v>
      </c>
      <c r="N15" s="21">
        <f>'County Pop (1,000''s)'!N15*VLOOKUP(N$3,pct_by_cnty!$A:$B,2,FALSE)*1000</f>
        <v>20873.109216066463</v>
      </c>
      <c r="O15" s="7">
        <f>'County Pop (1,000''s)'!O15*VLOOKUP(O$3,pct_by_cnty!$A:$B,2,FALSE)*1000</f>
        <v>0</v>
      </c>
      <c r="P15" s="21">
        <f>'County Pop (1,000''s)'!P15*VLOOKUP(P$3,pct_by_cnty!$A:$B,2,FALSE)*1000</f>
        <v>7.8684359718260852</v>
      </c>
      <c r="Q15" s="19">
        <f>'County Pop (1,000''s)'!Q15*VLOOKUP(Q$3,pct_by_cnty!$A:$C,3,FALSE)*1000</f>
        <v>253248.36125836396</v>
      </c>
      <c r="R15" s="21">
        <f>'County Pop (1,000''s)'!R15*VLOOKUP(R$3,pct_by_cnty!$A:$B,2,FALSE)*1000</f>
        <v>18497.111161332865</v>
      </c>
      <c r="S15" s="7">
        <f>'County Pop (1,000''s)'!S15*VLOOKUP(S$3,pct_by_cnty!$A:$B,2,FALSE)*1000</f>
        <v>0</v>
      </c>
      <c r="T15" s="7">
        <f>'County Pop (1,000''s)'!T15*VLOOKUP(T$3,pct_by_cnty!$A:$B,2,FALSE)*1000</f>
        <v>0</v>
      </c>
      <c r="U15" s="7">
        <f>'County Pop (1,000''s)'!U15*VLOOKUP(U$3,pct_by_cnty!$A:$B,2,FALSE)*1000</f>
        <v>0</v>
      </c>
      <c r="V15" s="21">
        <f>'County Pop (1,000''s)'!V15*VLOOKUP(V$3,pct_by_cnty!$A:$B,2,FALSE)*1000</f>
        <v>3450.2069463225894</v>
      </c>
      <c r="W15" s="7">
        <f>'County Pop (1,000''s)'!W15*VLOOKUP(W$3,pct_by_cnty!$A:$B,2,FALSE)*1000</f>
        <v>0</v>
      </c>
      <c r="X15" s="7">
        <f>'County Pop (1,000''s)'!X15*VLOOKUP(X$3,pct_by_cnty!$A:$B,2,FALSE)*1000</f>
        <v>0</v>
      </c>
      <c r="Y15" s="21">
        <f>'County Pop (1,000''s)'!Y15*VLOOKUP(Y$3,pct_by_cnty!$A:$B,2,FALSE)*1000</f>
        <v>51.123044467274212</v>
      </c>
      <c r="Z15" s="21">
        <f>'County Pop (1,000''s)'!Z15*VLOOKUP(Z$3,pct_by_cnty!$A:$B,2,FALSE)*1000</f>
        <v>13178.400892050924</v>
      </c>
      <c r="AA15" s="7">
        <f>'County Pop (1,000''s)'!AA15*VLOOKUP(AA$3,pct_by_cnty!$A:$B,2,FALSE)*1000</f>
        <v>0</v>
      </c>
      <c r="AB15" s="21">
        <f>'County Pop (1,000''s)'!AB15*VLOOKUP(AB$3,pct_by_cnty!$A:$B,2,FALSE)*1000</f>
        <v>449.69867335013328</v>
      </c>
      <c r="AC15" s="7">
        <f>'County Pop (1,000''s)'!AC15*VLOOKUP(AC$3,pct_by_cnty!$A:$B,2,FALSE)*1000</f>
        <v>0</v>
      </c>
      <c r="AD15" s="19">
        <f>'County Pop (1,000''s)'!AD15*VLOOKUP(AD$3,pct_by_cnty!$A:$C,3,FALSE)*1000</f>
        <v>3433.6775574866228</v>
      </c>
      <c r="AE15" s="21">
        <v>49040.665412826784</v>
      </c>
      <c r="AF15" s="19">
        <f>'County Pop (1,000''s)'!AF15*VLOOKUP(AF$3,pct_by_cnty!$A:$C,3,FALSE)*1000</f>
        <v>1919.6603866099151</v>
      </c>
      <c r="AG15" s="7">
        <f>'County Pop (1,000''s)'!AG15*VLOOKUP(AG$3,pct_by_cnty!$A:$B,2,FALSE)*1000</f>
        <v>0</v>
      </c>
      <c r="AH15" s="7">
        <f>'County Pop (1,000''s)'!AH15*VLOOKUP(AH$3,pct_by_cnty!$A:$B,2,FALSE)*1000</f>
        <v>0</v>
      </c>
      <c r="AI15" s="7">
        <f>'County Pop (1,000''s)'!AI15*VLOOKUP(AI$3,pct_by_cnty!$A:$B,2,FALSE)*1000</f>
        <v>0</v>
      </c>
      <c r="AJ15" s="21">
        <f>'County Pop (1,000''s)'!AJ15*VLOOKUP(AJ$3,pct_by_cnty!$A:$B,2,FALSE)*1000</f>
        <v>164191.62303873859</v>
      </c>
      <c r="AK15" s="7">
        <f>'County Pop (1,000''s)'!AK15*VLOOKUP(AK$3,pct_by_cnty!$A:$B,2,FALSE)*1000</f>
        <v>0</v>
      </c>
      <c r="AL15" s="7">
        <f>'County Pop (1,000''s)'!AL15*VLOOKUP(AL$3,pct_by_cnty!$A:$B,2,FALSE)*1000</f>
        <v>0</v>
      </c>
      <c r="AM15" s="7">
        <f>'County Pop (1,000''s)'!AM15*VLOOKUP(AM$3,pct_by_cnty!$A:$B,2,FALSE)*1000</f>
        <v>0</v>
      </c>
      <c r="AN15" s="7">
        <f>'County Pop (1,000''s)'!AN15*VLOOKUP(AN$3,pct_by_cnty!$A:$B,2,FALSE)*1000</f>
        <v>0</v>
      </c>
      <c r="AO15" s="21">
        <f>'County Pop (1,000''s)'!AO15*VLOOKUP(AO$3,pct_by_cnty!$A:$B,2,FALSE)*1000</f>
        <v>164096.11138768884</v>
      </c>
      <c r="AP15" s="7">
        <f>'County Pop (1,000''s)'!AP15*VLOOKUP(AP$3,pct_by_cnty!$A:$B,2,FALSE)*1000</f>
        <v>0</v>
      </c>
      <c r="AQ15" s="21">
        <f>'County Pop (1,000''s)'!AQ15*VLOOKUP(AQ$3,pct_by_cnty!$A:$B,2,FALSE)*1000</f>
        <v>86186.916531679395</v>
      </c>
      <c r="AR15" s="21">
        <f>'County Pop (1,000''s)'!AR15*VLOOKUP(AR$3,pct_by_cnty!$A:$B,2,FALSE)*1000</f>
        <v>1765869.8223502806</v>
      </c>
      <c r="AS15" s="21">
        <f>'County Pop (1,000''s)'!AS15*VLOOKUP(AS$3,pct_by_cnty!$A:$B,2,FALSE)*1000</f>
        <v>59.127250281921683</v>
      </c>
      <c r="AT15" s="21">
        <f>'County Pop (1,000''s)'!AT15*VLOOKUP(AT$3,pct_by_cnty!$A:$B,2,FALSE)*1000</f>
        <v>19467.627401440091</v>
      </c>
      <c r="AU15" s="19">
        <f>'County Pop (1,000''s)'!AU15*VLOOKUP(AU$3,pct_by_cnty!$A:$C,3,FALSE)*1000</f>
        <v>114268.81709156201</v>
      </c>
      <c r="AV15" s="21">
        <f>'County Pop (1,000''s)'!AV15*VLOOKUP(AV$3,pct_by_cnty!$A:$B,2,FALSE)*1000</f>
        <v>24186.799604654549</v>
      </c>
      <c r="AW15" s="21">
        <f>'County Pop (1,000''s)'!AW15*VLOOKUP(AW$3,pct_by_cnty!$A:$B,2,FALSE)*1000</f>
        <v>1.1139079329699986</v>
      </c>
      <c r="AX15" s="21">
        <f>'County Pop (1,000''s)'!AX15*VLOOKUP(AX$3,pct_by_cnty!$A:$B,2,FALSE)*1000</f>
        <v>1.1449379796441148</v>
      </c>
      <c r="AY15" s="21">
        <f>'County Pop (1,000''s)'!AY15*VLOOKUP(AY$3,pct_by_cnty!$A:$B,2,FALSE)*1000</f>
        <v>730755.16611729341</v>
      </c>
      <c r="AZ15" s="7">
        <f>'County Pop (1,000''s)'!AZ15*VLOOKUP(AZ$3,pct_by_cnty!$A:$B,2,FALSE)*1000</f>
        <v>0</v>
      </c>
      <c r="BA15" s="7">
        <f>'County Pop (1,000''s)'!BA15*VLOOKUP(BA$3,pct_by_cnty!$A:$B,2,FALSE)*1000</f>
        <v>0</v>
      </c>
      <c r="BB15" s="7">
        <f>'County Pop (1,000''s)'!BB15*VLOOKUP(BB$3,pct_by_cnty!$A:$B,2,FALSE)*1000</f>
        <v>0</v>
      </c>
      <c r="BC15" s="21">
        <f>'County Pop (1,000''s)'!BC15*VLOOKUP(BC$3,pct_by_cnty!$A:$B,2,FALSE)*1000</f>
        <v>28592.853143312259</v>
      </c>
      <c r="BD15" s="21">
        <f>'County Pop (1,000''s)'!BD15*VLOOKUP(BD$3,pct_by_cnty!$A:$B,2,FALSE)*1000</f>
        <v>49929.870282891156</v>
      </c>
      <c r="BE15" s="21">
        <f>'County Pop (1,000''s)'!BE15*VLOOKUP(BE$3,pct_by_cnty!$A:$B,2,FALSE)*1000</f>
        <v>100843.65275718688</v>
      </c>
      <c r="BF15" s="19">
        <f>'County Pop (1,000''s)'!BF15*VLOOKUP(BF$3,pct_by_cnty!$A:$C,3,FALSE)*1000</f>
        <v>64034.670209828473</v>
      </c>
      <c r="BG15" s="21">
        <f>'County Pop (1,000''s)'!BG15*VLOOKUP(BG$3,pct_by_cnty!$A:$B,2,FALSE)*1000</f>
        <v>253496.15895460089</v>
      </c>
      <c r="BH15" s="21">
        <f>'County Pop (1,000''s)'!BH15*VLOOKUP(BH$3,pct_by_cnty!$A:$B,2,FALSE)*1000</f>
        <v>62778.475297682387</v>
      </c>
      <c r="BI15" s="7">
        <f>'County Pop (1,000''s)'!BI15*VLOOKUP(BI$3,pct_by_cnty!$A:$B,2,FALSE)*1000</f>
        <v>0</v>
      </c>
      <c r="BJ15" s="21">
        <f>'County Pop (1,000''s)'!BJ15*VLOOKUP(BJ$3,pct_by_cnty!$A:$B,2,FALSE)*1000</f>
        <v>5101.5600030756368</v>
      </c>
      <c r="BK15" s="7">
        <f>'County Pop (1,000''s)'!BK15*VLOOKUP(BK$3,pct_by_cnty!$A:$B,2,FALSE)*1000</f>
        <v>0</v>
      </c>
      <c r="BL15" s="21">
        <f>'County Pop (1,000''s)'!BL15*VLOOKUP(BL$3,pct_by_cnty!$A:$B,2,FALSE)*1000</f>
        <v>3181.033741855309</v>
      </c>
      <c r="BM15" s="21">
        <f>'County Pop (1,000''s)'!BM15*VLOOKUP(BM$3,pct_by_cnty!$A:$B,2,FALSE)*1000</f>
        <v>199066.02587812342</v>
      </c>
      <c r="BN15" s="7">
        <f>'County Pop (1,000''s)'!BN15*VLOOKUP(BN$3,pct_by_cnty!$A:$B,2,FALSE)*1000</f>
        <v>0</v>
      </c>
      <c r="BO15" s="19">
        <f>'County Pop (1,000''s)'!BO15*VLOOKUP(BO$3,pct_by_cnty!$A:$C,3,FALSE)*1000</f>
        <v>10555.83677807658</v>
      </c>
      <c r="BP15" s="19">
        <f>'County Pop (1,000''s)'!BP15*VLOOKUP(BP$3,pct_by_cnty!$A:$C,3,FALSE)*1000</f>
        <v>7405.3864916687462</v>
      </c>
      <c r="BQ15" s="2"/>
      <c r="BR15" s="7">
        <f t="shared" si="0"/>
        <v>6055055.1636852678</v>
      </c>
      <c r="BS15" s="7">
        <f t="shared" si="3"/>
        <v>5496778.4236436104</v>
      </c>
      <c r="BT15" s="19">
        <f t="shared" si="4"/>
        <v>558276.74004165723</v>
      </c>
      <c r="BU15" s="7">
        <f t="shared" si="5"/>
        <v>6055055.1636852678</v>
      </c>
      <c r="BV15" s="7"/>
      <c r="BW15" s="15">
        <f t="shared" si="6"/>
        <v>0.90779989199935296</v>
      </c>
      <c r="BX15" s="15">
        <f t="shared" si="1"/>
        <v>1</v>
      </c>
      <c r="BZ15">
        <v>1986</v>
      </c>
      <c r="CA15" s="25">
        <f t="shared" si="7"/>
        <v>991013.20042364101</v>
      </c>
      <c r="CB15" s="25">
        <f t="shared" si="8"/>
        <v>770734.54415334528</v>
      </c>
      <c r="CC15" s="25">
        <f t="shared" si="2"/>
        <v>1765869.8223502806</v>
      </c>
      <c r="CD15" s="25">
        <f t="shared" si="9"/>
        <v>1158089.6335223115</v>
      </c>
      <c r="CE15" s="25">
        <f t="shared" si="10"/>
        <v>811071.22319403349</v>
      </c>
      <c r="CF15" s="25">
        <f t="shared" si="11"/>
        <v>0</v>
      </c>
    </row>
    <row r="16" spans="1:84" x14ac:dyDescent="0.25">
      <c r="A16">
        <v>1987</v>
      </c>
      <c r="B16" s="21">
        <f>'County Pop (1,000''s)'!B16*VLOOKUP(B$3,pct_by_cnty!$A:$B,2,FALSE)*1000</f>
        <v>1401.3383767852333</v>
      </c>
      <c r="C16" s="21">
        <f>'County Pop (1,000''s)'!C16*VLOOKUP(C$3,pct_by_cnty!$A:$B,2,FALSE)*1000</f>
        <v>8151.9022283991626</v>
      </c>
      <c r="D16" s="19">
        <f>'County Pop (1,000''s)'!D16*VLOOKUP(D$3,pct_by_cnty!$A:$C,3,FALSE)*1000</f>
        <v>106208.52089735933</v>
      </c>
      <c r="E16" s="21">
        <f>'County Pop (1,000''s)'!E16*VLOOKUP(E$3,pct_by_cnty!$A:$B,2,FALSE)*1000</f>
        <v>7391.3575814383621</v>
      </c>
      <c r="F16" s="21">
        <f>'County Pop (1,000''s)'!F16*VLOOKUP(F$3,pct_by_cnty!$A:$B,2,FALSE)*1000</f>
        <v>361176.18383197521</v>
      </c>
      <c r="G16" s="21">
        <f>'County Pop (1,000''s)'!G16*VLOOKUP(G$3,pct_by_cnty!$A:$B,2,FALSE)*1000</f>
        <v>1184415.5058208248</v>
      </c>
      <c r="H16" s="7">
        <f>'County Pop (1,000''s)'!H16*VLOOKUP(H$3,pct_by_cnty!$A:$B,2,FALSE)*1000</f>
        <v>0</v>
      </c>
      <c r="I16" s="21">
        <f>'County Pop (1,000''s)'!I16*VLOOKUP(I$3,pct_by_cnty!$A:$B,2,FALSE)*1000</f>
        <v>91464.639319789087</v>
      </c>
      <c r="J16" s="7">
        <f>'County Pop (1,000''s)'!J16*VLOOKUP(J$3,pct_by_cnty!$A:$B,2,FALSE)*1000</f>
        <v>0</v>
      </c>
      <c r="K16" s="21">
        <f>'County Pop (1,000''s)'!K16*VLOOKUP(K$3,pct_by_cnty!$A:$B,2,FALSE)*1000</f>
        <v>848.40977711142727</v>
      </c>
      <c r="L16" s="21">
        <f>'County Pop (1,000''s)'!L16*VLOOKUP(L$3,pct_by_cnty!$A:$B,2,FALSE)*1000</f>
        <v>111100.2470529249</v>
      </c>
      <c r="M16" s="21">
        <f>'County Pop (1,000''s)'!M16*VLOOKUP(M$3,pct_by_cnty!$A:$B,2,FALSE)*1000</f>
        <v>16261.532295159172</v>
      </c>
      <c r="N16" s="21">
        <f>'County Pop (1,000''s)'!N16*VLOOKUP(N$3,pct_by_cnty!$A:$B,2,FALSE)*1000</f>
        <v>21399.042668345828</v>
      </c>
      <c r="O16" s="7">
        <f>'County Pop (1,000''s)'!O16*VLOOKUP(O$3,pct_by_cnty!$A:$B,2,FALSE)*1000</f>
        <v>0</v>
      </c>
      <c r="P16" s="21">
        <f>'County Pop (1,000''s)'!P16*VLOOKUP(P$3,pct_by_cnty!$A:$B,2,FALSE)*1000</f>
        <v>8.0299181301143658</v>
      </c>
      <c r="Q16" s="19">
        <f>'County Pop (1,000''s)'!Q16*VLOOKUP(Q$3,pct_by_cnty!$A:$C,3,FALSE)*1000</f>
        <v>256184.23207734333</v>
      </c>
      <c r="R16" s="21">
        <f>'County Pop (1,000''s)'!R16*VLOOKUP(R$3,pct_by_cnty!$A:$B,2,FALSE)*1000</f>
        <v>20516.16119913126</v>
      </c>
      <c r="S16" s="7">
        <f>'County Pop (1,000''s)'!S16*VLOOKUP(S$3,pct_by_cnty!$A:$B,2,FALSE)*1000</f>
        <v>0</v>
      </c>
      <c r="T16" s="7">
        <f>'County Pop (1,000''s)'!T16*VLOOKUP(T$3,pct_by_cnty!$A:$B,2,FALSE)*1000</f>
        <v>0</v>
      </c>
      <c r="U16" s="7">
        <f>'County Pop (1,000''s)'!U16*VLOOKUP(U$3,pct_by_cnty!$A:$B,2,FALSE)*1000</f>
        <v>0</v>
      </c>
      <c r="V16" s="21">
        <f>'County Pop (1,000''s)'!V16*VLOOKUP(V$3,pct_by_cnty!$A:$B,2,FALSE)*1000</f>
        <v>3527.8664268901716</v>
      </c>
      <c r="W16" s="7">
        <f>'County Pop (1,000''s)'!W16*VLOOKUP(W$3,pct_by_cnty!$A:$B,2,FALSE)*1000</f>
        <v>0</v>
      </c>
      <c r="X16" s="7">
        <f>'County Pop (1,000''s)'!X16*VLOOKUP(X$3,pct_by_cnty!$A:$B,2,FALSE)*1000</f>
        <v>0</v>
      </c>
      <c r="Y16" s="21">
        <f>'County Pop (1,000''s)'!Y16*VLOOKUP(Y$3,pct_by_cnty!$A:$B,2,FALSE)*1000</f>
        <v>50.546407533116742</v>
      </c>
      <c r="Z16" s="21">
        <f>'County Pop (1,000''s)'!Z16*VLOOKUP(Z$3,pct_by_cnty!$A:$B,2,FALSE)*1000</f>
        <v>13715.722914667911</v>
      </c>
      <c r="AA16" s="7">
        <f>'County Pop (1,000''s)'!AA16*VLOOKUP(AA$3,pct_by_cnty!$A:$B,2,FALSE)*1000</f>
        <v>0</v>
      </c>
      <c r="AB16" s="21">
        <f>'County Pop (1,000''s)'!AB16*VLOOKUP(AB$3,pct_by_cnty!$A:$B,2,FALSE)*1000</f>
        <v>469.17175230999601</v>
      </c>
      <c r="AC16" s="7">
        <f>'County Pop (1,000''s)'!AC16*VLOOKUP(AC$3,pct_by_cnty!$A:$B,2,FALSE)*1000</f>
        <v>0</v>
      </c>
      <c r="AD16" s="19">
        <f>'County Pop (1,000''s)'!AD16*VLOOKUP(AD$3,pct_by_cnty!$A:$C,3,FALSE)*1000</f>
        <v>3413.2634667045818</v>
      </c>
      <c r="AE16" s="21">
        <v>50583.151741214169</v>
      </c>
      <c r="AF16" s="19">
        <f>'County Pop (1,000''s)'!AF16*VLOOKUP(AF$3,pct_by_cnty!$A:$C,3,FALSE)*1000</f>
        <v>1948.2508135148628</v>
      </c>
      <c r="AG16" s="7">
        <f>'County Pop (1,000''s)'!AG16*VLOOKUP(AG$3,pct_by_cnty!$A:$B,2,FALSE)*1000</f>
        <v>0</v>
      </c>
      <c r="AH16" s="7">
        <f>'County Pop (1,000''s)'!AH16*VLOOKUP(AH$3,pct_by_cnty!$A:$B,2,FALSE)*1000</f>
        <v>0</v>
      </c>
      <c r="AI16" s="7">
        <f>'County Pop (1,000''s)'!AI16*VLOOKUP(AI$3,pct_by_cnty!$A:$B,2,FALSE)*1000</f>
        <v>0</v>
      </c>
      <c r="AJ16" s="21">
        <f>'County Pop (1,000''s)'!AJ16*VLOOKUP(AJ$3,pct_by_cnty!$A:$B,2,FALSE)*1000</f>
        <v>172384.10986330346</v>
      </c>
      <c r="AK16" s="7">
        <f>'County Pop (1,000''s)'!AK16*VLOOKUP(AK$3,pct_by_cnty!$A:$B,2,FALSE)*1000</f>
        <v>0</v>
      </c>
      <c r="AL16" s="7">
        <f>'County Pop (1,000''s)'!AL16*VLOOKUP(AL$3,pct_by_cnty!$A:$B,2,FALSE)*1000</f>
        <v>0</v>
      </c>
      <c r="AM16" s="7">
        <f>'County Pop (1,000''s)'!AM16*VLOOKUP(AM$3,pct_by_cnty!$A:$B,2,FALSE)*1000</f>
        <v>0</v>
      </c>
      <c r="AN16" s="7">
        <f>'County Pop (1,000''s)'!AN16*VLOOKUP(AN$3,pct_by_cnty!$A:$B,2,FALSE)*1000</f>
        <v>0</v>
      </c>
      <c r="AO16" s="21">
        <f>'County Pop (1,000''s)'!AO16*VLOOKUP(AO$3,pct_by_cnty!$A:$B,2,FALSE)*1000</f>
        <v>168828.89815536427</v>
      </c>
      <c r="AP16" s="7">
        <f>'County Pop (1,000''s)'!AP16*VLOOKUP(AP$3,pct_by_cnty!$A:$B,2,FALSE)*1000</f>
        <v>0</v>
      </c>
      <c r="AQ16" s="21">
        <f>'County Pop (1,000''s)'!AQ16*VLOOKUP(AQ$3,pct_by_cnty!$A:$B,2,FALSE)*1000</f>
        <v>90608.112472973109</v>
      </c>
      <c r="AR16" s="21">
        <f>'County Pop (1,000''s)'!AR16*VLOOKUP(AR$3,pct_by_cnty!$A:$B,2,FALSE)*1000</f>
        <v>1796114.4675542824</v>
      </c>
      <c r="AS16" s="21">
        <f>'County Pop (1,000''s)'!AS16*VLOOKUP(AS$3,pct_by_cnty!$A:$B,2,FALSE)*1000</f>
        <v>60.464451667294412</v>
      </c>
      <c r="AT16" s="21">
        <f>'County Pop (1,000''s)'!AT16*VLOOKUP(AT$3,pct_by_cnty!$A:$B,2,FALSE)*1000</f>
        <v>20164.913896586007</v>
      </c>
      <c r="AU16" s="19">
        <f>'County Pop (1,000''s)'!AU16*VLOOKUP(AU$3,pct_by_cnty!$A:$C,3,FALSE)*1000</f>
        <v>117407.7340151668</v>
      </c>
      <c r="AV16" s="21">
        <f>'County Pop (1,000''s)'!AV16*VLOOKUP(AV$3,pct_by_cnty!$A:$B,2,FALSE)*1000</f>
        <v>24922.180298721461</v>
      </c>
      <c r="AW16" s="21">
        <f>'County Pop (1,000''s)'!AW16*VLOOKUP(AW$3,pct_by_cnty!$A:$B,2,FALSE)*1000</f>
        <v>1.1531756585182575</v>
      </c>
      <c r="AX16" s="21">
        <f>'County Pop (1,000''s)'!AX16*VLOOKUP(AX$3,pct_by_cnty!$A:$B,2,FALSE)*1000</f>
        <v>1.2182495118022274</v>
      </c>
      <c r="AY16" s="21">
        <f>'County Pop (1,000''s)'!AY16*VLOOKUP(AY$3,pct_by_cnty!$A:$B,2,FALSE)*1000</f>
        <v>760810.05719658406</v>
      </c>
      <c r="AZ16" s="7">
        <f>'County Pop (1,000''s)'!AZ16*VLOOKUP(AZ$3,pct_by_cnty!$A:$B,2,FALSE)*1000</f>
        <v>0</v>
      </c>
      <c r="BA16" s="7">
        <f>'County Pop (1,000''s)'!BA16*VLOOKUP(BA$3,pct_by_cnty!$A:$B,2,FALSE)*1000</f>
        <v>0</v>
      </c>
      <c r="BB16" s="7">
        <f>'County Pop (1,000''s)'!BB16*VLOOKUP(BB$3,pct_by_cnty!$A:$B,2,FALSE)*1000</f>
        <v>0</v>
      </c>
      <c r="BC16" s="21">
        <f>'County Pop (1,000''s)'!BC16*VLOOKUP(BC$3,pct_by_cnty!$A:$B,2,FALSE)*1000</f>
        <v>29625.877580079279</v>
      </c>
      <c r="BD16" s="21">
        <f>'County Pop (1,000''s)'!BD16*VLOOKUP(BD$3,pct_by_cnty!$A:$B,2,FALSE)*1000</f>
        <v>51790.453534060362</v>
      </c>
      <c r="BE16" s="21">
        <f>'County Pop (1,000''s)'!BE16*VLOOKUP(BE$3,pct_by_cnty!$A:$B,2,FALSE)*1000</f>
        <v>105914.190319145</v>
      </c>
      <c r="BF16" s="19">
        <f>'County Pop (1,000''s)'!BF16*VLOOKUP(BF$3,pct_by_cnty!$A:$C,3,FALSE)*1000</f>
        <v>66555.196383210117</v>
      </c>
      <c r="BG16" s="21">
        <f>'County Pop (1,000''s)'!BG16*VLOOKUP(BG$3,pct_by_cnty!$A:$B,2,FALSE)*1000</f>
        <v>259998.36328717272</v>
      </c>
      <c r="BH16" s="21">
        <f>'County Pop (1,000''s)'!BH16*VLOOKUP(BH$3,pct_by_cnty!$A:$B,2,FALSE)*1000</f>
        <v>65487.055891318079</v>
      </c>
      <c r="BI16" s="7">
        <f>'County Pop (1,000''s)'!BI16*VLOOKUP(BI$3,pct_by_cnty!$A:$B,2,FALSE)*1000</f>
        <v>0</v>
      </c>
      <c r="BJ16" s="21">
        <f>'County Pop (1,000''s)'!BJ16*VLOOKUP(BJ$3,pct_by_cnty!$A:$B,2,FALSE)*1000</f>
        <v>5149.2271808738024</v>
      </c>
      <c r="BK16" s="7">
        <f>'County Pop (1,000''s)'!BK16*VLOOKUP(BK$3,pct_by_cnty!$A:$B,2,FALSE)*1000</f>
        <v>0</v>
      </c>
      <c r="BL16" s="21">
        <f>'County Pop (1,000''s)'!BL16*VLOOKUP(BL$3,pct_by_cnty!$A:$B,2,FALSE)*1000</f>
        <v>3186.2345045628344</v>
      </c>
      <c r="BM16" s="21">
        <f>'County Pop (1,000''s)'!BM16*VLOOKUP(BM$3,pct_by_cnty!$A:$B,2,FALSE)*1000</f>
        <v>206630.63729603004</v>
      </c>
      <c r="BN16" s="7">
        <f>'County Pop (1,000''s)'!BN16*VLOOKUP(BN$3,pct_by_cnty!$A:$B,2,FALSE)*1000</f>
        <v>0</v>
      </c>
      <c r="BO16" s="19">
        <f>'County Pop (1,000''s)'!BO16*VLOOKUP(BO$3,pct_by_cnty!$A:$C,3,FALSE)*1000</f>
        <v>10807.766909109583</v>
      </c>
      <c r="BP16" s="19">
        <f>'County Pop (1,000''s)'!BP16*VLOOKUP(BP$3,pct_by_cnty!$A:$C,3,FALSE)*1000</f>
        <v>7568.3899390023062</v>
      </c>
      <c r="BQ16" s="2"/>
      <c r="BR16" s="7">
        <f t="shared" si="0"/>
        <v>6224251.7787219342</v>
      </c>
      <c r="BS16" s="7">
        <f t="shared" si="3"/>
        <v>5654158.4242205247</v>
      </c>
      <c r="BT16" s="19">
        <f t="shared" si="4"/>
        <v>570093.35450141085</v>
      </c>
      <c r="BU16" s="7">
        <f t="shared" si="5"/>
        <v>6224251.778721936</v>
      </c>
      <c r="BV16" s="7"/>
      <c r="BW16" s="15">
        <f t="shared" si="6"/>
        <v>0.90840772919078949</v>
      </c>
      <c r="BX16" s="15">
        <f t="shared" si="1"/>
        <v>1.0000000000000002</v>
      </c>
      <c r="BZ16">
        <v>1987</v>
      </c>
      <c r="CA16" s="25">
        <f t="shared" si="7"/>
        <v>1032837.6920286379</v>
      </c>
      <c r="CB16" s="25">
        <f t="shared" si="8"/>
        <v>797791.68651681091</v>
      </c>
      <c r="CC16" s="25">
        <f t="shared" si="2"/>
        <v>1796114.4675542824</v>
      </c>
      <c r="CD16" s="25">
        <f t="shared" si="9"/>
        <v>1184415.5058208248</v>
      </c>
      <c r="CE16" s="25">
        <f t="shared" si="10"/>
        <v>842999.0722999688</v>
      </c>
      <c r="CF16" s="25">
        <f t="shared" si="11"/>
        <v>0</v>
      </c>
    </row>
    <row r="17" spans="1:84" x14ac:dyDescent="0.25">
      <c r="A17">
        <v>1988</v>
      </c>
      <c r="B17" s="21">
        <f>'County Pop (1,000''s)'!B17*VLOOKUP(B$3,pct_by_cnty!$A:$B,2,FALSE)*1000</f>
        <v>1420.2741099548273</v>
      </c>
      <c r="C17" s="21">
        <f>'County Pop (1,000''s)'!C17*VLOOKUP(C$3,pct_by_cnty!$A:$B,2,FALSE)*1000</f>
        <v>8309.8463979302287</v>
      </c>
      <c r="D17" s="19">
        <f>'County Pop (1,000''s)'!D17*VLOOKUP(D$3,pct_by_cnty!$A:$C,3,FALSE)*1000</f>
        <v>108272.11101072136</v>
      </c>
      <c r="E17" s="21">
        <f>'County Pop (1,000''s)'!E17*VLOOKUP(E$3,pct_by_cnty!$A:$B,2,FALSE)*1000</f>
        <v>7378.9230800252089</v>
      </c>
      <c r="F17" s="21">
        <f>'County Pop (1,000''s)'!F17*VLOOKUP(F$3,pct_by_cnty!$A:$B,2,FALSE)*1000</f>
        <v>373181.37231137545</v>
      </c>
      <c r="G17" s="21">
        <f>'County Pop (1,000''s)'!G17*VLOOKUP(G$3,pct_by_cnty!$A:$B,2,FALSE)*1000</f>
        <v>1211311.9351425734</v>
      </c>
      <c r="H17" s="7">
        <f>'County Pop (1,000''s)'!H17*VLOOKUP(H$3,pct_by_cnty!$A:$B,2,FALSE)*1000</f>
        <v>0</v>
      </c>
      <c r="I17" s="21">
        <f>'County Pop (1,000''s)'!I17*VLOOKUP(I$3,pct_by_cnty!$A:$B,2,FALSE)*1000</f>
        <v>97161.170073064277</v>
      </c>
      <c r="J17" s="7">
        <f>'County Pop (1,000''s)'!J17*VLOOKUP(J$3,pct_by_cnty!$A:$B,2,FALSE)*1000</f>
        <v>0</v>
      </c>
      <c r="K17" s="21">
        <f>'County Pop (1,000''s)'!K17*VLOOKUP(K$3,pct_by_cnty!$A:$B,2,FALSE)*1000</f>
        <v>878.87799083601033</v>
      </c>
      <c r="L17" s="21">
        <f>'County Pop (1,000''s)'!L17*VLOOKUP(L$3,pct_by_cnty!$A:$B,2,FALSE)*1000</f>
        <v>117814.14061741858</v>
      </c>
      <c r="M17" s="21">
        <f>'County Pop (1,000''s)'!M17*VLOOKUP(M$3,pct_by_cnty!$A:$B,2,FALSE)*1000</f>
        <v>16512.173810583678</v>
      </c>
      <c r="N17" s="21">
        <f>'County Pop (1,000''s)'!N17*VLOOKUP(N$3,pct_by_cnty!$A:$B,2,FALSE)*1000</f>
        <v>21974.010803203713</v>
      </c>
      <c r="O17" s="7">
        <f>'County Pop (1,000''s)'!O17*VLOOKUP(O$3,pct_by_cnty!$A:$B,2,FALSE)*1000</f>
        <v>0</v>
      </c>
      <c r="P17" s="21">
        <f>'County Pop (1,000''s)'!P17*VLOOKUP(P$3,pct_by_cnty!$A:$B,2,FALSE)*1000</f>
        <v>8.1631755673257675</v>
      </c>
      <c r="Q17" s="19">
        <f>'County Pop (1,000''s)'!Q17*VLOOKUP(Q$3,pct_by_cnty!$A:$C,3,FALSE)*1000</f>
        <v>254128.4697147136</v>
      </c>
      <c r="R17" s="21">
        <f>'County Pop (1,000''s)'!R17*VLOOKUP(R$3,pct_by_cnty!$A:$B,2,FALSE)*1000</f>
        <v>23041.265179977767</v>
      </c>
      <c r="S17" s="7">
        <f>'County Pop (1,000''s)'!S17*VLOOKUP(S$3,pct_by_cnty!$A:$B,2,FALSE)*1000</f>
        <v>0</v>
      </c>
      <c r="T17" s="7">
        <f>'County Pop (1,000''s)'!T17*VLOOKUP(T$3,pct_by_cnty!$A:$B,2,FALSE)*1000</f>
        <v>0</v>
      </c>
      <c r="U17" s="7">
        <f>'County Pop (1,000''s)'!U17*VLOOKUP(U$3,pct_by_cnty!$A:$B,2,FALSE)*1000</f>
        <v>0</v>
      </c>
      <c r="V17" s="21">
        <f>'County Pop (1,000''s)'!V17*VLOOKUP(V$3,pct_by_cnty!$A:$B,2,FALSE)*1000</f>
        <v>3611.8304639269491</v>
      </c>
      <c r="W17" s="7">
        <f>'County Pop (1,000''s)'!W17*VLOOKUP(W$3,pct_by_cnty!$A:$B,2,FALSE)*1000</f>
        <v>0</v>
      </c>
      <c r="X17" s="7">
        <f>'County Pop (1,000''s)'!X17*VLOOKUP(X$3,pct_by_cnty!$A:$B,2,FALSE)*1000</f>
        <v>0</v>
      </c>
      <c r="Y17" s="21">
        <f>'County Pop (1,000''s)'!Y17*VLOOKUP(Y$3,pct_by_cnty!$A:$B,2,FALSE)*1000</f>
        <v>49.919983143034003</v>
      </c>
      <c r="Z17" s="21">
        <f>'County Pop (1,000''s)'!Z17*VLOOKUP(Z$3,pct_by_cnty!$A:$B,2,FALSE)*1000</f>
        <v>14278.728496045675</v>
      </c>
      <c r="AA17" s="7">
        <f>'County Pop (1,000''s)'!AA17*VLOOKUP(AA$3,pct_by_cnty!$A:$B,2,FALSE)*1000</f>
        <v>0</v>
      </c>
      <c r="AB17" s="21">
        <f>'County Pop (1,000''s)'!AB17*VLOOKUP(AB$3,pct_by_cnty!$A:$B,2,FALSE)*1000</f>
        <v>485.74359501113912</v>
      </c>
      <c r="AC17" s="7">
        <f>'County Pop (1,000''s)'!AC17*VLOOKUP(AC$3,pct_by_cnty!$A:$B,2,FALSE)*1000</f>
        <v>0</v>
      </c>
      <c r="AD17" s="19">
        <f>'County Pop (1,000''s)'!AD17*VLOOKUP(AD$3,pct_by_cnty!$A:$C,3,FALSE)*1000</f>
        <v>3479.8539380388529</v>
      </c>
      <c r="AE17" s="21">
        <v>52364.306798107151</v>
      </c>
      <c r="AF17" s="19">
        <f>'County Pop (1,000''s)'!AF17*VLOOKUP(AF$3,pct_by_cnty!$A:$C,3,FALSE)*1000</f>
        <v>1941.5448573085876</v>
      </c>
      <c r="AG17" s="7">
        <f>'County Pop (1,000''s)'!AG17*VLOOKUP(AG$3,pct_by_cnty!$A:$B,2,FALSE)*1000</f>
        <v>0</v>
      </c>
      <c r="AH17" s="7">
        <f>'County Pop (1,000''s)'!AH17*VLOOKUP(AH$3,pct_by_cnty!$A:$B,2,FALSE)*1000</f>
        <v>0</v>
      </c>
      <c r="AI17" s="7">
        <f>'County Pop (1,000''s)'!AI17*VLOOKUP(AI$3,pct_by_cnty!$A:$B,2,FALSE)*1000</f>
        <v>0</v>
      </c>
      <c r="AJ17" s="21">
        <f>'County Pop (1,000''s)'!AJ17*VLOOKUP(AJ$3,pct_by_cnty!$A:$B,2,FALSE)*1000</f>
        <v>179650.31633210502</v>
      </c>
      <c r="AK17" s="7">
        <f>'County Pop (1,000''s)'!AK17*VLOOKUP(AK$3,pct_by_cnty!$A:$B,2,FALSE)*1000</f>
        <v>0</v>
      </c>
      <c r="AL17" s="7">
        <f>'County Pop (1,000''s)'!AL17*VLOOKUP(AL$3,pct_by_cnty!$A:$B,2,FALSE)*1000</f>
        <v>0</v>
      </c>
      <c r="AM17" s="7">
        <f>'County Pop (1,000''s)'!AM17*VLOOKUP(AM$3,pct_by_cnty!$A:$B,2,FALSE)*1000</f>
        <v>0</v>
      </c>
      <c r="AN17" s="7">
        <f>'County Pop (1,000''s)'!AN17*VLOOKUP(AN$3,pct_by_cnty!$A:$B,2,FALSE)*1000</f>
        <v>0</v>
      </c>
      <c r="AO17" s="21">
        <f>'County Pop (1,000''s)'!AO17*VLOOKUP(AO$3,pct_by_cnty!$A:$B,2,FALSE)*1000</f>
        <v>174309.26581941263</v>
      </c>
      <c r="AP17" s="7">
        <f>'County Pop (1,000''s)'!AP17*VLOOKUP(AP$3,pct_by_cnty!$A:$B,2,FALSE)*1000</f>
        <v>0</v>
      </c>
      <c r="AQ17" s="21">
        <f>'County Pop (1,000''s)'!AQ17*VLOOKUP(AQ$3,pct_by_cnty!$A:$B,2,FALSE)*1000</f>
        <v>94207.663247891411</v>
      </c>
      <c r="AR17" s="21">
        <f>'County Pop (1,000''s)'!AR17*VLOOKUP(AR$3,pct_by_cnty!$A:$B,2,FALSE)*1000</f>
        <v>1832496.213296402</v>
      </c>
      <c r="AS17" s="21">
        <f>'County Pop (1,000''s)'!AS17*VLOOKUP(AS$3,pct_by_cnty!$A:$B,2,FALSE)*1000</f>
        <v>61.950841902457498</v>
      </c>
      <c r="AT17" s="21">
        <f>'County Pop (1,000''s)'!AT17*VLOOKUP(AT$3,pct_by_cnty!$A:$B,2,FALSE)*1000</f>
        <v>20611.729903575935</v>
      </c>
      <c r="AU17" s="19">
        <f>'County Pop (1,000''s)'!AU17*VLOOKUP(AU$3,pct_by_cnty!$A:$C,3,FALSE)*1000</f>
        <v>119732.36136398572</v>
      </c>
      <c r="AV17" s="21">
        <f>'County Pop (1,000''s)'!AV17*VLOOKUP(AV$3,pct_by_cnty!$A:$B,2,FALSE)*1000</f>
        <v>25719.094387868212</v>
      </c>
      <c r="AW17" s="21">
        <f>'County Pop (1,000''s)'!AW17*VLOOKUP(AW$3,pct_by_cnty!$A:$B,2,FALSE)*1000</f>
        <v>1.1892608656406831</v>
      </c>
      <c r="AX17" s="21">
        <f>'County Pop (1,000''s)'!AX17*VLOOKUP(AX$3,pct_by_cnty!$A:$B,2,FALSE)*1000</f>
        <v>1.3040138805833072</v>
      </c>
      <c r="AY17" s="21">
        <f>'County Pop (1,000''s)'!AY17*VLOOKUP(AY$3,pct_by_cnty!$A:$B,2,FALSE)*1000</f>
        <v>789445.8379428297</v>
      </c>
      <c r="AZ17" s="7">
        <f>'County Pop (1,000''s)'!AZ17*VLOOKUP(AZ$3,pct_by_cnty!$A:$B,2,FALSE)*1000</f>
        <v>0</v>
      </c>
      <c r="BA17" s="7">
        <f>'County Pop (1,000''s)'!BA17*VLOOKUP(BA$3,pct_by_cnty!$A:$B,2,FALSE)*1000</f>
        <v>0</v>
      </c>
      <c r="BB17" s="7">
        <f>'County Pop (1,000''s)'!BB17*VLOOKUP(BB$3,pct_by_cnty!$A:$B,2,FALSE)*1000</f>
        <v>0</v>
      </c>
      <c r="BC17" s="21">
        <f>'County Pop (1,000''s)'!BC17*VLOOKUP(BC$3,pct_by_cnty!$A:$B,2,FALSE)*1000</f>
        <v>29818.943089843015</v>
      </c>
      <c r="BD17" s="21">
        <f>'County Pop (1,000''s)'!BD17*VLOOKUP(BD$3,pct_by_cnty!$A:$B,2,FALSE)*1000</f>
        <v>54341.548993341035</v>
      </c>
      <c r="BE17" s="21">
        <f>'County Pop (1,000''s)'!BE17*VLOOKUP(BE$3,pct_by_cnty!$A:$B,2,FALSE)*1000</f>
        <v>111362.62238305705</v>
      </c>
      <c r="BF17" s="19">
        <f>'County Pop (1,000''s)'!BF17*VLOOKUP(BF$3,pct_by_cnty!$A:$C,3,FALSE)*1000</f>
        <v>69560.560900786455</v>
      </c>
      <c r="BG17" s="21">
        <f>'County Pop (1,000''s)'!BG17*VLOOKUP(BG$3,pct_by_cnty!$A:$B,2,FALSE)*1000</f>
        <v>266456.75500691653</v>
      </c>
      <c r="BH17" s="21">
        <f>'County Pop (1,000''s)'!BH17*VLOOKUP(BH$3,pct_by_cnty!$A:$B,2,FALSE)*1000</f>
        <v>68416.302651232036</v>
      </c>
      <c r="BI17" s="7">
        <f>'County Pop (1,000''s)'!BI17*VLOOKUP(BI$3,pct_by_cnty!$A:$B,2,FALSE)*1000</f>
        <v>0</v>
      </c>
      <c r="BJ17" s="21">
        <f>'County Pop (1,000''s)'!BJ17*VLOOKUP(BJ$3,pct_by_cnty!$A:$B,2,FALSE)*1000</f>
        <v>5207.7969128835603</v>
      </c>
      <c r="BK17" s="7">
        <f>'County Pop (1,000''s)'!BK17*VLOOKUP(BK$3,pct_by_cnty!$A:$B,2,FALSE)*1000</f>
        <v>0</v>
      </c>
      <c r="BL17" s="21">
        <f>'County Pop (1,000''s)'!BL17*VLOOKUP(BL$3,pct_by_cnty!$A:$B,2,FALSE)*1000</f>
        <v>3050.8589151892543</v>
      </c>
      <c r="BM17" s="21">
        <f>'County Pop (1,000''s)'!BM17*VLOOKUP(BM$3,pct_by_cnty!$A:$B,2,FALSE)*1000</f>
        <v>214306.68565159713</v>
      </c>
      <c r="BN17" s="7">
        <f>'County Pop (1,000''s)'!BN17*VLOOKUP(BN$3,pct_by_cnty!$A:$B,2,FALSE)*1000</f>
        <v>0</v>
      </c>
      <c r="BO17" s="19">
        <f>'County Pop (1,000''s)'!BO17*VLOOKUP(BO$3,pct_by_cnty!$A:$C,3,FALSE)*1000</f>
        <v>10950.098879968935</v>
      </c>
      <c r="BP17" s="19">
        <f>'County Pop (1,000''s)'!BP17*VLOOKUP(BP$3,pct_by_cnty!$A:$C,3,FALSE)*1000</f>
        <v>7767.7554818088611</v>
      </c>
      <c r="BQ17" s="2"/>
      <c r="BR17" s="7">
        <f t="shared" si="0"/>
        <v>6395081.5168268699</v>
      </c>
      <c r="BS17" s="7">
        <f t="shared" si="3"/>
        <v>5819248.7606795384</v>
      </c>
      <c r="BT17" s="19">
        <f t="shared" si="4"/>
        <v>575832.75614733237</v>
      </c>
      <c r="BU17" s="7">
        <f t="shared" si="5"/>
        <v>6395081.5168268709</v>
      </c>
      <c r="BV17" s="7"/>
      <c r="BW17" s="15">
        <f t="shared" si="6"/>
        <v>0.90995693258448873</v>
      </c>
      <c r="BX17" s="15">
        <f t="shared" si="1"/>
        <v>1.0000000000000002</v>
      </c>
      <c r="BZ17">
        <v>1988</v>
      </c>
      <c r="CA17" s="25">
        <f t="shared" si="7"/>
        <v>1073099.5247597536</v>
      </c>
      <c r="CB17" s="25">
        <f t="shared" si="8"/>
        <v>826487.2554486586</v>
      </c>
      <c r="CC17" s="25">
        <f t="shared" si="2"/>
        <v>1832496.213296402</v>
      </c>
      <c r="CD17" s="25">
        <f t="shared" si="9"/>
        <v>1211311.9351425734</v>
      </c>
      <c r="CE17" s="25">
        <f t="shared" si="10"/>
        <v>875853.83203214989</v>
      </c>
      <c r="CF17" s="25">
        <f t="shared" si="11"/>
        <v>0</v>
      </c>
    </row>
    <row r="18" spans="1:84" x14ac:dyDescent="0.25">
      <c r="A18">
        <v>1989</v>
      </c>
      <c r="B18" s="21">
        <f>'County Pop (1,000''s)'!B18*VLOOKUP(B$3,pct_by_cnty!$A:$B,2,FALSE)*1000</f>
        <v>1442.5932305591964</v>
      </c>
      <c r="C18" s="21">
        <f>'County Pop (1,000''s)'!C18*VLOOKUP(C$3,pct_by_cnty!$A:$B,2,FALSE)*1000</f>
        <v>8619.6220782348337</v>
      </c>
      <c r="D18" s="19">
        <f>'County Pop (1,000''s)'!D18*VLOOKUP(D$3,pct_by_cnty!$A:$C,3,FALSE)*1000</f>
        <v>109868.76244489879</v>
      </c>
      <c r="E18" s="21">
        <f>'County Pop (1,000''s)'!E18*VLOOKUP(E$3,pct_by_cnty!$A:$B,2,FALSE)*1000</f>
        <v>7409.6818145517418</v>
      </c>
      <c r="F18" s="21">
        <f>'County Pop (1,000''s)'!F18*VLOOKUP(F$3,pct_by_cnty!$A:$B,2,FALSE)*1000</f>
        <v>387104.38122927328</v>
      </c>
      <c r="G18" s="21">
        <f>'County Pop (1,000''s)'!G18*VLOOKUP(G$3,pct_by_cnty!$A:$B,2,FALSE)*1000</f>
        <v>1237163.8119909591</v>
      </c>
      <c r="H18" s="7">
        <f>'County Pop (1,000''s)'!H18*VLOOKUP(H$3,pct_by_cnty!$A:$B,2,FALSE)*1000</f>
        <v>0</v>
      </c>
      <c r="I18" s="21">
        <f>'County Pop (1,000''s)'!I18*VLOOKUP(I$3,pct_by_cnty!$A:$B,2,FALSE)*1000</f>
        <v>104178.37015655951</v>
      </c>
      <c r="J18" s="7">
        <f>'County Pop (1,000''s)'!J18*VLOOKUP(J$3,pct_by_cnty!$A:$B,2,FALSE)*1000</f>
        <v>0</v>
      </c>
      <c r="K18" s="21">
        <f>'County Pop (1,000''s)'!K18*VLOOKUP(K$3,pct_by_cnty!$A:$B,2,FALSE)*1000</f>
        <v>916.25127364848538</v>
      </c>
      <c r="L18" s="21">
        <f>'County Pop (1,000''s)'!L18*VLOOKUP(L$3,pct_by_cnty!$A:$B,2,FALSE)*1000</f>
        <v>125858.74733134323</v>
      </c>
      <c r="M18" s="21">
        <f>'County Pop (1,000''s)'!M18*VLOOKUP(M$3,pct_by_cnty!$A:$B,2,FALSE)*1000</f>
        <v>16991.448551982252</v>
      </c>
      <c r="N18" s="21">
        <f>'County Pop (1,000''s)'!N18*VLOOKUP(N$3,pct_by_cnty!$A:$B,2,FALSE)*1000</f>
        <v>22559.408300327937</v>
      </c>
      <c r="O18" s="7">
        <f>'County Pop (1,000''s)'!O18*VLOOKUP(O$3,pct_by_cnty!$A:$B,2,FALSE)*1000</f>
        <v>0</v>
      </c>
      <c r="P18" s="21">
        <f>'County Pop (1,000''s)'!P18*VLOOKUP(P$3,pct_by_cnty!$A:$B,2,FALSE)*1000</f>
        <v>8.1798574351889748</v>
      </c>
      <c r="Q18" s="19">
        <f>'County Pop (1,000''s)'!Q18*VLOOKUP(Q$3,pct_by_cnty!$A:$C,3,FALSE)*1000</f>
        <v>257439.04929174756</v>
      </c>
      <c r="R18" s="21">
        <f>'County Pop (1,000''s)'!R18*VLOOKUP(R$3,pct_by_cnty!$A:$B,2,FALSE)*1000</f>
        <v>25956.776194432208</v>
      </c>
      <c r="S18" s="7">
        <f>'County Pop (1,000''s)'!S18*VLOOKUP(S$3,pct_by_cnty!$A:$B,2,FALSE)*1000</f>
        <v>0</v>
      </c>
      <c r="T18" s="7">
        <f>'County Pop (1,000''s)'!T18*VLOOKUP(T$3,pct_by_cnty!$A:$B,2,FALSE)*1000</f>
        <v>0</v>
      </c>
      <c r="U18" s="7">
        <f>'County Pop (1,000''s)'!U18*VLOOKUP(U$3,pct_by_cnty!$A:$B,2,FALSE)*1000</f>
        <v>0</v>
      </c>
      <c r="V18" s="21">
        <f>'County Pop (1,000''s)'!V18*VLOOKUP(V$3,pct_by_cnty!$A:$B,2,FALSE)*1000</f>
        <v>3773.6412935907942</v>
      </c>
      <c r="W18" s="7">
        <f>'County Pop (1,000''s)'!W18*VLOOKUP(W$3,pct_by_cnty!$A:$B,2,FALSE)*1000</f>
        <v>0</v>
      </c>
      <c r="X18" s="7">
        <f>'County Pop (1,000''s)'!X18*VLOOKUP(X$3,pct_by_cnty!$A:$B,2,FALSE)*1000</f>
        <v>0</v>
      </c>
      <c r="Y18" s="21">
        <f>'County Pop (1,000''s)'!Y18*VLOOKUP(Y$3,pct_by_cnty!$A:$B,2,FALSE)*1000</f>
        <v>50.541223831305494</v>
      </c>
      <c r="Z18" s="21">
        <f>'County Pop (1,000''s)'!Z18*VLOOKUP(Z$3,pct_by_cnty!$A:$B,2,FALSE)*1000</f>
        <v>14685.492361464321</v>
      </c>
      <c r="AA18" s="7">
        <f>'County Pop (1,000''s)'!AA18*VLOOKUP(AA$3,pct_by_cnty!$A:$B,2,FALSE)*1000</f>
        <v>0</v>
      </c>
      <c r="AB18" s="21">
        <f>'County Pop (1,000''s)'!AB18*VLOOKUP(AB$3,pct_by_cnty!$A:$B,2,FALSE)*1000</f>
        <v>502.21340071582489</v>
      </c>
      <c r="AC18" s="7">
        <f>'County Pop (1,000''s)'!AC18*VLOOKUP(AC$3,pct_by_cnty!$A:$B,2,FALSE)*1000</f>
        <v>0</v>
      </c>
      <c r="AD18" s="19">
        <f>'County Pop (1,000''s)'!AD18*VLOOKUP(AD$3,pct_by_cnty!$A:$C,3,FALSE)*1000</f>
        <v>3554.697085182815</v>
      </c>
      <c r="AE18" s="21">
        <v>54586.853591243722</v>
      </c>
      <c r="AF18" s="19">
        <f>'County Pop (1,000''s)'!AF18*VLOOKUP(AF$3,pct_by_cnty!$A:$C,3,FALSE)*1000</f>
        <v>1952.6141409974778</v>
      </c>
      <c r="AG18" s="7">
        <f>'County Pop (1,000''s)'!AG18*VLOOKUP(AG$3,pct_by_cnty!$A:$B,2,FALSE)*1000</f>
        <v>0</v>
      </c>
      <c r="AH18" s="7">
        <f>'County Pop (1,000''s)'!AH18*VLOOKUP(AH$3,pct_by_cnty!$A:$B,2,FALSE)*1000</f>
        <v>0</v>
      </c>
      <c r="AI18" s="7">
        <f>'County Pop (1,000''s)'!AI18*VLOOKUP(AI$3,pct_by_cnty!$A:$B,2,FALSE)*1000</f>
        <v>0</v>
      </c>
      <c r="AJ18" s="21">
        <f>'County Pop (1,000''s)'!AJ18*VLOOKUP(AJ$3,pct_by_cnty!$A:$B,2,FALSE)*1000</f>
        <v>188617.67090289033</v>
      </c>
      <c r="AK18" s="7">
        <f>'County Pop (1,000''s)'!AK18*VLOOKUP(AK$3,pct_by_cnty!$A:$B,2,FALSE)*1000</f>
        <v>0</v>
      </c>
      <c r="AL18" s="7">
        <f>'County Pop (1,000''s)'!AL18*VLOOKUP(AL$3,pct_by_cnty!$A:$B,2,FALSE)*1000</f>
        <v>0</v>
      </c>
      <c r="AM18" s="7">
        <f>'County Pop (1,000''s)'!AM18*VLOOKUP(AM$3,pct_by_cnty!$A:$B,2,FALSE)*1000</f>
        <v>0</v>
      </c>
      <c r="AN18" s="7">
        <f>'County Pop (1,000''s)'!AN18*VLOOKUP(AN$3,pct_by_cnty!$A:$B,2,FALSE)*1000</f>
        <v>0</v>
      </c>
      <c r="AO18" s="21">
        <f>'County Pop (1,000''s)'!AO18*VLOOKUP(AO$3,pct_by_cnty!$A:$B,2,FALSE)*1000</f>
        <v>181261.58397127391</v>
      </c>
      <c r="AP18" s="7">
        <f>'County Pop (1,000''s)'!AP18*VLOOKUP(AP$3,pct_by_cnty!$A:$B,2,FALSE)*1000</f>
        <v>0</v>
      </c>
      <c r="AQ18" s="21">
        <f>'County Pop (1,000''s)'!AQ18*VLOOKUP(AQ$3,pct_by_cnty!$A:$B,2,FALSE)*1000</f>
        <v>98267.709995067606</v>
      </c>
      <c r="AR18" s="21">
        <f>'County Pop (1,000''s)'!AR18*VLOOKUP(AR$3,pct_by_cnty!$A:$B,2,FALSE)*1000</f>
        <v>1870924.9632888471</v>
      </c>
      <c r="AS18" s="21">
        <f>'County Pop (1,000''s)'!AS18*VLOOKUP(AS$3,pct_by_cnty!$A:$B,2,FALSE)*1000</f>
        <v>62.810151288775984</v>
      </c>
      <c r="AT18" s="21">
        <f>'County Pop (1,000''s)'!AT18*VLOOKUP(AT$3,pct_by_cnty!$A:$B,2,FALSE)*1000</f>
        <v>21452.040793454613</v>
      </c>
      <c r="AU18" s="19">
        <f>'County Pop (1,000''s)'!AU18*VLOOKUP(AU$3,pct_by_cnty!$A:$C,3,FALSE)*1000</f>
        <v>121669.52875144464</v>
      </c>
      <c r="AV18" s="21">
        <f>'County Pop (1,000''s)'!AV18*VLOOKUP(AV$3,pct_by_cnty!$A:$B,2,FALSE)*1000</f>
        <v>26645.818013940923</v>
      </c>
      <c r="AW18" s="21">
        <f>'County Pop (1,000''s)'!AW18*VLOOKUP(AW$3,pct_by_cnty!$A:$B,2,FALSE)*1000</f>
        <v>1.2463779160705037</v>
      </c>
      <c r="AX18" s="21">
        <f>'County Pop (1,000''s)'!AX18*VLOOKUP(AX$3,pct_by_cnty!$A:$B,2,FALSE)*1000</f>
        <v>1.3893934059104043</v>
      </c>
      <c r="AY18" s="21">
        <f>'County Pop (1,000''s)'!AY18*VLOOKUP(AY$3,pct_by_cnty!$A:$B,2,FALSE)*1000</f>
        <v>816184.78804589645</v>
      </c>
      <c r="AZ18" s="7">
        <f>'County Pop (1,000''s)'!AZ18*VLOOKUP(AZ$3,pct_by_cnty!$A:$B,2,FALSE)*1000</f>
        <v>0</v>
      </c>
      <c r="BA18" s="7">
        <f>'County Pop (1,000''s)'!BA18*VLOOKUP(BA$3,pct_by_cnty!$A:$B,2,FALSE)*1000</f>
        <v>0</v>
      </c>
      <c r="BB18" s="7">
        <f>'County Pop (1,000''s)'!BB18*VLOOKUP(BB$3,pct_by_cnty!$A:$B,2,FALSE)*1000</f>
        <v>0</v>
      </c>
      <c r="BC18" s="21">
        <f>'County Pop (1,000''s)'!BC18*VLOOKUP(BC$3,pct_by_cnty!$A:$B,2,FALSE)*1000</f>
        <v>30571.39322169582</v>
      </c>
      <c r="BD18" s="21">
        <f>'County Pop (1,000''s)'!BD18*VLOOKUP(BD$3,pct_by_cnty!$A:$B,2,FALSE)*1000</f>
        <v>57581.695258604872</v>
      </c>
      <c r="BE18" s="21">
        <f>'County Pop (1,000''s)'!BE18*VLOOKUP(BE$3,pct_by_cnty!$A:$B,2,FALSE)*1000</f>
        <v>118084.05606478243</v>
      </c>
      <c r="BF18" s="19">
        <f>'County Pop (1,000''s)'!BF18*VLOOKUP(BF$3,pct_by_cnty!$A:$C,3,FALSE)*1000</f>
        <v>72426.247018963491</v>
      </c>
      <c r="BG18" s="21">
        <f>'County Pop (1,000''s)'!BG18*VLOOKUP(BG$3,pct_by_cnty!$A:$B,2,FALSE)*1000</f>
        <v>272598.29447707307</v>
      </c>
      <c r="BH18" s="21">
        <f>'County Pop (1,000''s)'!BH18*VLOOKUP(BH$3,pct_by_cnty!$A:$B,2,FALSE)*1000</f>
        <v>71467.977156476612</v>
      </c>
      <c r="BI18" s="7">
        <f>'County Pop (1,000''s)'!BI18*VLOOKUP(BI$3,pct_by_cnty!$A:$B,2,FALSE)*1000</f>
        <v>0</v>
      </c>
      <c r="BJ18" s="21">
        <f>'County Pop (1,000''s)'!BJ18*VLOOKUP(BJ$3,pct_by_cnty!$A:$B,2,FALSE)*1000</f>
        <v>5333.4647736515826</v>
      </c>
      <c r="BK18" s="7">
        <f>'County Pop (1,000''s)'!BK18*VLOOKUP(BK$3,pct_by_cnty!$A:$B,2,FALSE)*1000</f>
        <v>0</v>
      </c>
      <c r="BL18" s="21">
        <f>'County Pop (1,000''s)'!BL18*VLOOKUP(BL$3,pct_by_cnty!$A:$B,2,FALSE)*1000</f>
        <v>3098.1188588682762</v>
      </c>
      <c r="BM18" s="21">
        <f>'County Pop (1,000''s)'!BM18*VLOOKUP(BM$3,pct_by_cnty!$A:$B,2,FALSE)*1000</f>
        <v>222088.55152795865</v>
      </c>
      <c r="BN18" s="7">
        <f>'County Pop (1,000''s)'!BN18*VLOOKUP(BN$3,pct_by_cnty!$A:$B,2,FALSE)*1000</f>
        <v>0</v>
      </c>
      <c r="BO18" s="19">
        <f>'County Pop (1,000''s)'!BO18*VLOOKUP(BO$3,pct_by_cnty!$A:$C,3,FALSE)*1000</f>
        <v>11135.893506286187</v>
      </c>
      <c r="BP18" s="19">
        <f>'County Pop (1,000''s)'!BP18*VLOOKUP(BP$3,pct_by_cnty!$A:$C,3,FALSE)*1000</f>
        <v>7844.2664182241797</v>
      </c>
      <c r="BQ18" s="2"/>
      <c r="BR18" s="7">
        <f t="shared" si="0"/>
        <v>6581942.6448109923</v>
      </c>
      <c r="BS18" s="7">
        <f t="shared" si="3"/>
        <v>5996051.5861532474</v>
      </c>
      <c r="BT18" s="19">
        <f t="shared" si="4"/>
        <v>585891.05865774513</v>
      </c>
      <c r="BU18" s="7">
        <f t="shared" si="5"/>
        <v>6581942.6448109923</v>
      </c>
      <c r="BV18" s="7"/>
      <c r="BW18" s="15">
        <f t="shared" si="6"/>
        <v>0.91098508597311401</v>
      </c>
      <c r="BX18" s="15">
        <f t="shared" si="1"/>
        <v>1</v>
      </c>
      <c r="BZ18">
        <v>1989</v>
      </c>
      <c r="CA18" s="25">
        <f t="shared" si="7"/>
        <v>1113769.2257109312</v>
      </c>
      <c r="CB18" s="25">
        <f t="shared" si="8"/>
        <v>860044.81159214955</v>
      </c>
      <c r="CC18" s="25">
        <f t="shared" si="2"/>
        <v>1870924.9632888471</v>
      </c>
      <c r="CD18" s="25">
        <f t="shared" si="9"/>
        <v>1237163.8119909591</v>
      </c>
      <c r="CE18" s="25">
        <f t="shared" si="10"/>
        <v>914148.77357035899</v>
      </c>
      <c r="CF18" s="25">
        <f t="shared" si="11"/>
        <v>0</v>
      </c>
    </row>
    <row r="19" spans="1:84" x14ac:dyDescent="0.25">
      <c r="A19">
        <v>1990</v>
      </c>
      <c r="B19" s="21">
        <f>'County Pop (1,000''s)'!B19*VLOOKUP(B$3,pct_by_cnty!$A:$B,2,FALSE)*1000</f>
        <v>1471.0878510035736</v>
      </c>
      <c r="C19" s="21">
        <f>'County Pop (1,000''s)'!C19*VLOOKUP(C$3,pct_by_cnty!$A:$B,2,FALSE)*1000</f>
        <v>8793.8917617943735</v>
      </c>
      <c r="D19" s="19">
        <f>'County Pop (1,000''s)'!D19*VLOOKUP(D$3,pct_by_cnty!$A:$C,3,FALSE)*1000</f>
        <v>111456.54370029284</v>
      </c>
      <c r="E19" s="21">
        <f>'County Pop (1,000''s)'!E19*VLOOKUP(E$3,pct_by_cnty!$A:$B,2,FALSE)*1000</f>
        <v>7460.0261638242564</v>
      </c>
      <c r="F19" s="21">
        <f>'County Pop (1,000''s)'!F19*VLOOKUP(F$3,pct_by_cnty!$A:$B,2,FALSE)*1000</f>
        <v>404303.83338066796</v>
      </c>
      <c r="G19" s="21">
        <f>'County Pop (1,000''s)'!G19*VLOOKUP(G$3,pct_by_cnty!$A:$B,2,FALSE)*1000</f>
        <v>1267577.5200504242</v>
      </c>
      <c r="H19" s="7">
        <f>'County Pop (1,000''s)'!H19*VLOOKUP(H$3,pct_by_cnty!$A:$B,2,FALSE)*1000</f>
        <v>0</v>
      </c>
      <c r="I19" s="21">
        <f>'County Pop (1,000''s)'!I19*VLOOKUP(I$3,pct_by_cnty!$A:$B,2,FALSE)*1000</f>
        <v>112035.52385116318</v>
      </c>
      <c r="J19" s="7">
        <f>'County Pop (1,000''s)'!J19*VLOOKUP(J$3,pct_by_cnty!$A:$B,2,FALSE)*1000</f>
        <v>0</v>
      </c>
      <c r="K19" s="21">
        <f>'County Pop (1,000''s)'!K19*VLOOKUP(K$3,pct_by_cnty!$A:$B,2,FALSE)*1000</f>
        <v>945.88161904888841</v>
      </c>
      <c r="L19" s="21">
        <f>'County Pop (1,000''s)'!L19*VLOOKUP(L$3,pct_by_cnty!$A:$B,2,FALSE)*1000</f>
        <v>134206.23200678371</v>
      </c>
      <c r="M19" s="21">
        <f>'County Pop (1,000''s)'!M19*VLOOKUP(M$3,pct_by_cnty!$A:$B,2,FALSE)*1000</f>
        <v>17422.842475689951</v>
      </c>
      <c r="N19" s="21">
        <f>'County Pop (1,000''s)'!N19*VLOOKUP(N$3,pct_by_cnty!$A:$B,2,FALSE)*1000</f>
        <v>23164.906931253779</v>
      </c>
      <c r="O19" s="7">
        <f>'County Pop (1,000''s)'!O19*VLOOKUP(O$3,pct_by_cnty!$A:$B,2,FALSE)*1000</f>
        <v>0</v>
      </c>
      <c r="P19" s="21">
        <f>'County Pop (1,000''s)'!P19*VLOOKUP(P$3,pct_by_cnty!$A:$B,2,FALSE)*1000</f>
        <v>8.3860918645582316</v>
      </c>
      <c r="Q19" s="19">
        <f>'County Pop (1,000''s)'!Q19*VLOOKUP(Q$3,pct_by_cnty!$A:$C,3,FALSE)*1000</f>
        <v>258751.09519430151</v>
      </c>
      <c r="R19" s="21">
        <f>'County Pop (1,000''s)'!R19*VLOOKUP(R$3,pct_by_cnty!$A:$B,2,FALSE)*1000</f>
        <v>29541.894462206292</v>
      </c>
      <c r="S19" s="7">
        <f>'County Pop (1,000''s)'!S19*VLOOKUP(S$3,pct_by_cnty!$A:$B,2,FALSE)*1000</f>
        <v>0</v>
      </c>
      <c r="T19" s="7">
        <f>'County Pop (1,000''s)'!T19*VLOOKUP(T$3,pct_by_cnty!$A:$B,2,FALSE)*1000</f>
        <v>0</v>
      </c>
      <c r="U19" s="7">
        <f>'County Pop (1,000''s)'!U19*VLOOKUP(U$3,pct_by_cnty!$A:$B,2,FALSE)*1000</f>
        <v>0</v>
      </c>
      <c r="V19" s="21">
        <f>'County Pop (1,000''s)'!V19*VLOOKUP(V$3,pct_by_cnty!$A:$B,2,FALSE)*1000</f>
        <v>3872.1973755402523</v>
      </c>
      <c r="W19" s="7">
        <f>'County Pop (1,000''s)'!W19*VLOOKUP(W$3,pct_by_cnty!$A:$B,2,FALSE)*1000</f>
        <v>0</v>
      </c>
      <c r="X19" s="7">
        <f>'County Pop (1,000''s)'!X19*VLOOKUP(X$3,pct_by_cnty!$A:$B,2,FALSE)*1000</f>
        <v>0</v>
      </c>
      <c r="Y19" s="21">
        <f>'County Pop (1,000''s)'!Y19*VLOOKUP(Y$3,pct_by_cnty!$A:$B,2,FALSE)*1000</f>
        <v>51.044657259337818</v>
      </c>
      <c r="Z19" s="21">
        <f>'County Pop (1,000''s)'!Z19*VLOOKUP(Z$3,pct_by_cnty!$A:$B,2,FALSE)*1000</f>
        <v>14792.024811405658</v>
      </c>
      <c r="AA19" s="7">
        <f>'County Pop (1,000''s)'!AA19*VLOOKUP(AA$3,pct_by_cnty!$A:$B,2,FALSE)*1000</f>
        <v>0</v>
      </c>
      <c r="AB19" s="21">
        <f>'County Pop (1,000''s)'!AB19*VLOOKUP(AB$3,pct_by_cnty!$A:$B,2,FALSE)*1000</f>
        <v>522.8958767028231</v>
      </c>
      <c r="AC19" s="7">
        <f>'County Pop (1,000''s)'!AC19*VLOOKUP(AC$3,pct_by_cnty!$A:$B,2,FALSE)*1000</f>
        <v>0</v>
      </c>
      <c r="AD19" s="19">
        <f>'County Pop (1,000''s)'!AD19*VLOOKUP(AD$3,pct_by_cnty!$A:$C,3,FALSE)*1000</f>
        <v>3571.5771515627148</v>
      </c>
      <c r="AE19" s="21">
        <v>56679.499451724929</v>
      </c>
      <c r="AF19" s="19">
        <f>'County Pop (1,000''s)'!AF19*VLOOKUP(AF$3,pct_by_cnty!$A:$C,3,FALSE)*1000</f>
        <v>1966.741713456739</v>
      </c>
      <c r="AG19" s="7">
        <f>'County Pop (1,000''s)'!AG19*VLOOKUP(AG$3,pct_by_cnty!$A:$B,2,FALSE)*1000</f>
        <v>0</v>
      </c>
      <c r="AH19" s="7">
        <f>'County Pop (1,000''s)'!AH19*VLOOKUP(AH$3,pct_by_cnty!$A:$B,2,FALSE)*1000</f>
        <v>0</v>
      </c>
      <c r="AI19" s="7">
        <f>'County Pop (1,000''s)'!AI19*VLOOKUP(AI$3,pct_by_cnty!$A:$B,2,FALSE)*1000</f>
        <v>0</v>
      </c>
      <c r="AJ19" s="21">
        <f>'County Pop (1,000''s)'!AJ19*VLOOKUP(AJ$3,pct_by_cnty!$A:$B,2,FALSE)*1000</f>
        <v>197799.44491425931</v>
      </c>
      <c r="AK19" s="7">
        <f>'County Pop (1,000''s)'!AK19*VLOOKUP(AK$3,pct_by_cnty!$A:$B,2,FALSE)*1000</f>
        <v>0</v>
      </c>
      <c r="AL19" s="7">
        <f>'County Pop (1,000''s)'!AL19*VLOOKUP(AL$3,pct_by_cnty!$A:$B,2,FALSE)*1000</f>
        <v>0</v>
      </c>
      <c r="AM19" s="7">
        <f>'County Pop (1,000''s)'!AM19*VLOOKUP(AM$3,pct_by_cnty!$A:$B,2,FALSE)*1000</f>
        <v>0</v>
      </c>
      <c r="AN19" s="7">
        <f>'County Pop (1,000''s)'!AN19*VLOOKUP(AN$3,pct_by_cnty!$A:$B,2,FALSE)*1000</f>
        <v>0</v>
      </c>
      <c r="AO19" s="21">
        <f>'County Pop (1,000''s)'!AO19*VLOOKUP(AO$3,pct_by_cnty!$A:$B,2,FALSE)*1000</f>
        <v>188375.47551854778</v>
      </c>
      <c r="AP19" s="7">
        <f>'County Pop (1,000''s)'!AP19*VLOOKUP(AP$3,pct_by_cnty!$A:$B,2,FALSE)*1000</f>
        <v>0</v>
      </c>
      <c r="AQ19" s="21">
        <f>'County Pop (1,000''s)'!AQ19*VLOOKUP(AQ$3,pct_by_cnty!$A:$B,2,FALSE)*1000</f>
        <v>102279.71802292499</v>
      </c>
      <c r="AR19" s="21">
        <f>'County Pop (1,000''s)'!AR19*VLOOKUP(AR$3,pct_by_cnty!$A:$B,2,FALSE)*1000</f>
        <v>1905882.1133952325</v>
      </c>
      <c r="AS19" s="21">
        <f>'County Pop (1,000''s)'!AS19*VLOOKUP(AS$3,pct_by_cnty!$A:$B,2,FALSE)*1000</f>
        <v>63.913529036464062</v>
      </c>
      <c r="AT19" s="21">
        <f>'County Pop (1,000''s)'!AT19*VLOOKUP(AT$3,pct_by_cnty!$A:$B,2,FALSE)*1000</f>
        <v>22032.63865334704</v>
      </c>
      <c r="AU19" s="19">
        <f>'County Pop (1,000''s)'!AU19*VLOOKUP(AU$3,pct_by_cnty!$A:$C,3,FALSE)*1000</f>
        <v>124029.26303446916</v>
      </c>
      <c r="AV19" s="21">
        <f>'County Pop (1,000''s)'!AV19*VLOOKUP(AV$3,pct_by_cnty!$A:$B,2,FALSE)*1000</f>
        <v>27233.147670319788</v>
      </c>
      <c r="AW19" s="21">
        <f>'County Pop (1,000''s)'!AW19*VLOOKUP(AW$3,pct_by_cnty!$A:$B,2,FALSE)*1000</f>
        <v>1.3069048157246228</v>
      </c>
      <c r="AX19" s="21">
        <f>'County Pop (1,000''s)'!AX19*VLOOKUP(AX$3,pct_by_cnty!$A:$B,2,FALSE)*1000</f>
        <v>1.5373365795794138</v>
      </c>
      <c r="AY19" s="21">
        <f>'County Pop (1,000''s)'!AY19*VLOOKUP(AY$3,pct_by_cnty!$A:$B,2,FALSE)*1000</f>
        <v>844082.8219764164</v>
      </c>
      <c r="AZ19" s="7">
        <f>'County Pop (1,000''s)'!AZ19*VLOOKUP(AZ$3,pct_by_cnty!$A:$B,2,FALSE)*1000</f>
        <v>0</v>
      </c>
      <c r="BA19" s="7">
        <f>'County Pop (1,000''s)'!BA19*VLOOKUP(BA$3,pct_by_cnty!$A:$B,2,FALSE)*1000</f>
        <v>0</v>
      </c>
      <c r="BB19" s="7">
        <f>'County Pop (1,000''s)'!BB19*VLOOKUP(BB$3,pct_by_cnty!$A:$B,2,FALSE)*1000</f>
        <v>0</v>
      </c>
      <c r="BC19" s="21">
        <f>'County Pop (1,000''s)'!BC19*VLOOKUP(BC$3,pct_by_cnty!$A:$B,2,FALSE)*1000</f>
        <v>31273.961124094025</v>
      </c>
      <c r="BD19" s="21">
        <f>'County Pop (1,000''s)'!BD19*VLOOKUP(BD$3,pct_by_cnty!$A:$B,2,FALSE)*1000</f>
        <v>60562.082441377352</v>
      </c>
      <c r="BE19" s="21">
        <f>'County Pop (1,000''s)'!BE19*VLOOKUP(BE$3,pct_by_cnty!$A:$B,2,FALSE)*1000</f>
        <v>126248.56244469747</v>
      </c>
      <c r="BF19" s="19">
        <f>'County Pop (1,000''s)'!BF19*VLOOKUP(BF$3,pct_by_cnty!$A:$C,3,FALSE)*1000</f>
        <v>75672.920758628417</v>
      </c>
      <c r="BG19" s="21">
        <f>'County Pop (1,000''s)'!BG19*VLOOKUP(BG$3,pct_by_cnty!$A:$B,2,FALSE)*1000</f>
        <v>280369.5749157758</v>
      </c>
      <c r="BH19" s="21">
        <f>'County Pop (1,000''s)'!BH19*VLOOKUP(BH$3,pct_by_cnty!$A:$B,2,FALSE)*1000</f>
        <v>75256.888589958704</v>
      </c>
      <c r="BI19" s="7">
        <f>'County Pop (1,000''s)'!BI19*VLOOKUP(BI$3,pct_by_cnty!$A:$B,2,FALSE)*1000</f>
        <v>0</v>
      </c>
      <c r="BJ19" s="21">
        <f>'County Pop (1,000''s)'!BJ19*VLOOKUP(BJ$3,pct_by_cnty!$A:$B,2,FALSE)*1000</f>
        <v>5447.6391440966827</v>
      </c>
      <c r="BK19" s="7">
        <f>'County Pop (1,000''s)'!BK19*VLOOKUP(BK$3,pct_by_cnty!$A:$B,2,FALSE)*1000</f>
        <v>0</v>
      </c>
      <c r="BL19" s="21">
        <f>'County Pop (1,000''s)'!BL19*VLOOKUP(BL$3,pct_by_cnty!$A:$B,2,FALSE)*1000</f>
        <v>3144.0545014800014</v>
      </c>
      <c r="BM19" s="21">
        <f>'County Pop (1,000''s)'!BM19*VLOOKUP(BM$3,pct_by_cnty!$A:$B,2,FALSE)*1000</f>
        <v>230721.68643011843</v>
      </c>
      <c r="BN19" s="7">
        <f>'County Pop (1,000''s)'!BN19*VLOOKUP(BN$3,pct_by_cnty!$A:$B,2,FALSE)*1000</f>
        <v>0</v>
      </c>
      <c r="BO19" s="19">
        <f>'County Pop (1,000''s)'!BO19*VLOOKUP(BO$3,pct_by_cnty!$A:$C,3,FALSE)*1000</f>
        <v>11252.372383800513</v>
      </c>
      <c r="BP19" s="19">
        <f>'County Pop (1,000''s)'!BP19*VLOOKUP(BP$3,pct_by_cnty!$A:$C,3,FALSE)*1000</f>
        <v>8006.8833635454694</v>
      </c>
      <c r="BQ19" s="2"/>
      <c r="BR19" s="7">
        <f t="shared" si="0"/>
        <v>6778333.6536314953</v>
      </c>
      <c r="BS19" s="7">
        <f t="shared" si="3"/>
        <v>6183626.2563314382</v>
      </c>
      <c r="BT19" s="19">
        <f t="shared" si="4"/>
        <v>594707.39730005746</v>
      </c>
      <c r="BU19" s="7">
        <f t="shared" si="5"/>
        <v>6778333.6536314953</v>
      </c>
      <c r="BV19" s="7"/>
      <c r="BW19" s="15">
        <f t="shared" si="6"/>
        <v>0.91226348130835333</v>
      </c>
      <c r="BX19" s="15">
        <f t="shared" si="1"/>
        <v>1</v>
      </c>
      <c r="BZ19">
        <v>1990</v>
      </c>
      <c r="CA19" s="25">
        <f t="shared" si="7"/>
        <v>1156523.7495660835</v>
      </c>
      <c r="CB19" s="25">
        <f t="shared" si="8"/>
        <v>898389.6389319672</v>
      </c>
      <c r="CC19" s="25">
        <f t="shared" si="2"/>
        <v>1905882.1133952325</v>
      </c>
      <c r="CD19" s="25">
        <f t="shared" si="9"/>
        <v>1267577.5200504242</v>
      </c>
      <c r="CE19" s="25">
        <f t="shared" si="10"/>
        <v>955253.23438772804</v>
      </c>
      <c r="CF19" s="25">
        <f t="shared" si="11"/>
        <v>0</v>
      </c>
    </row>
    <row r="20" spans="1:84" x14ac:dyDescent="0.25">
      <c r="A20">
        <v>1991</v>
      </c>
      <c r="B20" s="21">
        <f>'County Pop (1,000''s)'!B20*VLOOKUP(B$3,pct_by_cnty!$A:$B,2,FALSE)*1000</f>
        <v>1513.2748754568838</v>
      </c>
      <c r="C20" s="21">
        <f>'County Pop (1,000''s)'!C20*VLOOKUP(C$3,pct_by_cnty!$A:$B,2,FALSE)*1000</f>
        <v>9109.5745525246166</v>
      </c>
      <c r="D20" s="19">
        <f>'County Pop (1,000''s)'!D20*VLOOKUP(D$3,pct_by_cnty!$A:$C,3,FALSE)*1000</f>
        <v>113861.07902814519</v>
      </c>
      <c r="E20" s="21">
        <f>'County Pop (1,000''s)'!E20*VLOOKUP(E$3,pct_by_cnty!$A:$B,2,FALSE)*1000</f>
        <v>7656.8112047293671</v>
      </c>
      <c r="F20" s="21">
        <f>'County Pop (1,000''s)'!F20*VLOOKUP(F$3,pct_by_cnty!$A:$B,2,FALSE)*1000</f>
        <v>416592.55781319202</v>
      </c>
      <c r="G20" s="21">
        <f>'County Pop (1,000''s)'!G20*VLOOKUP(G$3,pct_by_cnty!$A:$B,2,FALSE)*1000</f>
        <v>1299647.3997123335</v>
      </c>
      <c r="H20" s="7">
        <f>'County Pop (1,000''s)'!H20*VLOOKUP(H$3,pct_by_cnty!$A:$B,2,FALSE)*1000</f>
        <v>0</v>
      </c>
      <c r="I20" s="21">
        <f>'County Pop (1,000''s)'!I20*VLOOKUP(I$3,pct_by_cnty!$A:$B,2,FALSE)*1000</f>
        <v>116848.80441543777</v>
      </c>
      <c r="J20" s="7">
        <f>'County Pop (1,000''s)'!J20*VLOOKUP(J$3,pct_by_cnty!$A:$B,2,FALSE)*1000</f>
        <v>0</v>
      </c>
      <c r="K20" s="21">
        <f>'County Pop (1,000''s)'!K20*VLOOKUP(K$3,pct_by_cnty!$A:$B,2,FALSE)*1000</f>
        <v>972.16269006750463</v>
      </c>
      <c r="L20" s="21">
        <f>'County Pop (1,000''s)'!L20*VLOOKUP(L$3,pct_by_cnty!$A:$B,2,FALSE)*1000</f>
        <v>142128.83648296451</v>
      </c>
      <c r="M20" s="21">
        <f>'County Pop (1,000''s)'!M20*VLOOKUP(M$3,pct_by_cnty!$A:$B,2,FALSE)*1000</f>
        <v>17738.10047745163</v>
      </c>
      <c r="N20" s="21">
        <f>'County Pop (1,000''s)'!N20*VLOOKUP(N$3,pct_by_cnty!$A:$B,2,FALSE)*1000</f>
        <v>24248.119450335158</v>
      </c>
      <c r="O20" s="7">
        <f>'County Pop (1,000''s)'!O20*VLOOKUP(O$3,pct_by_cnty!$A:$B,2,FALSE)*1000</f>
        <v>0</v>
      </c>
      <c r="P20" s="21">
        <f>'County Pop (1,000''s)'!P20*VLOOKUP(P$3,pct_by_cnty!$A:$B,2,FALSE)*1000</f>
        <v>8.5804117865380523</v>
      </c>
      <c r="Q20" s="19">
        <f>'County Pop (1,000''s)'!Q20*VLOOKUP(Q$3,pct_by_cnty!$A:$C,3,FALSE)*1000</f>
        <v>263119.46163558232</v>
      </c>
      <c r="R20" s="21">
        <f>'County Pop (1,000''s)'!R20*VLOOKUP(R$3,pct_by_cnty!$A:$B,2,FALSE)*1000</f>
        <v>31576.841041596505</v>
      </c>
      <c r="S20" s="7">
        <f>'County Pop (1,000''s)'!S20*VLOOKUP(S$3,pct_by_cnty!$A:$B,2,FALSE)*1000</f>
        <v>0</v>
      </c>
      <c r="T20" s="7">
        <f>'County Pop (1,000''s)'!T20*VLOOKUP(T$3,pct_by_cnty!$A:$B,2,FALSE)*1000</f>
        <v>0</v>
      </c>
      <c r="U20" s="7">
        <f>'County Pop (1,000''s)'!U20*VLOOKUP(U$3,pct_by_cnty!$A:$B,2,FALSE)*1000</f>
        <v>0</v>
      </c>
      <c r="V20" s="21">
        <f>'County Pop (1,000''s)'!V20*VLOOKUP(V$3,pct_by_cnty!$A:$B,2,FALSE)*1000</f>
        <v>3895.1016894189479</v>
      </c>
      <c r="W20" s="7">
        <f>'County Pop (1,000''s)'!W20*VLOOKUP(W$3,pct_by_cnty!$A:$B,2,FALSE)*1000</f>
        <v>0</v>
      </c>
      <c r="X20" s="7">
        <f>'County Pop (1,000''s)'!X20*VLOOKUP(X$3,pct_by_cnty!$A:$B,2,FALSE)*1000</f>
        <v>0</v>
      </c>
      <c r="Y20" s="21">
        <f>'County Pop (1,000''s)'!Y20*VLOOKUP(Y$3,pct_by_cnty!$A:$B,2,FALSE)*1000</f>
        <v>53.453037332202193</v>
      </c>
      <c r="Z20" s="21">
        <f>'County Pop (1,000''s)'!Z20*VLOOKUP(Z$3,pct_by_cnty!$A:$B,2,FALSE)*1000</f>
        <v>15714.822652317564</v>
      </c>
      <c r="AA20" s="7">
        <f>'County Pop (1,000''s)'!AA20*VLOOKUP(AA$3,pct_by_cnty!$A:$B,2,FALSE)*1000</f>
        <v>0</v>
      </c>
      <c r="AB20" s="21">
        <f>'County Pop (1,000''s)'!AB20*VLOOKUP(AB$3,pct_by_cnty!$A:$B,2,FALSE)*1000</f>
        <v>540.73777436908813</v>
      </c>
      <c r="AC20" s="7">
        <f>'County Pop (1,000''s)'!AC20*VLOOKUP(AC$3,pct_by_cnty!$A:$B,2,FALSE)*1000</f>
        <v>0</v>
      </c>
      <c r="AD20" s="19">
        <f>'County Pop (1,000''s)'!AD20*VLOOKUP(AD$3,pct_by_cnty!$A:$C,3,FALSE)*1000</f>
        <v>3589.7440964100538</v>
      </c>
      <c r="AE20" s="21">
        <v>58253.782426314516</v>
      </c>
      <c r="AF20" s="19">
        <f>'County Pop (1,000''s)'!AF20*VLOOKUP(AF$3,pct_by_cnty!$A:$C,3,FALSE)*1000</f>
        <v>1995.6443898182242</v>
      </c>
      <c r="AG20" s="7">
        <f>'County Pop (1,000''s)'!AG20*VLOOKUP(AG$3,pct_by_cnty!$A:$B,2,FALSE)*1000</f>
        <v>0</v>
      </c>
      <c r="AH20" s="7">
        <f>'County Pop (1,000''s)'!AH20*VLOOKUP(AH$3,pct_by_cnty!$A:$B,2,FALSE)*1000</f>
        <v>0</v>
      </c>
      <c r="AI20" s="7">
        <f>'County Pop (1,000''s)'!AI20*VLOOKUP(AI$3,pct_by_cnty!$A:$B,2,FALSE)*1000</f>
        <v>0</v>
      </c>
      <c r="AJ20" s="21">
        <f>'County Pop (1,000''s)'!AJ20*VLOOKUP(AJ$3,pct_by_cnty!$A:$B,2,FALSE)*1000</f>
        <v>204604.21900279113</v>
      </c>
      <c r="AK20" s="7">
        <f>'County Pop (1,000''s)'!AK20*VLOOKUP(AK$3,pct_by_cnty!$A:$B,2,FALSE)*1000</f>
        <v>0</v>
      </c>
      <c r="AL20" s="7">
        <f>'County Pop (1,000''s)'!AL20*VLOOKUP(AL$3,pct_by_cnty!$A:$B,2,FALSE)*1000</f>
        <v>0</v>
      </c>
      <c r="AM20" s="7">
        <f>'County Pop (1,000''s)'!AM20*VLOOKUP(AM$3,pct_by_cnty!$A:$B,2,FALSE)*1000</f>
        <v>0</v>
      </c>
      <c r="AN20" s="7">
        <f>'County Pop (1,000''s)'!AN20*VLOOKUP(AN$3,pct_by_cnty!$A:$B,2,FALSE)*1000</f>
        <v>0</v>
      </c>
      <c r="AO20" s="21">
        <f>'County Pop (1,000''s)'!AO20*VLOOKUP(AO$3,pct_by_cnty!$A:$B,2,FALSE)*1000</f>
        <v>192750.87131672152</v>
      </c>
      <c r="AP20" s="7">
        <f>'County Pop (1,000''s)'!AP20*VLOOKUP(AP$3,pct_by_cnty!$A:$B,2,FALSE)*1000</f>
        <v>0</v>
      </c>
      <c r="AQ20" s="21">
        <f>'County Pop (1,000''s)'!AQ20*VLOOKUP(AQ$3,pct_by_cnty!$A:$B,2,FALSE)*1000</f>
        <v>105251.180684077</v>
      </c>
      <c r="AR20" s="21">
        <f>'County Pop (1,000''s)'!AR20*VLOOKUP(AR$3,pct_by_cnty!$A:$B,2,FALSE)*1000</f>
        <v>1941231.1571991367</v>
      </c>
      <c r="AS20" s="21">
        <f>'County Pop (1,000''s)'!AS20*VLOOKUP(AS$3,pct_by_cnty!$A:$B,2,FALSE)*1000</f>
        <v>64.412037388206571</v>
      </c>
      <c r="AT20" s="21">
        <f>'County Pop (1,000''s)'!AT20*VLOOKUP(AT$3,pct_by_cnty!$A:$B,2,FALSE)*1000</f>
        <v>22643.44443779151</v>
      </c>
      <c r="AU20" s="19">
        <f>'County Pop (1,000''s)'!AU20*VLOOKUP(AU$3,pct_by_cnty!$A:$C,3,FALSE)*1000</f>
        <v>127025.64080439181</v>
      </c>
      <c r="AV20" s="21">
        <f>'County Pop (1,000''s)'!AV20*VLOOKUP(AV$3,pct_by_cnty!$A:$B,2,FALSE)*1000</f>
        <v>28048.989199688251</v>
      </c>
      <c r="AW20" s="21">
        <f>'County Pop (1,000''s)'!AW20*VLOOKUP(AW$3,pct_by_cnty!$A:$B,2,FALSE)*1000</f>
        <v>1.3465757486189378</v>
      </c>
      <c r="AX20" s="21">
        <f>'County Pop (1,000''s)'!AX20*VLOOKUP(AX$3,pct_by_cnty!$A:$B,2,FALSE)*1000</f>
        <v>1.6385032107852606</v>
      </c>
      <c r="AY20" s="21">
        <f>'County Pop (1,000''s)'!AY20*VLOOKUP(AY$3,pct_by_cnty!$A:$B,2,FALSE)*1000</f>
        <v>870601.66615522304</v>
      </c>
      <c r="AZ20" s="7">
        <f>'County Pop (1,000''s)'!AZ20*VLOOKUP(AZ$3,pct_by_cnty!$A:$B,2,FALSE)*1000</f>
        <v>0</v>
      </c>
      <c r="BA20" s="7">
        <f>'County Pop (1,000''s)'!BA20*VLOOKUP(BA$3,pct_by_cnty!$A:$B,2,FALSE)*1000</f>
        <v>0</v>
      </c>
      <c r="BB20" s="7">
        <f>'County Pop (1,000''s)'!BB20*VLOOKUP(BB$3,pct_by_cnty!$A:$B,2,FALSE)*1000</f>
        <v>0</v>
      </c>
      <c r="BC20" s="21">
        <f>'County Pop (1,000''s)'!BC20*VLOOKUP(BC$3,pct_by_cnty!$A:$B,2,FALSE)*1000</f>
        <v>31688.409686438972</v>
      </c>
      <c r="BD20" s="21">
        <f>'County Pop (1,000''s)'!BD20*VLOOKUP(BD$3,pct_by_cnty!$A:$B,2,FALSE)*1000</f>
        <v>62570.226530885193</v>
      </c>
      <c r="BE20" s="21">
        <f>'County Pop (1,000''s)'!BE20*VLOOKUP(BE$3,pct_by_cnty!$A:$B,2,FALSE)*1000</f>
        <v>130834.06819167177</v>
      </c>
      <c r="BF20" s="19">
        <f>'County Pop (1,000''s)'!BF20*VLOOKUP(BF$3,pct_by_cnty!$A:$C,3,FALSE)*1000</f>
        <v>78360.309373171534</v>
      </c>
      <c r="BG20" s="21">
        <f>'County Pop (1,000''s)'!BG20*VLOOKUP(BG$3,pct_by_cnty!$A:$B,2,FALSE)*1000</f>
        <v>286451.68656484317</v>
      </c>
      <c r="BH20" s="21">
        <f>'County Pop (1,000''s)'!BH20*VLOOKUP(BH$3,pct_by_cnty!$A:$B,2,FALSE)*1000</f>
        <v>78019.024737979344</v>
      </c>
      <c r="BI20" s="7">
        <f>'County Pop (1,000''s)'!BI20*VLOOKUP(BI$3,pct_by_cnty!$A:$B,2,FALSE)*1000</f>
        <v>0</v>
      </c>
      <c r="BJ20" s="21">
        <f>'County Pop (1,000''s)'!BJ20*VLOOKUP(BJ$3,pct_by_cnty!$A:$B,2,FALSE)*1000</f>
        <v>5614.4246992178096</v>
      </c>
      <c r="BK20" s="7">
        <f>'County Pop (1,000''s)'!BK20*VLOOKUP(BK$3,pct_by_cnty!$A:$B,2,FALSE)*1000</f>
        <v>0</v>
      </c>
      <c r="BL20" s="21">
        <f>'County Pop (1,000''s)'!BL20*VLOOKUP(BL$3,pct_by_cnty!$A:$B,2,FALSE)*1000</f>
        <v>3457.9551869571428</v>
      </c>
      <c r="BM20" s="21">
        <f>'County Pop (1,000''s)'!BM20*VLOOKUP(BM$3,pct_by_cnty!$A:$B,2,FALSE)*1000</f>
        <v>236879.1889575783</v>
      </c>
      <c r="BN20" s="7">
        <f>'County Pop (1,000''s)'!BN20*VLOOKUP(BN$3,pct_by_cnty!$A:$B,2,FALSE)*1000</f>
        <v>0</v>
      </c>
      <c r="BO20" s="19">
        <f>'County Pop (1,000''s)'!BO20*VLOOKUP(BO$3,pct_by_cnty!$A:$C,3,FALSE)*1000</f>
        <v>11982.597454999403</v>
      </c>
      <c r="BP20" s="19">
        <f>'County Pop (1,000''s)'!BP20*VLOOKUP(BP$3,pct_by_cnty!$A:$C,3,FALSE)*1000</f>
        <v>8117.7799142610083</v>
      </c>
      <c r="BQ20" s="2"/>
      <c r="BR20" s="7">
        <f t="shared" si="0"/>
        <v>6955265.1270717569</v>
      </c>
      <c r="BS20" s="7">
        <f t="shared" si="3"/>
        <v>6347212.8703749776</v>
      </c>
      <c r="BT20" s="19">
        <f t="shared" si="4"/>
        <v>608052.25669677951</v>
      </c>
      <c r="BU20" s="7">
        <f t="shared" si="5"/>
        <v>6955265.1270717569</v>
      </c>
      <c r="BV20" s="7"/>
      <c r="BW20" s="15">
        <f t="shared" si="6"/>
        <v>0.91257669613052173</v>
      </c>
      <c r="BX20" s="15">
        <f t="shared" si="1"/>
        <v>1</v>
      </c>
      <c r="BZ20">
        <v>1991</v>
      </c>
      <c r="CA20" s="25">
        <f t="shared" si="7"/>
        <v>1192989.6866569745</v>
      </c>
      <c r="CB20" s="25">
        <f t="shared" si="8"/>
        <v>926043.56238261261</v>
      </c>
      <c r="CC20" s="25">
        <f t="shared" si="2"/>
        <v>1941231.1571991367</v>
      </c>
      <c r="CD20" s="25">
        <f t="shared" si="9"/>
        <v>1299647.3997123335</v>
      </c>
      <c r="CE20" s="25">
        <f t="shared" si="10"/>
        <v>987301.06442391931</v>
      </c>
      <c r="CF20" s="25">
        <f t="shared" si="11"/>
        <v>0</v>
      </c>
    </row>
    <row r="21" spans="1:84" x14ac:dyDescent="0.25">
      <c r="A21">
        <v>1992</v>
      </c>
      <c r="B21" s="21">
        <f>'County Pop (1,000''s)'!B21*VLOOKUP(B$3,pct_by_cnty!$A:$B,2,FALSE)*1000</f>
        <v>1554.4669362087727</v>
      </c>
      <c r="C21" s="21">
        <f>'County Pop (1,000''s)'!C21*VLOOKUP(C$3,pct_by_cnty!$A:$B,2,FALSE)*1000</f>
        <v>9237.5150390589552</v>
      </c>
      <c r="D21" s="19">
        <f>'County Pop (1,000''s)'!D21*VLOOKUP(D$3,pct_by_cnty!$A:$C,3,FALSE)*1000</f>
        <v>116968.07849419753</v>
      </c>
      <c r="E21" s="21">
        <f>'County Pop (1,000''s)'!E21*VLOOKUP(E$3,pct_by_cnty!$A:$B,2,FALSE)*1000</f>
        <v>7784.9840689630491</v>
      </c>
      <c r="F21" s="21">
        <f>'County Pop (1,000''s)'!F21*VLOOKUP(F$3,pct_by_cnty!$A:$B,2,FALSE)*1000</f>
        <v>426920.40333869244</v>
      </c>
      <c r="G21" s="21">
        <f>'County Pop (1,000''s)'!G21*VLOOKUP(G$3,pct_by_cnty!$A:$B,2,FALSE)*1000</f>
        <v>1332383.3979801843</v>
      </c>
      <c r="H21" s="7">
        <f>'County Pop (1,000''s)'!H21*VLOOKUP(H$3,pct_by_cnty!$A:$B,2,FALSE)*1000</f>
        <v>0</v>
      </c>
      <c r="I21" s="21">
        <f>'County Pop (1,000''s)'!I21*VLOOKUP(I$3,pct_by_cnty!$A:$B,2,FALSE)*1000</f>
        <v>120027.20619850331</v>
      </c>
      <c r="J21" s="7">
        <f>'County Pop (1,000''s)'!J21*VLOOKUP(J$3,pct_by_cnty!$A:$B,2,FALSE)*1000</f>
        <v>0</v>
      </c>
      <c r="K21" s="21">
        <f>'County Pop (1,000''s)'!K21*VLOOKUP(K$3,pct_by_cnty!$A:$B,2,FALSE)*1000</f>
        <v>1001.8132880721926</v>
      </c>
      <c r="L21" s="21">
        <f>'County Pop (1,000''s)'!L21*VLOOKUP(L$3,pct_by_cnty!$A:$B,2,FALSE)*1000</f>
        <v>149353.14647344511</v>
      </c>
      <c r="M21" s="21">
        <f>'County Pop (1,000''s)'!M21*VLOOKUP(M$3,pct_by_cnty!$A:$B,2,FALSE)*1000</f>
        <v>18144.515135191854</v>
      </c>
      <c r="N21" s="21">
        <f>'County Pop (1,000''s)'!N21*VLOOKUP(N$3,pct_by_cnty!$A:$B,2,FALSE)*1000</f>
        <v>24769.367460824637</v>
      </c>
      <c r="O21" s="7">
        <f>'County Pop (1,000''s)'!O21*VLOOKUP(O$3,pct_by_cnty!$A:$B,2,FALSE)*1000</f>
        <v>0</v>
      </c>
      <c r="P21" s="21">
        <f>'County Pop (1,000''s)'!P21*VLOOKUP(P$3,pct_by_cnty!$A:$B,2,FALSE)*1000</f>
        <v>8.7422655489169152</v>
      </c>
      <c r="Q21" s="19">
        <f>'County Pop (1,000''s)'!Q21*VLOOKUP(Q$3,pct_by_cnty!$A:$C,3,FALSE)*1000</f>
        <v>267307.02163423738</v>
      </c>
      <c r="R21" s="21">
        <f>'County Pop (1,000''s)'!R21*VLOOKUP(R$3,pct_by_cnty!$A:$B,2,FALSE)*1000</f>
        <v>33595.813704131877</v>
      </c>
      <c r="S21" s="7">
        <f>'County Pop (1,000''s)'!S21*VLOOKUP(S$3,pct_by_cnty!$A:$B,2,FALSE)*1000</f>
        <v>0</v>
      </c>
      <c r="T21" s="7">
        <f>'County Pop (1,000''s)'!T21*VLOOKUP(T$3,pct_by_cnty!$A:$B,2,FALSE)*1000</f>
        <v>0</v>
      </c>
      <c r="U21" s="7">
        <f>'County Pop (1,000''s)'!U21*VLOOKUP(U$3,pct_by_cnty!$A:$B,2,FALSE)*1000</f>
        <v>0</v>
      </c>
      <c r="V21" s="21">
        <f>'County Pop (1,000''s)'!V21*VLOOKUP(V$3,pct_by_cnty!$A:$B,2,FALSE)*1000</f>
        <v>3943.1245151560106</v>
      </c>
      <c r="W21" s="7">
        <f>'County Pop (1,000''s)'!W21*VLOOKUP(W$3,pct_by_cnty!$A:$B,2,FALSE)*1000</f>
        <v>0</v>
      </c>
      <c r="X21" s="7">
        <f>'County Pop (1,000''s)'!X21*VLOOKUP(X$3,pct_by_cnty!$A:$B,2,FALSE)*1000</f>
        <v>0</v>
      </c>
      <c r="Y21" s="21">
        <f>'County Pop (1,000''s)'!Y21*VLOOKUP(Y$3,pct_by_cnty!$A:$B,2,FALSE)*1000</f>
        <v>57.484259220777503</v>
      </c>
      <c r="Z21" s="21">
        <f>'County Pop (1,000''s)'!Z21*VLOOKUP(Z$3,pct_by_cnty!$A:$B,2,FALSE)*1000</f>
        <v>16376.904142915741</v>
      </c>
      <c r="AA21" s="7">
        <f>'County Pop (1,000''s)'!AA21*VLOOKUP(AA$3,pct_by_cnty!$A:$B,2,FALSE)*1000</f>
        <v>0</v>
      </c>
      <c r="AB21" s="21">
        <f>'County Pop (1,000''s)'!AB21*VLOOKUP(AB$3,pct_by_cnty!$A:$B,2,FALSE)*1000</f>
        <v>557.67544556444261</v>
      </c>
      <c r="AC21" s="7">
        <f>'County Pop (1,000''s)'!AC21*VLOOKUP(AC$3,pct_by_cnty!$A:$B,2,FALSE)*1000</f>
        <v>0</v>
      </c>
      <c r="AD21" s="19">
        <f>'County Pop (1,000''s)'!AD21*VLOOKUP(AD$3,pct_by_cnty!$A:$C,3,FALSE)*1000</f>
        <v>3665.8995584281793</v>
      </c>
      <c r="AE21" s="21">
        <v>59660.086045601711</v>
      </c>
      <c r="AF21" s="19">
        <f>'County Pop (1,000''s)'!AF21*VLOOKUP(AF$3,pct_by_cnty!$A:$C,3,FALSE)*1000</f>
        <v>2062.2592864553412</v>
      </c>
      <c r="AG21" s="7">
        <f>'County Pop (1,000''s)'!AG21*VLOOKUP(AG$3,pct_by_cnty!$A:$B,2,FALSE)*1000</f>
        <v>0</v>
      </c>
      <c r="AH21" s="7">
        <f>'County Pop (1,000''s)'!AH21*VLOOKUP(AH$3,pct_by_cnty!$A:$B,2,FALSE)*1000</f>
        <v>0</v>
      </c>
      <c r="AI21" s="7">
        <f>'County Pop (1,000''s)'!AI21*VLOOKUP(AI$3,pct_by_cnty!$A:$B,2,FALSE)*1000</f>
        <v>0</v>
      </c>
      <c r="AJ21" s="21">
        <f>'County Pop (1,000''s)'!AJ21*VLOOKUP(AJ$3,pct_by_cnty!$A:$B,2,FALSE)*1000</f>
        <v>209805.87983948237</v>
      </c>
      <c r="AK21" s="7">
        <f>'County Pop (1,000''s)'!AK21*VLOOKUP(AK$3,pct_by_cnty!$A:$B,2,FALSE)*1000</f>
        <v>0</v>
      </c>
      <c r="AL21" s="7">
        <f>'County Pop (1,000''s)'!AL21*VLOOKUP(AL$3,pct_by_cnty!$A:$B,2,FALSE)*1000</f>
        <v>0</v>
      </c>
      <c r="AM21" s="7">
        <f>'County Pop (1,000''s)'!AM21*VLOOKUP(AM$3,pct_by_cnty!$A:$B,2,FALSE)*1000</f>
        <v>0</v>
      </c>
      <c r="AN21" s="7">
        <f>'County Pop (1,000''s)'!AN21*VLOOKUP(AN$3,pct_by_cnty!$A:$B,2,FALSE)*1000</f>
        <v>0</v>
      </c>
      <c r="AO21" s="21">
        <f>'County Pop (1,000''s)'!AO21*VLOOKUP(AO$3,pct_by_cnty!$A:$B,2,FALSE)*1000</f>
        <v>196221.22218846981</v>
      </c>
      <c r="AP21" s="7">
        <f>'County Pop (1,000''s)'!AP21*VLOOKUP(AP$3,pct_by_cnty!$A:$B,2,FALSE)*1000</f>
        <v>0</v>
      </c>
      <c r="AQ21" s="21">
        <f>'County Pop (1,000''s)'!AQ21*VLOOKUP(AQ$3,pct_by_cnty!$A:$B,2,FALSE)*1000</f>
        <v>107051.04272642301</v>
      </c>
      <c r="AR21" s="21">
        <f>'County Pop (1,000''s)'!AR21*VLOOKUP(AR$3,pct_by_cnty!$A:$B,2,FALSE)*1000</f>
        <v>1965129.6429903498</v>
      </c>
      <c r="AS21" s="21">
        <f>'County Pop (1,000''s)'!AS21*VLOOKUP(AS$3,pct_by_cnty!$A:$B,2,FALSE)*1000</f>
        <v>65.061686811044012</v>
      </c>
      <c r="AT21" s="21">
        <f>'County Pop (1,000''s)'!AT21*VLOOKUP(AT$3,pct_by_cnty!$A:$B,2,FALSE)*1000</f>
        <v>23309.291605694667</v>
      </c>
      <c r="AU21" s="19">
        <f>'County Pop (1,000''s)'!AU21*VLOOKUP(AU$3,pct_by_cnty!$A:$C,3,FALSE)*1000</f>
        <v>130971.55203991699</v>
      </c>
      <c r="AV21" s="21">
        <f>'County Pop (1,000''s)'!AV21*VLOOKUP(AV$3,pct_by_cnty!$A:$B,2,FALSE)*1000</f>
        <v>28439.606263839574</v>
      </c>
      <c r="AW21" s="21">
        <f>'County Pop (1,000''s)'!AW21*VLOOKUP(AW$3,pct_by_cnty!$A:$B,2,FALSE)*1000</f>
        <v>1.3834361074358459</v>
      </c>
      <c r="AX21" s="21">
        <f>'County Pop (1,000''s)'!AX21*VLOOKUP(AX$3,pct_by_cnty!$A:$B,2,FALSE)*1000</f>
        <v>1.7043318682766253</v>
      </c>
      <c r="AY21" s="21">
        <f>'County Pop (1,000''s)'!AY21*VLOOKUP(AY$3,pct_by_cnty!$A:$B,2,FALSE)*1000</f>
        <v>897745.4905529425</v>
      </c>
      <c r="AZ21" s="7">
        <f>'County Pop (1,000''s)'!AZ21*VLOOKUP(AZ$3,pct_by_cnty!$A:$B,2,FALSE)*1000</f>
        <v>0</v>
      </c>
      <c r="BA21" s="7">
        <f>'County Pop (1,000''s)'!BA21*VLOOKUP(BA$3,pct_by_cnty!$A:$B,2,FALSE)*1000</f>
        <v>0</v>
      </c>
      <c r="BB21" s="7">
        <f>'County Pop (1,000''s)'!BB21*VLOOKUP(BB$3,pct_by_cnty!$A:$B,2,FALSE)*1000</f>
        <v>0</v>
      </c>
      <c r="BC21" s="21">
        <f>'County Pop (1,000''s)'!BC21*VLOOKUP(BC$3,pct_by_cnty!$A:$B,2,FALSE)*1000</f>
        <v>32045.709875772453</v>
      </c>
      <c r="BD21" s="21">
        <f>'County Pop (1,000''s)'!BD21*VLOOKUP(BD$3,pct_by_cnty!$A:$B,2,FALSE)*1000</f>
        <v>64261.667799741401</v>
      </c>
      <c r="BE21" s="21">
        <f>'County Pop (1,000''s)'!BE21*VLOOKUP(BE$3,pct_by_cnty!$A:$B,2,FALSE)*1000</f>
        <v>135014.2979890609</v>
      </c>
      <c r="BF21" s="19">
        <f>'County Pop (1,000''s)'!BF21*VLOOKUP(BF$3,pct_by_cnty!$A:$C,3,FALSE)*1000</f>
        <v>82017.865585745589</v>
      </c>
      <c r="BG21" s="21">
        <f>'County Pop (1,000''s)'!BG21*VLOOKUP(BG$3,pct_by_cnty!$A:$B,2,FALSE)*1000</f>
        <v>289635.45173919713</v>
      </c>
      <c r="BH21" s="21">
        <f>'County Pop (1,000''s)'!BH21*VLOOKUP(BH$3,pct_by_cnty!$A:$B,2,FALSE)*1000</f>
        <v>80204.292761180142</v>
      </c>
      <c r="BI21" s="7">
        <f>'County Pop (1,000''s)'!BI21*VLOOKUP(BI$3,pct_by_cnty!$A:$B,2,FALSE)*1000</f>
        <v>0</v>
      </c>
      <c r="BJ21" s="21">
        <f>'County Pop (1,000''s)'!BJ21*VLOOKUP(BJ$3,pct_by_cnty!$A:$B,2,FALSE)*1000</f>
        <v>5754.3963232371907</v>
      </c>
      <c r="BK21" s="7">
        <f>'County Pop (1,000''s)'!BK21*VLOOKUP(BK$3,pct_by_cnty!$A:$B,2,FALSE)*1000</f>
        <v>0</v>
      </c>
      <c r="BL21" s="21">
        <f>'County Pop (1,000''s)'!BL21*VLOOKUP(BL$3,pct_by_cnty!$A:$B,2,FALSE)*1000</f>
        <v>3497.6107510493716</v>
      </c>
      <c r="BM21" s="21">
        <f>'County Pop (1,000''s)'!BM21*VLOOKUP(BM$3,pct_by_cnty!$A:$B,2,FALSE)*1000</f>
        <v>241896.26620386125</v>
      </c>
      <c r="BN21" s="7">
        <f>'County Pop (1,000''s)'!BN21*VLOOKUP(BN$3,pct_by_cnty!$A:$B,2,FALSE)*1000</f>
        <v>0</v>
      </c>
      <c r="BO21" s="19">
        <f>'County Pop (1,000''s)'!BO21*VLOOKUP(BO$3,pct_by_cnty!$A:$C,3,FALSE)*1000</f>
        <v>12329.588472730666</v>
      </c>
      <c r="BP21" s="19">
        <f>'County Pop (1,000''s)'!BP21*VLOOKUP(BP$3,pct_by_cnty!$A:$C,3,FALSE)*1000</f>
        <v>8192.3516998278574</v>
      </c>
      <c r="BQ21" s="2"/>
      <c r="BR21" s="7">
        <f t="shared" si="0"/>
        <v>7108971.2821339127</v>
      </c>
      <c r="BS21" s="7">
        <f t="shared" si="3"/>
        <v>6485456.665362373</v>
      </c>
      <c r="BT21" s="19">
        <f t="shared" si="4"/>
        <v>623514.61677153944</v>
      </c>
      <c r="BU21" s="7">
        <f t="shared" si="5"/>
        <v>7108971.2821339127</v>
      </c>
      <c r="BV21" s="7"/>
      <c r="BW21" s="15">
        <f t="shared" si="6"/>
        <v>0.91229186445885058</v>
      </c>
      <c r="BX21" s="15">
        <f t="shared" si="1"/>
        <v>1</v>
      </c>
      <c r="BZ21">
        <v>1992</v>
      </c>
      <c r="CA21" s="25">
        <f t="shared" si="7"/>
        <v>1227910.5235778678</v>
      </c>
      <c r="CB21" s="25">
        <f t="shared" si="8"/>
        <v>949220.57686438016</v>
      </c>
      <c r="CC21" s="25">
        <f t="shared" si="2"/>
        <v>1965129.6429903498</v>
      </c>
      <c r="CD21" s="25">
        <f t="shared" si="9"/>
        <v>1332383.3979801843</v>
      </c>
      <c r="CE21" s="25">
        <f t="shared" si="10"/>
        <v>1010812.5239495904</v>
      </c>
      <c r="CF21" s="25">
        <f t="shared" si="11"/>
        <v>0</v>
      </c>
    </row>
    <row r="22" spans="1:84" x14ac:dyDescent="0.25">
      <c r="A22">
        <v>1993</v>
      </c>
      <c r="B22" s="21">
        <f>'County Pop (1,000''s)'!B22*VLOOKUP(B$3,pct_by_cnty!$A:$B,2,FALSE)*1000</f>
        <v>1582.3639779110777</v>
      </c>
      <c r="C22" s="21">
        <f>'County Pop (1,000''s)'!C22*VLOOKUP(C$3,pct_by_cnty!$A:$B,2,FALSE)*1000</f>
        <v>9413.4662589311101</v>
      </c>
      <c r="D22" s="19">
        <f>'County Pop (1,000''s)'!D22*VLOOKUP(D$3,pct_by_cnty!$A:$C,3,FALSE)*1000</f>
        <v>119940.7581833326</v>
      </c>
      <c r="E22" s="21">
        <f>'County Pop (1,000''s)'!E22*VLOOKUP(E$3,pct_by_cnty!$A:$B,2,FALSE)*1000</f>
        <v>7826.33858791476</v>
      </c>
      <c r="F22" s="21">
        <f>'County Pop (1,000''s)'!F22*VLOOKUP(F$3,pct_by_cnty!$A:$B,2,FALSE)*1000</f>
        <v>437056.70429810853</v>
      </c>
      <c r="G22" s="21">
        <f>'County Pop (1,000''s)'!G22*VLOOKUP(G$3,pct_by_cnty!$A:$B,2,FALSE)*1000</f>
        <v>1377087.4063673613</v>
      </c>
      <c r="H22" s="7">
        <f>'County Pop (1,000''s)'!H22*VLOOKUP(H$3,pct_by_cnty!$A:$B,2,FALSE)*1000</f>
        <v>0</v>
      </c>
      <c r="I22" s="21">
        <f>'County Pop (1,000''s)'!I22*VLOOKUP(I$3,pct_by_cnty!$A:$B,2,FALSE)*1000</f>
        <v>123257.37831827707</v>
      </c>
      <c r="J22" s="7">
        <f>'County Pop (1,000''s)'!J22*VLOOKUP(J$3,pct_by_cnty!$A:$B,2,FALSE)*1000</f>
        <v>0</v>
      </c>
      <c r="K22" s="21">
        <f>'County Pop (1,000''s)'!K22*VLOOKUP(K$3,pct_by_cnty!$A:$B,2,FALSE)*1000</f>
        <v>1026.8032790265836</v>
      </c>
      <c r="L22" s="21">
        <f>'County Pop (1,000''s)'!L22*VLOOKUP(L$3,pct_by_cnty!$A:$B,2,FALSE)*1000</f>
        <v>157333.27783258859</v>
      </c>
      <c r="M22" s="21">
        <f>'County Pop (1,000''s)'!M22*VLOOKUP(M$3,pct_by_cnty!$A:$B,2,FALSE)*1000</f>
        <v>18804.644062527339</v>
      </c>
      <c r="N22" s="21">
        <f>'County Pop (1,000''s)'!N22*VLOOKUP(N$3,pct_by_cnty!$A:$B,2,FALSE)*1000</f>
        <v>25668.093292366797</v>
      </c>
      <c r="O22" s="7">
        <f>'County Pop (1,000''s)'!O22*VLOOKUP(O$3,pct_by_cnty!$A:$B,2,FALSE)*1000</f>
        <v>0</v>
      </c>
      <c r="P22" s="21">
        <f>'County Pop (1,000''s)'!P22*VLOOKUP(P$3,pct_by_cnty!$A:$B,2,FALSE)*1000</f>
        <v>8.7973140257853064</v>
      </c>
      <c r="Q22" s="19">
        <f>'County Pop (1,000''s)'!Q22*VLOOKUP(Q$3,pct_by_cnty!$A:$C,3,FALSE)*1000</f>
        <v>269041.13178078667</v>
      </c>
      <c r="R22" s="21">
        <f>'County Pop (1,000''s)'!R22*VLOOKUP(R$3,pct_by_cnty!$A:$B,2,FALSE)*1000</f>
        <v>35821.700736699873</v>
      </c>
      <c r="S22" s="7">
        <f>'County Pop (1,000''s)'!S22*VLOOKUP(S$3,pct_by_cnty!$A:$B,2,FALSE)*1000</f>
        <v>0</v>
      </c>
      <c r="T22" s="7">
        <f>'County Pop (1,000''s)'!T22*VLOOKUP(T$3,pct_by_cnty!$A:$B,2,FALSE)*1000</f>
        <v>0</v>
      </c>
      <c r="U22" s="7">
        <f>'County Pop (1,000''s)'!U22*VLOOKUP(U$3,pct_by_cnty!$A:$B,2,FALSE)*1000</f>
        <v>0</v>
      </c>
      <c r="V22" s="21">
        <f>'County Pop (1,000''s)'!V22*VLOOKUP(V$3,pct_by_cnty!$A:$B,2,FALSE)*1000</f>
        <v>4022.7252412986054</v>
      </c>
      <c r="W22" s="7">
        <f>'County Pop (1,000''s)'!W22*VLOOKUP(W$3,pct_by_cnty!$A:$B,2,FALSE)*1000</f>
        <v>0</v>
      </c>
      <c r="X22" s="7">
        <f>'County Pop (1,000''s)'!X22*VLOOKUP(X$3,pct_by_cnty!$A:$B,2,FALSE)*1000</f>
        <v>0</v>
      </c>
      <c r="Y22" s="21">
        <f>'County Pop (1,000''s)'!Y22*VLOOKUP(Y$3,pct_by_cnty!$A:$B,2,FALSE)*1000</f>
        <v>59.575062684440077</v>
      </c>
      <c r="Z22" s="21">
        <f>'County Pop (1,000''s)'!Z22*VLOOKUP(Z$3,pct_by_cnty!$A:$B,2,FALSE)*1000</f>
        <v>16916.606178213893</v>
      </c>
      <c r="AA22" s="7">
        <f>'County Pop (1,000''s)'!AA22*VLOOKUP(AA$3,pct_by_cnty!$A:$B,2,FALSE)*1000</f>
        <v>0</v>
      </c>
      <c r="AB22" s="21">
        <f>'County Pop (1,000''s)'!AB22*VLOOKUP(AB$3,pct_by_cnty!$A:$B,2,FALSE)*1000</f>
        <v>576.28520689529239</v>
      </c>
      <c r="AC22" s="7">
        <f>'County Pop (1,000''s)'!AC22*VLOOKUP(AC$3,pct_by_cnty!$A:$B,2,FALSE)*1000</f>
        <v>0</v>
      </c>
      <c r="AD22" s="19">
        <f>'County Pop (1,000''s)'!AD22*VLOOKUP(AD$3,pct_by_cnty!$A:$C,3,FALSE)*1000</f>
        <v>3707.3974710314883</v>
      </c>
      <c r="AE22" s="21">
        <v>60738.922985403959</v>
      </c>
      <c r="AF22" s="19">
        <f>'County Pop (1,000''s)'!AF22*VLOOKUP(AF$3,pct_by_cnty!$A:$C,3,FALSE)*1000</f>
        <v>2089.8167697324848</v>
      </c>
      <c r="AG22" s="7">
        <f>'County Pop (1,000''s)'!AG22*VLOOKUP(AG$3,pct_by_cnty!$A:$B,2,FALSE)*1000</f>
        <v>0</v>
      </c>
      <c r="AH22" s="7">
        <f>'County Pop (1,000''s)'!AH22*VLOOKUP(AH$3,pct_by_cnty!$A:$B,2,FALSE)*1000</f>
        <v>0</v>
      </c>
      <c r="AI22" s="7">
        <f>'County Pop (1,000''s)'!AI22*VLOOKUP(AI$3,pct_by_cnty!$A:$B,2,FALSE)*1000</f>
        <v>0</v>
      </c>
      <c r="AJ22" s="21">
        <f>'County Pop (1,000''s)'!AJ22*VLOOKUP(AJ$3,pct_by_cnty!$A:$B,2,FALSE)*1000</f>
        <v>215462.97759674233</v>
      </c>
      <c r="AK22" s="7">
        <f>'County Pop (1,000''s)'!AK22*VLOOKUP(AK$3,pct_by_cnty!$A:$B,2,FALSE)*1000</f>
        <v>0</v>
      </c>
      <c r="AL22" s="7">
        <f>'County Pop (1,000''s)'!AL22*VLOOKUP(AL$3,pct_by_cnty!$A:$B,2,FALSE)*1000</f>
        <v>0</v>
      </c>
      <c r="AM22" s="7">
        <f>'County Pop (1,000''s)'!AM22*VLOOKUP(AM$3,pct_by_cnty!$A:$B,2,FALSE)*1000</f>
        <v>0</v>
      </c>
      <c r="AN22" s="7">
        <f>'County Pop (1,000''s)'!AN22*VLOOKUP(AN$3,pct_by_cnty!$A:$B,2,FALSE)*1000</f>
        <v>0</v>
      </c>
      <c r="AO22" s="21">
        <f>'County Pop (1,000''s)'!AO22*VLOOKUP(AO$3,pct_by_cnty!$A:$B,2,FALSE)*1000</f>
        <v>200891.14832833814</v>
      </c>
      <c r="AP22" s="7">
        <f>'County Pop (1,000''s)'!AP22*VLOOKUP(AP$3,pct_by_cnty!$A:$B,2,FALSE)*1000</f>
        <v>0</v>
      </c>
      <c r="AQ22" s="21">
        <f>'County Pop (1,000''s)'!AQ22*VLOOKUP(AQ$3,pct_by_cnty!$A:$B,2,FALSE)*1000</f>
        <v>109889.88651324701</v>
      </c>
      <c r="AR22" s="21">
        <f>'County Pop (1,000''s)'!AR22*VLOOKUP(AR$3,pct_by_cnty!$A:$B,2,FALSE)*1000</f>
        <v>1972753.5066716701</v>
      </c>
      <c r="AS22" s="21">
        <f>'County Pop (1,000''s)'!AS22*VLOOKUP(AS$3,pct_by_cnty!$A:$B,2,FALSE)*1000</f>
        <v>67.058171332454975</v>
      </c>
      <c r="AT22" s="21">
        <f>'County Pop (1,000''s)'!AT22*VLOOKUP(AT$3,pct_by_cnty!$A:$B,2,FALSE)*1000</f>
        <v>24051.863199013958</v>
      </c>
      <c r="AU22" s="19">
        <f>'County Pop (1,000''s)'!AU22*VLOOKUP(AU$3,pct_by_cnty!$A:$C,3,FALSE)*1000</f>
        <v>134692.25248579693</v>
      </c>
      <c r="AV22" s="21">
        <f>'County Pop (1,000''s)'!AV22*VLOOKUP(AV$3,pct_by_cnty!$A:$B,2,FALSE)*1000</f>
        <v>29013.870744697353</v>
      </c>
      <c r="AW22" s="21">
        <f>'County Pop (1,000''s)'!AW22*VLOOKUP(AW$3,pct_by_cnty!$A:$B,2,FALSE)*1000</f>
        <v>1.4215449168686609</v>
      </c>
      <c r="AX22" s="21">
        <f>'County Pop (1,000''s)'!AX22*VLOOKUP(AX$3,pct_by_cnty!$A:$B,2,FALSE)*1000</f>
        <v>1.7819722516486227</v>
      </c>
      <c r="AY22" s="21">
        <f>'County Pop (1,000''s)'!AY22*VLOOKUP(AY$3,pct_by_cnty!$A:$B,2,FALSE)*1000</f>
        <v>927136.86780082656</v>
      </c>
      <c r="AZ22" s="7">
        <f>'County Pop (1,000''s)'!AZ22*VLOOKUP(AZ$3,pct_by_cnty!$A:$B,2,FALSE)*1000</f>
        <v>0</v>
      </c>
      <c r="BA22" s="7">
        <f>'County Pop (1,000''s)'!BA22*VLOOKUP(BA$3,pct_by_cnty!$A:$B,2,FALSE)*1000</f>
        <v>0</v>
      </c>
      <c r="BB22" s="7">
        <f>'County Pop (1,000''s)'!BB22*VLOOKUP(BB$3,pct_by_cnty!$A:$B,2,FALSE)*1000</f>
        <v>0</v>
      </c>
      <c r="BC22" s="21">
        <f>'County Pop (1,000''s)'!BC22*VLOOKUP(BC$3,pct_by_cnty!$A:$B,2,FALSE)*1000</f>
        <v>32444.499099782348</v>
      </c>
      <c r="BD22" s="21">
        <f>'County Pop (1,000''s)'!BD22*VLOOKUP(BD$3,pct_by_cnty!$A:$B,2,FALSE)*1000</f>
        <v>67434.918878626631</v>
      </c>
      <c r="BE22" s="21">
        <f>'County Pop (1,000''s)'!BE22*VLOOKUP(BE$3,pct_by_cnty!$A:$B,2,FALSE)*1000</f>
        <v>138865.38848761772</v>
      </c>
      <c r="BF22" s="19">
        <f>'County Pop (1,000''s)'!BF22*VLOOKUP(BF$3,pct_by_cnty!$A:$C,3,FALSE)*1000</f>
        <v>85880.700130167839</v>
      </c>
      <c r="BG22" s="21">
        <f>'County Pop (1,000''s)'!BG22*VLOOKUP(BG$3,pct_by_cnty!$A:$B,2,FALSE)*1000</f>
        <v>294105.72033528704</v>
      </c>
      <c r="BH22" s="21">
        <f>'County Pop (1,000''s)'!BH22*VLOOKUP(BH$3,pct_by_cnty!$A:$B,2,FALSE)*1000</f>
        <v>82110.376843393271</v>
      </c>
      <c r="BI22" s="7">
        <f>'County Pop (1,000''s)'!BI22*VLOOKUP(BI$3,pct_by_cnty!$A:$B,2,FALSE)*1000</f>
        <v>0</v>
      </c>
      <c r="BJ22" s="21">
        <f>'County Pop (1,000''s)'!BJ22*VLOOKUP(BJ$3,pct_by_cnty!$A:$B,2,FALSE)*1000</f>
        <v>5915.680688244368</v>
      </c>
      <c r="BK22" s="7">
        <f>'County Pop (1,000''s)'!BK22*VLOOKUP(BK$3,pct_by_cnty!$A:$B,2,FALSE)*1000</f>
        <v>0</v>
      </c>
      <c r="BL22" s="21">
        <f>'County Pop (1,000''s)'!BL22*VLOOKUP(BL$3,pct_by_cnty!$A:$B,2,FALSE)*1000</f>
        <v>3645.7354142574659</v>
      </c>
      <c r="BM22" s="21">
        <f>'County Pop (1,000''s)'!BM22*VLOOKUP(BM$3,pct_by_cnty!$A:$B,2,FALSE)*1000</f>
        <v>246551.01153925463</v>
      </c>
      <c r="BN22" s="7">
        <f>'County Pop (1,000''s)'!BN22*VLOOKUP(BN$3,pct_by_cnty!$A:$B,2,FALSE)*1000</f>
        <v>0</v>
      </c>
      <c r="BO22" s="19">
        <f>'County Pop (1,000''s)'!BO22*VLOOKUP(BO$3,pct_by_cnty!$A:$C,3,FALSE)*1000</f>
        <v>12728.087102001138</v>
      </c>
      <c r="BP22" s="19">
        <f>'County Pop (1,000''s)'!BP22*VLOOKUP(BP$3,pct_by_cnty!$A:$C,3,FALSE)*1000</f>
        <v>8405.3883585012518</v>
      </c>
      <c r="BQ22" s="2"/>
      <c r="BR22" s="7">
        <f t="shared" si="0"/>
        <v>7264030.3351110872</v>
      </c>
      <c r="BS22" s="7">
        <f t="shared" si="3"/>
        <v>6627544.8028297359</v>
      </c>
      <c r="BT22" s="19">
        <f t="shared" si="4"/>
        <v>636485.53228135046</v>
      </c>
      <c r="BU22" s="7">
        <f t="shared" si="5"/>
        <v>7264030.3351110863</v>
      </c>
      <c r="BV22" s="7"/>
      <c r="BW22" s="15">
        <f t="shared" si="6"/>
        <v>0.91237845893830261</v>
      </c>
      <c r="BX22" s="15">
        <f t="shared" si="1"/>
        <v>0.99999999999999989</v>
      </c>
      <c r="BZ22">
        <v>1993</v>
      </c>
      <c r="CA22" s="25">
        <f t="shared" si="7"/>
        <v>1265644.9365317926</v>
      </c>
      <c r="CB22" s="25">
        <f t="shared" si="8"/>
        <v>973698.10769488616</v>
      </c>
      <c r="CC22" s="25">
        <f t="shared" si="2"/>
        <v>1972753.5066716701</v>
      </c>
      <c r="CD22" s="25">
        <f t="shared" si="9"/>
        <v>1377087.4063673613</v>
      </c>
      <c r="CE22" s="25">
        <f t="shared" si="10"/>
        <v>1038360.8455640246</v>
      </c>
      <c r="CF22" s="25">
        <f t="shared" si="11"/>
        <v>0</v>
      </c>
    </row>
    <row r="23" spans="1:84" x14ac:dyDescent="0.25">
      <c r="A23">
        <v>1994</v>
      </c>
      <c r="B23" s="21">
        <f>'County Pop (1,000''s)'!B23*VLOOKUP(B$3,pct_by_cnty!$A:$B,2,FALSE)*1000</f>
        <v>1600.1429266340292</v>
      </c>
      <c r="C23" s="21">
        <f>'County Pop (1,000''s)'!C23*VLOOKUP(C$3,pct_by_cnty!$A:$B,2,FALSE)*1000</f>
        <v>9468.3998797607655</v>
      </c>
      <c r="D23" s="19">
        <f>'County Pop (1,000''s)'!D23*VLOOKUP(D$3,pct_by_cnty!$A:$C,3,FALSE)*1000</f>
        <v>122129.4388120251</v>
      </c>
      <c r="E23" s="21">
        <f>'County Pop (1,000''s)'!E23*VLOOKUP(E$3,pct_by_cnty!$A:$B,2,FALSE)*1000</f>
        <v>8090.7106386937176</v>
      </c>
      <c r="F23" s="21">
        <f>'County Pop (1,000''s)'!F23*VLOOKUP(F$3,pct_by_cnty!$A:$B,2,FALSE)*1000</f>
        <v>444995.08604408737</v>
      </c>
      <c r="G23" s="21">
        <f>'County Pop (1,000''s)'!G23*VLOOKUP(G$3,pct_by_cnty!$A:$B,2,FALSE)*1000</f>
        <v>1416585.7772233421</v>
      </c>
      <c r="H23" s="7">
        <f>'County Pop (1,000''s)'!H23*VLOOKUP(H$3,pct_by_cnty!$A:$B,2,FALSE)*1000</f>
        <v>0</v>
      </c>
      <c r="I23" s="21">
        <f>'County Pop (1,000''s)'!I23*VLOOKUP(I$3,pct_by_cnty!$A:$B,2,FALSE)*1000</f>
        <v>126520.95065528197</v>
      </c>
      <c r="J23" s="7">
        <f>'County Pop (1,000''s)'!J23*VLOOKUP(J$3,pct_by_cnty!$A:$B,2,FALSE)*1000</f>
        <v>0</v>
      </c>
      <c r="K23" s="21">
        <f>'County Pop (1,000''s)'!K23*VLOOKUP(K$3,pct_by_cnty!$A:$B,2,FALSE)*1000</f>
        <v>1055.7687345793634</v>
      </c>
      <c r="L23" s="21">
        <f>'County Pop (1,000''s)'!L23*VLOOKUP(L$3,pct_by_cnty!$A:$B,2,FALSE)*1000</f>
        <v>165566.94761692415</v>
      </c>
      <c r="M23" s="21">
        <f>'County Pop (1,000''s)'!M23*VLOOKUP(M$3,pct_by_cnty!$A:$B,2,FALSE)*1000</f>
        <v>19731.627162376837</v>
      </c>
      <c r="N23" s="21">
        <f>'County Pop (1,000''s)'!N23*VLOOKUP(N$3,pct_by_cnty!$A:$B,2,FALSE)*1000</f>
        <v>26593.742099434527</v>
      </c>
      <c r="O23" s="7">
        <f>'County Pop (1,000''s)'!O23*VLOOKUP(O$3,pct_by_cnty!$A:$B,2,FALSE)*1000</f>
        <v>0</v>
      </c>
      <c r="P23" s="21">
        <f>'County Pop (1,000''s)'!P23*VLOOKUP(P$3,pct_by_cnty!$A:$B,2,FALSE)*1000</f>
        <v>8.8682351249452154</v>
      </c>
      <c r="Q23" s="19">
        <f>'County Pop (1,000''s)'!Q23*VLOOKUP(Q$3,pct_by_cnty!$A:$C,3,FALSE)*1000</f>
        <v>271137.17315023195</v>
      </c>
      <c r="R23" s="21">
        <f>'County Pop (1,000''s)'!R23*VLOOKUP(R$3,pct_by_cnty!$A:$B,2,FALSE)*1000</f>
        <v>37750.106068143468</v>
      </c>
      <c r="S23" s="7">
        <f>'County Pop (1,000''s)'!S23*VLOOKUP(S$3,pct_by_cnty!$A:$B,2,FALSE)*1000</f>
        <v>0</v>
      </c>
      <c r="T23" s="7">
        <f>'County Pop (1,000''s)'!T23*VLOOKUP(T$3,pct_by_cnty!$A:$B,2,FALSE)*1000</f>
        <v>0</v>
      </c>
      <c r="U23" s="7">
        <f>'County Pop (1,000''s)'!U23*VLOOKUP(U$3,pct_by_cnty!$A:$B,2,FALSE)*1000</f>
        <v>0</v>
      </c>
      <c r="V23" s="21">
        <f>'County Pop (1,000''s)'!V23*VLOOKUP(V$3,pct_by_cnty!$A:$B,2,FALSE)*1000</f>
        <v>4176.9831003867112</v>
      </c>
      <c r="W23" s="7">
        <f>'County Pop (1,000''s)'!W23*VLOOKUP(W$3,pct_by_cnty!$A:$B,2,FALSE)*1000</f>
        <v>0</v>
      </c>
      <c r="X23" s="7">
        <f>'County Pop (1,000''s)'!X23*VLOOKUP(X$3,pct_by_cnty!$A:$B,2,FALSE)*1000</f>
        <v>0</v>
      </c>
      <c r="Y23" s="21">
        <f>'County Pop (1,000''s)'!Y23*VLOOKUP(Y$3,pct_by_cnty!$A:$B,2,FALSE)*1000</f>
        <v>61.446835865521912</v>
      </c>
      <c r="Z23" s="21">
        <f>'County Pop (1,000''s)'!Z23*VLOOKUP(Z$3,pct_by_cnty!$A:$B,2,FALSE)*1000</f>
        <v>17661.96433599661</v>
      </c>
      <c r="AA23" s="7">
        <f>'County Pop (1,000''s)'!AA23*VLOOKUP(AA$3,pct_by_cnty!$A:$B,2,FALSE)*1000</f>
        <v>0</v>
      </c>
      <c r="AB23" s="21">
        <f>'County Pop (1,000''s)'!AB23*VLOOKUP(AB$3,pct_by_cnty!$A:$B,2,FALSE)*1000</f>
        <v>594.05516142580632</v>
      </c>
      <c r="AC23" s="7">
        <f>'County Pop (1,000''s)'!AC23*VLOOKUP(AC$3,pct_by_cnty!$A:$B,2,FALSE)*1000</f>
        <v>0</v>
      </c>
      <c r="AD23" s="19">
        <f>'County Pop (1,000''s)'!AD23*VLOOKUP(AD$3,pct_by_cnty!$A:$C,3,FALSE)*1000</f>
        <v>3809.899564409191</v>
      </c>
      <c r="AE23" s="21">
        <v>62106.17877209893</v>
      </c>
      <c r="AF23" s="19">
        <f>'County Pop (1,000''s)'!AF23*VLOOKUP(AF$3,pct_by_cnty!$A:$C,3,FALSE)*1000</f>
        <v>2112.092820035878</v>
      </c>
      <c r="AG23" s="7">
        <f>'County Pop (1,000''s)'!AG23*VLOOKUP(AG$3,pct_by_cnty!$A:$B,2,FALSE)*1000</f>
        <v>0</v>
      </c>
      <c r="AH23" s="7">
        <f>'County Pop (1,000''s)'!AH23*VLOOKUP(AH$3,pct_by_cnty!$A:$B,2,FALSE)*1000</f>
        <v>0</v>
      </c>
      <c r="AI23" s="7">
        <f>'County Pop (1,000''s)'!AI23*VLOOKUP(AI$3,pct_by_cnty!$A:$B,2,FALSE)*1000</f>
        <v>0</v>
      </c>
      <c r="AJ23" s="21">
        <f>'County Pop (1,000''s)'!AJ23*VLOOKUP(AJ$3,pct_by_cnty!$A:$B,2,FALSE)*1000</f>
        <v>222215.10064826245</v>
      </c>
      <c r="AK23" s="7">
        <f>'County Pop (1,000''s)'!AK23*VLOOKUP(AK$3,pct_by_cnty!$A:$B,2,FALSE)*1000</f>
        <v>0</v>
      </c>
      <c r="AL23" s="7">
        <f>'County Pop (1,000''s)'!AL23*VLOOKUP(AL$3,pct_by_cnty!$A:$B,2,FALSE)*1000</f>
        <v>0</v>
      </c>
      <c r="AM23" s="7">
        <f>'County Pop (1,000''s)'!AM23*VLOOKUP(AM$3,pct_by_cnty!$A:$B,2,FALSE)*1000</f>
        <v>0</v>
      </c>
      <c r="AN23" s="7">
        <f>'County Pop (1,000''s)'!AN23*VLOOKUP(AN$3,pct_by_cnty!$A:$B,2,FALSE)*1000</f>
        <v>0</v>
      </c>
      <c r="AO23" s="21">
        <f>'County Pop (1,000''s)'!AO23*VLOOKUP(AO$3,pct_by_cnty!$A:$B,2,FALSE)*1000</f>
        <v>205255.1791227207</v>
      </c>
      <c r="AP23" s="7">
        <f>'County Pop (1,000''s)'!AP23*VLOOKUP(AP$3,pct_by_cnty!$A:$B,2,FALSE)*1000</f>
        <v>0</v>
      </c>
      <c r="AQ23" s="21">
        <f>'County Pop (1,000''s)'!AQ23*VLOOKUP(AQ$3,pct_by_cnty!$A:$B,2,FALSE)*1000</f>
        <v>112432.355767949</v>
      </c>
      <c r="AR23" s="21">
        <f>'County Pop (1,000''s)'!AR23*VLOOKUP(AR$3,pct_by_cnty!$A:$B,2,FALSE)*1000</f>
        <v>2005231.414135098</v>
      </c>
      <c r="AS23" s="21">
        <f>'County Pop (1,000''s)'!AS23*VLOOKUP(AS$3,pct_by_cnty!$A:$B,2,FALSE)*1000</f>
        <v>66.575666773472861</v>
      </c>
      <c r="AT23" s="21">
        <f>'County Pop (1,000''s)'!AT23*VLOOKUP(AT$3,pct_by_cnty!$A:$B,2,FALSE)*1000</f>
        <v>24659.431722849375</v>
      </c>
      <c r="AU23" s="19">
        <f>'County Pop (1,000''s)'!AU23*VLOOKUP(AU$3,pct_by_cnty!$A:$C,3,FALSE)*1000</f>
        <v>137329.46566152695</v>
      </c>
      <c r="AV23" s="21">
        <f>'County Pop (1,000''s)'!AV23*VLOOKUP(AV$3,pct_by_cnty!$A:$B,2,FALSE)*1000</f>
        <v>29074.68709443332</v>
      </c>
      <c r="AW23" s="21">
        <f>'County Pop (1,000''s)'!AW23*VLOOKUP(AW$3,pct_by_cnty!$A:$B,2,FALSE)*1000</f>
        <v>1.4570889877732689</v>
      </c>
      <c r="AX23" s="21">
        <f>'County Pop (1,000''s)'!AX23*VLOOKUP(AX$3,pct_by_cnty!$A:$B,2,FALSE)*1000</f>
        <v>1.8484806750426421</v>
      </c>
      <c r="AY23" s="21">
        <f>'County Pop (1,000''s)'!AY23*VLOOKUP(AY$3,pct_by_cnty!$A:$B,2,FALSE)*1000</f>
        <v>956071.69108910137</v>
      </c>
      <c r="AZ23" s="7">
        <f>'County Pop (1,000''s)'!AZ23*VLOOKUP(AZ$3,pct_by_cnty!$A:$B,2,FALSE)*1000</f>
        <v>0</v>
      </c>
      <c r="BA23" s="7">
        <f>'County Pop (1,000''s)'!BA23*VLOOKUP(BA$3,pct_by_cnty!$A:$B,2,FALSE)*1000</f>
        <v>0</v>
      </c>
      <c r="BB23" s="7">
        <f>'County Pop (1,000''s)'!BB23*VLOOKUP(BB$3,pct_by_cnty!$A:$B,2,FALSE)*1000</f>
        <v>0</v>
      </c>
      <c r="BC23" s="21">
        <f>'County Pop (1,000''s)'!BC23*VLOOKUP(BC$3,pct_by_cnty!$A:$B,2,FALSE)*1000</f>
        <v>32859.066006826812</v>
      </c>
      <c r="BD23" s="21">
        <f>'County Pop (1,000''s)'!BD23*VLOOKUP(BD$3,pct_by_cnty!$A:$B,2,FALSE)*1000</f>
        <v>70234.285608642676</v>
      </c>
      <c r="BE23" s="21">
        <f>'County Pop (1,000''s)'!BE23*VLOOKUP(BE$3,pct_by_cnty!$A:$B,2,FALSE)*1000</f>
        <v>142817.63788148959</v>
      </c>
      <c r="BF23" s="19">
        <f>'County Pop (1,000''s)'!BF23*VLOOKUP(BF$3,pct_by_cnty!$A:$C,3,FALSE)*1000</f>
        <v>89537.363732970058</v>
      </c>
      <c r="BG23" s="21">
        <f>'County Pop (1,000''s)'!BG23*VLOOKUP(BG$3,pct_by_cnty!$A:$B,2,FALSE)*1000</f>
        <v>300048.0099441543</v>
      </c>
      <c r="BH23" s="21">
        <f>'County Pop (1,000''s)'!BH23*VLOOKUP(BH$3,pct_by_cnty!$A:$B,2,FALSE)*1000</f>
        <v>84094.25207681625</v>
      </c>
      <c r="BI23" s="7">
        <f>'County Pop (1,000''s)'!BI23*VLOOKUP(BI$3,pct_by_cnty!$A:$B,2,FALSE)*1000</f>
        <v>0</v>
      </c>
      <c r="BJ23" s="21">
        <f>'County Pop (1,000''s)'!BJ23*VLOOKUP(BJ$3,pct_by_cnty!$A:$B,2,FALSE)*1000</f>
        <v>6045.0116639323533</v>
      </c>
      <c r="BK23" s="7">
        <f>'County Pop (1,000''s)'!BK23*VLOOKUP(BK$3,pct_by_cnty!$A:$B,2,FALSE)*1000</f>
        <v>0</v>
      </c>
      <c r="BL23" s="21">
        <f>'County Pop (1,000''s)'!BL23*VLOOKUP(BL$3,pct_by_cnty!$A:$B,2,FALSE)*1000</f>
        <v>3829.86455534573</v>
      </c>
      <c r="BM23" s="21">
        <f>'County Pop (1,000''s)'!BM23*VLOOKUP(BM$3,pct_by_cnty!$A:$B,2,FALSE)*1000</f>
        <v>251216.2072034076</v>
      </c>
      <c r="BN23" s="7">
        <f>'County Pop (1,000''s)'!BN23*VLOOKUP(BN$3,pct_by_cnty!$A:$B,2,FALSE)*1000</f>
        <v>0</v>
      </c>
      <c r="BO23" s="19">
        <f>'County Pop (1,000''s)'!BO23*VLOOKUP(BO$3,pct_by_cnty!$A:$C,3,FALSE)*1000</f>
        <v>13392.034493230503</v>
      </c>
      <c r="BP23" s="19">
        <f>'County Pop (1,000''s)'!BP23*VLOOKUP(BP$3,pct_by_cnty!$A:$C,3,FALSE)*1000</f>
        <v>8486.5658473902276</v>
      </c>
      <c r="BQ23" s="2"/>
      <c r="BR23" s="7">
        <f t="shared" si="0"/>
        <v>7436656.8653294425</v>
      </c>
      <c r="BS23" s="7">
        <f t="shared" si="3"/>
        <v>6788722.8312476231</v>
      </c>
      <c r="BT23" s="19">
        <f t="shared" si="4"/>
        <v>647934.03408181982</v>
      </c>
      <c r="BU23" s="7">
        <f t="shared" si="5"/>
        <v>7436656.8653294425</v>
      </c>
      <c r="BV23" s="7"/>
      <c r="BW23" s="15">
        <f t="shared" si="6"/>
        <v>0.91287294199325464</v>
      </c>
      <c r="BX23" s="15">
        <f t="shared" si="1"/>
        <v>1</v>
      </c>
      <c r="BZ23">
        <v>1994</v>
      </c>
      <c r="CA23" s="25">
        <f t="shared" si="7"/>
        <v>1302502.5506050722</v>
      </c>
      <c r="CB23" s="25">
        <f t="shared" si="8"/>
        <v>995642.13409688417</v>
      </c>
      <c r="CC23" s="25">
        <f t="shared" si="2"/>
        <v>2005231.414135098</v>
      </c>
      <c r="CD23" s="25">
        <f t="shared" si="9"/>
        <v>1416585.7772233421</v>
      </c>
      <c r="CE23" s="25">
        <f t="shared" si="10"/>
        <v>1068760.9551872262</v>
      </c>
      <c r="CF23" s="25">
        <f t="shared" si="11"/>
        <v>0</v>
      </c>
    </row>
    <row r="24" spans="1:84" x14ac:dyDescent="0.25">
      <c r="A24">
        <v>1995</v>
      </c>
      <c r="B24" s="21">
        <f>'County Pop (1,000''s)'!B24*VLOOKUP(B$3,pct_by_cnty!$A:$B,2,FALSE)*1000</f>
        <v>1634.8346123200417</v>
      </c>
      <c r="C24" s="21">
        <f>'County Pop (1,000''s)'!C24*VLOOKUP(C$3,pct_by_cnty!$A:$B,2,FALSE)*1000</f>
        <v>9706.1509042576381</v>
      </c>
      <c r="D24" s="19">
        <f>'County Pop (1,000''s)'!D24*VLOOKUP(D$3,pct_by_cnty!$A:$C,3,FALSE)*1000</f>
        <v>124328.90162373688</v>
      </c>
      <c r="E24" s="21">
        <f>'County Pop (1,000''s)'!E24*VLOOKUP(E$3,pct_by_cnty!$A:$B,2,FALSE)*1000</f>
        <v>8085.8539186422631</v>
      </c>
      <c r="F24" s="21">
        <f>'County Pop (1,000''s)'!F24*VLOOKUP(F$3,pct_by_cnty!$A:$B,2,FALSE)*1000</f>
        <v>451681.77248367068</v>
      </c>
      <c r="G24" s="21">
        <f>'County Pop (1,000''s)'!G24*VLOOKUP(G$3,pct_by_cnty!$A:$B,2,FALSE)*1000</f>
        <v>1451369.0683392726</v>
      </c>
      <c r="H24" s="7">
        <f>'County Pop (1,000''s)'!H24*VLOOKUP(H$3,pct_by_cnty!$A:$B,2,FALSE)*1000</f>
        <v>0</v>
      </c>
      <c r="I24" s="21">
        <f>'County Pop (1,000''s)'!I24*VLOOKUP(I$3,pct_by_cnty!$A:$B,2,FALSE)*1000</f>
        <v>129516.57902738836</v>
      </c>
      <c r="J24" s="7">
        <f>'County Pop (1,000''s)'!J24*VLOOKUP(J$3,pct_by_cnty!$A:$B,2,FALSE)*1000</f>
        <v>0</v>
      </c>
      <c r="K24" s="21">
        <f>'County Pop (1,000''s)'!K24*VLOOKUP(K$3,pct_by_cnty!$A:$B,2,FALSE)*1000</f>
        <v>1089.999966462186</v>
      </c>
      <c r="L24" s="21">
        <f>'County Pop (1,000''s)'!L24*VLOOKUP(L$3,pct_by_cnty!$A:$B,2,FALSE)*1000</f>
        <v>173141.64372507524</v>
      </c>
      <c r="M24" s="21">
        <f>'County Pop (1,000''s)'!M24*VLOOKUP(M$3,pct_by_cnty!$A:$B,2,FALSE)*1000</f>
        <v>20453.254622611614</v>
      </c>
      <c r="N24" s="21">
        <f>'County Pop (1,000''s)'!N24*VLOOKUP(N$3,pct_by_cnty!$A:$B,2,FALSE)*1000</f>
        <v>27439.435739689481</v>
      </c>
      <c r="O24" s="7">
        <f>'County Pop (1,000''s)'!O24*VLOOKUP(O$3,pct_by_cnty!$A:$B,2,FALSE)*1000</f>
        <v>0</v>
      </c>
      <c r="P24" s="21">
        <f>'County Pop (1,000''s)'!P24*VLOOKUP(P$3,pct_by_cnty!$A:$B,2,FALSE)*1000</f>
        <v>8.9821074857340779</v>
      </c>
      <c r="Q24" s="19">
        <f>'County Pop (1,000''s)'!Q24*VLOOKUP(Q$3,pct_by_cnty!$A:$C,3,FALSE)*1000</f>
        <v>273492.29008571617</v>
      </c>
      <c r="R24" s="21">
        <f>'County Pop (1,000''s)'!R24*VLOOKUP(R$3,pct_by_cnty!$A:$B,2,FALSE)*1000</f>
        <v>40076.521586434224</v>
      </c>
      <c r="S24" s="7">
        <f>'County Pop (1,000''s)'!S24*VLOOKUP(S$3,pct_by_cnty!$A:$B,2,FALSE)*1000</f>
        <v>0</v>
      </c>
      <c r="T24" s="7">
        <f>'County Pop (1,000''s)'!T24*VLOOKUP(T$3,pct_by_cnty!$A:$B,2,FALSE)*1000</f>
        <v>0</v>
      </c>
      <c r="U24" s="7">
        <f>'County Pop (1,000''s)'!U24*VLOOKUP(U$3,pct_by_cnty!$A:$B,2,FALSE)*1000</f>
        <v>0</v>
      </c>
      <c r="V24" s="21">
        <f>'County Pop (1,000''s)'!V24*VLOOKUP(V$3,pct_by_cnty!$A:$B,2,FALSE)*1000</f>
        <v>4287.7166469397616</v>
      </c>
      <c r="W24" s="7">
        <f>'County Pop (1,000''s)'!W24*VLOOKUP(W$3,pct_by_cnty!$A:$B,2,FALSE)*1000</f>
        <v>0</v>
      </c>
      <c r="X24" s="7">
        <f>'County Pop (1,000''s)'!X24*VLOOKUP(X$3,pct_by_cnty!$A:$B,2,FALSE)*1000</f>
        <v>0</v>
      </c>
      <c r="Y24" s="21">
        <f>'County Pop (1,000''s)'!Y24*VLOOKUP(Y$3,pct_by_cnty!$A:$B,2,FALSE)*1000</f>
        <v>63.396931209330056</v>
      </c>
      <c r="Z24" s="21">
        <f>'County Pop (1,000''s)'!Z24*VLOOKUP(Z$3,pct_by_cnty!$A:$B,2,FALSE)*1000</f>
        <v>18173.458272226933</v>
      </c>
      <c r="AA24" s="7">
        <f>'County Pop (1,000''s)'!AA24*VLOOKUP(AA$3,pct_by_cnty!$A:$B,2,FALSE)*1000</f>
        <v>0</v>
      </c>
      <c r="AB24" s="21">
        <f>'County Pop (1,000''s)'!AB24*VLOOKUP(AB$3,pct_by_cnty!$A:$B,2,FALSE)*1000</f>
        <v>609.5732487856543</v>
      </c>
      <c r="AC24" s="7">
        <f>'County Pop (1,000''s)'!AC24*VLOOKUP(AC$3,pct_by_cnty!$A:$B,2,FALSE)*1000</f>
        <v>0</v>
      </c>
      <c r="AD24" s="19">
        <f>'County Pop (1,000''s)'!AD24*VLOOKUP(AD$3,pct_by_cnty!$A:$C,3,FALSE)*1000</f>
        <v>4012.7902187459617</v>
      </c>
      <c r="AE24" s="21">
        <v>63351.133800108815</v>
      </c>
      <c r="AF24" s="19">
        <f>'County Pop (1,000''s)'!AF24*VLOOKUP(AF$3,pct_by_cnty!$A:$C,3,FALSE)*1000</f>
        <v>2150.1870211564742</v>
      </c>
      <c r="AG24" s="7">
        <f>'County Pop (1,000''s)'!AG24*VLOOKUP(AG$3,pct_by_cnty!$A:$B,2,FALSE)*1000</f>
        <v>0</v>
      </c>
      <c r="AH24" s="7">
        <f>'County Pop (1,000''s)'!AH24*VLOOKUP(AH$3,pct_by_cnty!$A:$B,2,FALSE)*1000</f>
        <v>0</v>
      </c>
      <c r="AI24" s="7">
        <f>'County Pop (1,000''s)'!AI24*VLOOKUP(AI$3,pct_by_cnty!$A:$B,2,FALSE)*1000</f>
        <v>0</v>
      </c>
      <c r="AJ24" s="21">
        <f>'County Pop (1,000''s)'!AJ24*VLOOKUP(AJ$3,pct_by_cnty!$A:$B,2,FALSE)*1000</f>
        <v>228371.52935832713</v>
      </c>
      <c r="AK24" s="7">
        <f>'County Pop (1,000''s)'!AK24*VLOOKUP(AK$3,pct_by_cnty!$A:$B,2,FALSE)*1000</f>
        <v>0</v>
      </c>
      <c r="AL24" s="7">
        <f>'County Pop (1,000''s)'!AL24*VLOOKUP(AL$3,pct_by_cnty!$A:$B,2,FALSE)*1000</f>
        <v>0</v>
      </c>
      <c r="AM24" s="7">
        <f>'County Pop (1,000''s)'!AM24*VLOOKUP(AM$3,pct_by_cnty!$A:$B,2,FALSE)*1000</f>
        <v>0</v>
      </c>
      <c r="AN24" s="7">
        <f>'County Pop (1,000''s)'!AN24*VLOOKUP(AN$3,pct_by_cnty!$A:$B,2,FALSE)*1000</f>
        <v>0</v>
      </c>
      <c r="AO24" s="21">
        <f>'County Pop (1,000''s)'!AO24*VLOOKUP(AO$3,pct_by_cnty!$A:$B,2,FALSE)*1000</f>
        <v>209526.1316092152</v>
      </c>
      <c r="AP24" s="7">
        <f>'County Pop (1,000''s)'!AP24*VLOOKUP(AP$3,pct_by_cnty!$A:$B,2,FALSE)*1000</f>
        <v>0</v>
      </c>
      <c r="AQ24" s="21">
        <f>'County Pop (1,000''s)'!AQ24*VLOOKUP(AQ$3,pct_by_cnty!$A:$B,2,FALSE)*1000</f>
        <v>114709.587008695</v>
      </c>
      <c r="AR24" s="21">
        <f>'County Pop (1,000''s)'!AR24*VLOOKUP(AR$3,pct_by_cnty!$A:$B,2,FALSE)*1000</f>
        <v>2046133.4773228853</v>
      </c>
      <c r="AS24" s="21">
        <f>'County Pop (1,000''s)'!AS24*VLOOKUP(AS$3,pct_by_cnty!$A:$B,2,FALSE)*1000</f>
        <v>66.45703099994536</v>
      </c>
      <c r="AT24" s="21">
        <f>'County Pop (1,000''s)'!AT24*VLOOKUP(AT$3,pct_by_cnty!$A:$B,2,FALSE)*1000</f>
        <v>25324.873016158042</v>
      </c>
      <c r="AU24" s="19">
        <f>'County Pop (1,000''s)'!AU24*VLOOKUP(AU$3,pct_by_cnty!$A:$C,3,FALSE)*1000</f>
        <v>139474.4444530677</v>
      </c>
      <c r="AV24" s="21">
        <f>'County Pop (1,000''s)'!AV24*VLOOKUP(AV$3,pct_by_cnty!$A:$B,2,FALSE)*1000</f>
        <v>29089.405829459538</v>
      </c>
      <c r="AW24" s="21">
        <f>'County Pop (1,000''s)'!AW24*VLOOKUP(AW$3,pct_by_cnty!$A:$B,2,FALSE)*1000</f>
        <v>1.4879901285249346</v>
      </c>
      <c r="AX24" s="21">
        <f>'County Pop (1,000''s)'!AX24*VLOOKUP(AX$3,pct_by_cnty!$A:$B,2,FALSE)*1000</f>
        <v>1.9364426664129721</v>
      </c>
      <c r="AY24" s="21">
        <f>'County Pop (1,000''s)'!AY24*VLOOKUP(AY$3,pct_by_cnty!$A:$B,2,FALSE)*1000</f>
        <v>981359.63057585363</v>
      </c>
      <c r="AZ24" s="7">
        <f>'County Pop (1,000''s)'!AZ24*VLOOKUP(AZ$3,pct_by_cnty!$A:$B,2,FALSE)*1000</f>
        <v>0</v>
      </c>
      <c r="BA24" s="7">
        <f>'County Pop (1,000''s)'!BA24*VLOOKUP(BA$3,pct_by_cnty!$A:$B,2,FALSE)*1000</f>
        <v>0</v>
      </c>
      <c r="BB24" s="7">
        <f>'County Pop (1,000''s)'!BB24*VLOOKUP(BB$3,pct_by_cnty!$A:$B,2,FALSE)*1000</f>
        <v>0</v>
      </c>
      <c r="BC24" s="21">
        <f>'County Pop (1,000''s)'!BC24*VLOOKUP(BC$3,pct_by_cnty!$A:$B,2,FALSE)*1000</f>
        <v>33129.370396378297</v>
      </c>
      <c r="BD24" s="21">
        <f>'County Pop (1,000''s)'!BD24*VLOOKUP(BD$3,pct_by_cnty!$A:$B,2,FALSE)*1000</f>
        <v>73074.303449027851</v>
      </c>
      <c r="BE24" s="21">
        <f>'County Pop (1,000''s)'!BE24*VLOOKUP(BE$3,pct_by_cnty!$A:$B,2,FALSE)*1000</f>
        <v>145903.32079185569</v>
      </c>
      <c r="BF24" s="19">
        <f>'County Pop (1,000''s)'!BF24*VLOOKUP(BF$3,pct_by_cnty!$A:$C,3,FALSE)*1000</f>
        <v>93508.276328017266</v>
      </c>
      <c r="BG24" s="21">
        <f>'County Pop (1,000''s)'!BG24*VLOOKUP(BG$3,pct_by_cnty!$A:$B,2,FALSE)*1000</f>
        <v>304774.99758717499</v>
      </c>
      <c r="BH24" s="21">
        <f>'County Pop (1,000''s)'!BH24*VLOOKUP(BH$3,pct_by_cnty!$A:$B,2,FALSE)*1000</f>
        <v>85786.720233341199</v>
      </c>
      <c r="BI24" s="7">
        <f>'County Pop (1,000''s)'!BI24*VLOOKUP(BI$3,pct_by_cnty!$A:$B,2,FALSE)*1000</f>
        <v>0</v>
      </c>
      <c r="BJ24" s="21">
        <f>'County Pop (1,000''s)'!BJ24*VLOOKUP(BJ$3,pct_by_cnty!$A:$B,2,FALSE)*1000</f>
        <v>6152.826679576774</v>
      </c>
      <c r="BK24" s="7">
        <f>'County Pop (1,000''s)'!BK24*VLOOKUP(BK$3,pct_by_cnty!$A:$B,2,FALSE)*1000</f>
        <v>0</v>
      </c>
      <c r="BL24" s="21">
        <f>'County Pop (1,000''s)'!BL24*VLOOKUP(BL$3,pct_by_cnty!$A:$B,2,FALSE)*1000</f>
        <v>3813.1140645035489</v>
      </c>
      <c r="BM24" s="21">
        <f>'County Pop (1,000''s)'!BM24*VLOOKUP(BM$3,pct_by_cnty!$A:$B,2,FALSE)*1000</f>
        <v>254720.97560357457</v>
      </c>
      <c r="BN24" s="7">
        <f>'County Pop (1,000''s)'!BN24*VLOOKUP(BN$3,pct_by_cnty!$A:$B,2,FALSE)*1000</f>
        <v>0</v>
      </c>
      <c r="BO24" s="19">
        <f>'County Pop (1,000''s)'!BO24*VLOOKUP(BO$3,pct_by_cnty!$A:$C,3,FALSE)*1000</f>
        <v>13940.323357536583</v>
      </c>
      <c r="BP24" s="19">
        <f>'County Pop (1,000''s)'!BP24*VLOOKUP(BP$3,pct_by_cnty!$A:$C,3,FALSE)*1000</f>
        <v>8955.9454682209089</v>
      </c>
      <c r="BQ24" s="2"/>
      <c r="BR24" s="7">
        <f t="shared" si="0"/>
        <v>7602492.6794786016</v>
      </c>
      <c r="BS24" s="7">
        <f t="shared" si="3"/>
        <v>6942629.5209224038</v>
      </c>
      <c r="BT24" s="19">
        <f t="shared" si="4"/>
        <v>659863.15855619789</v>
      </c>
      <c r="BU24" s="7">
        <f t="shared" si="5"/>
        <v>7602492.6794786016</v>
      </c>
      <c r="BV24" s="7"/>
      <c r="BW24" s="15">
        <f t="shared" si="6"/>
        <v>0.91320436778092984</v>
      </c>
      <c r="BX24" s="15">
        <f t="shared" si="1"/>
        <v>1</v>
      </c>
      <c r="BZ24">
        <v>1995</v>
      </c>
      <c r="CA24" s="25">
        <f t="shared" si="7"/>
        <v>1334413.0780059726</v>
      </c>
      <c r="CB24" s="25">
        <f t="shared" si="8"/>
        <v>1014742.9780772397</v>
      </c>
      <c r="CC24" s="25">
        <f t="shared" si="2"/>
        <v>2046133.4773228853</v>
      </c>
      <c r="CD24" s="25">
        <f t="shared" si="9"/>
        <v>1451369.0683392726</v>
      </c>
      <c r="CE24" s="25">
        <f t="shared" si="10"/>
        <v>1095970.9191770321</v>
      </c>
      <c r="CF24" s="25">
        <f t="shared" si="11"/>
        <v>0</v>
      </c>
    </row>
    <row r="25" spans="1:84" x14ac:dyDescent="0.25">
      <c r="A25">
        <v>1996</v>
      </c>
      <c r="B25" s="21">
        <f>'County Pop (1,000''s)'!B25*VLOOKUP(B$3,pct_by_cnty!$A:$B,2,FALSE)*1000</f>
        <v>1659.1478669998801</v>
      </c>
      <c r="C25" s="21">
        <f>'County Pop (1,000''s)'!C25*VLOOKUP(C$3,pct_by_cnty!$A:$B,2,FALSE)*1000</f>
        <v>9912.070186596522</v>
      </c>
      <c r="D25" s="19">
        <f>'County Pop (1,000''s)'!D25*VLOOKUP(D$3,pct_by_cnty!$A:$C,3,FALSE)*1000</f>
        <v>126543.7508847093</v>
      </c>
      <c r="E25" s="21">
        <f>'County Pop (1,000''s)'!E25*VLOOKUP(E$3,pct_by_cnty!$A:$B,2,FALSE)*1000</f>
        <v>8247.9487741574976</v>
      </c>
      <c r="F25" s="21">
        <f>'County Pop (1,000''s)'!F25*VLOOKUP(F$3,pct_by_cnty!$A:$B,2,FALSE)*1000</f>
        <v>456646.99510029849</v>
      </c>
      <c r="G25" s="21">
        <f>'County Pop (1,000''s)'!G25*VLOOKUP(G$3,pct_by_cnty!$A:$B,2,FALSE)*1000</f>
        <v>1486839.2903613681</v>
      </c>
      <c r="H25" s="7">
        <f>'County Pop (1,000''s)'!H25*VLOOKUP(H$3,pct_by_cnty!$A:$B,2,FALSE)*1000</f>
        <v>0</v>
      </c>
      <c r="I25" s="21">
        <f>'County Pop (1,000''s)'!I25*VLOOKUP(I$3,pct_by_cnty!$A:$B,2,FALSE)*1000</f>
        <v>131538.21995368286</v>
      </c>
      <c r="J25" s="7">
        <f>'County Pop (1,000''s)'!J25*VLOOKUP(J$3,pct_by_cnty!$A:$B,2,FALSE)*1000</f>
        <v>0</v>
      </c>
      <c r="K25" s="21">
        <f>'County Pop (1,000''s)'!K25*VLOOKUP(K$3,pct_by_cnty!$A:$B,2,FALSE)*1000</f>
        <v>1128.996213110305</v>
      </c>
      <c r="L25" s="21">
        <f>'County Pop (1,000''s)'!L25*VLOOKUP(L$3,pct_by_cnty!$A:$B,2,FALSE)*1000</f>
        <v>181676.57554724795</v>
      </c>
      <c r="M25" s="21">
        <f>'County Pop (1,000''s)'!M25*VLOOKUP(M$3,pct_by_cnty!$A:$B,2,FALSE)*1000</f>
        <v>20976.776790657575</v>
      </c>
      <c r="N25" s="21">
        <f>'County Pop (1,000''s)'!N25*VLOOKUP(N$3,pct_by_cnty!$A:$B,2,FALSE)*1000</f>
        <v>27801.69112170197</v>
      </c>
      <c r="O25" s="7">
        <f>'County Pop (1,000''s)'!O25*VLOOKUP(O$3,pct_by_cnty!$A:$B,2,FALSE)*1000</f>
        <v>0</v>
      </c>
      <c r="P25" s="21">
        <f>'County Pop (1,000''s)'!P25*VLOOKUP(P$3,pct_by_cnty!$A:$B,2,FALSE)*1000</f>
        <v>9.2113804822537233</v>
      </c>
      <c r="Q25" s="19">
        <f>'County Pop (1,000''s)'!Q25*VLOOKUP(Q$3,pct_by_cnty!$A:$C,3,FALSE)*1000</f>
        <v>278024.80972869688</v>
      </c>
      <c r="R25" s="21">
        <f>'County Pop (1,000''s)'!R25*VLOOKUP(R$3,pct_by_cnty!$A:$B,2,FALSE)*1000</f>
        <v>42205.763836201084</v>
      </c>
      <c r="S25" s="7">
        <f>'County Pop (1,000''s)'!S25*VLOOKUP(S$3,pct_by_cnty!$A:$B,2,FALSE)*1000</f>
        <v>0</v>
      </c>
      <c r="T25" s="7">
        <f>'County Pop (1,000''s)'!T25*VLOOKUP(T$3,pct_by_cnty!$A:$B,2,FALSE)*1000</f>
        <v>0</v>
      </c>
      <c r="U25" s="7">
        <f>'County Pop (1,000''s)'!U25*VLOOKUP(U$3,pct_by_cnty!$A:$B,2,FALSE)*1000</f>
        <v>0</v>
      </c>
      <c r="V25" s="21">
        <f>'County Pop (1,000''s)'!V25*VLOOKUP(V$3,pct_by_cnty!$A:$B,2,FALSE)*1000</f>
        <v>4843.4576186003387</v>
      </c>
      <c r="W25" s="7">
        <f>'County Pop (1,000''s)'!W25*VLOOKUP(W$3,pct_by_cnty!$A:$B,2,FALSE)*1000</f>
        <v>0</v>
      </c>
      <c r="X25" s="7">
        <f>'County Pop (1,000''s)'!X25*VLOOKUP(X$3,pct_by_cnty!$A:$B,2,FALSE)*1000</f>
        <v>0</v>
      </c>
      <c r="Y25" s="21">
        <f>'County Pop (1,000''s)'!Y25*VLOOKUP(Y$3,pct_by_cnty!$A:$B,2,FALSE)*1000</f>
        <v>63.760054589925538</v>
      </c>
      <c r="Z25" s="21">
        <f>'County Pop (1,000''s)'!Z25*VLOOKUP(Z$3,pct_by_cnty!$A:$B,2,FALSE)*1000</f>
        <v>18592.489643424124</v>
      </c>
      <c r="AA25" s="7">
        <f>'County Pop (1,000''s)'!AA25*VLOOKUP(AA$3,pct_by_cnty!$A:$B,2,FALSE)*1000</f>
        <v>0</v>
      </c>
      <c r="AB25" s="21">
        <f>'County Pop (1,000''s)'!AB25*VLOOKUP(AB$3,pct_by_cnty!$A:$B,2,FALSE)*1000</f>
        <v>623.6717523099959</v>
      </c>
      <c r="AC25" s="7">
        <f>'County Pop (1,000''s)'!AC25*VLOOKUP(AC$3,pct_by_cnty!$A:$B,2,FALSE)*1000</f>
        <v>0</v>
      </c>
      <c r="AD25" s="19">
        <f>'County Pop (1,000''s)'!AD25*VLOOKUP(AD$3,pct_by_cnty!$A:$C,3,FALSE)*1000</f>
        <v>4042.6606138168227</v>
      </c>
      <c r="AE25" s="21">
        <v>64516.093119441684</v>
      </c>
      <c r="AF25" s="19">
        <f>'County Pop (1,000''s)'!AF25*VLOOKUP(AF$3,pct_by_cnty!$A:$C,3,FALSE)*1000</f>
        <v>2154.1001081067361</v>
      </c>
      <c r="AG25" s="7">
        <f>'County Pop (1,000''s)'!AG25*VLOOKUP(AG$3,pct_by_cnty!$A:$B,2,FALSE)*1000</f>
        <v>0</v>
      </c>
      <c r="AH25" s="7">
        <f>'County Pop (1,000''s)'!AH25*VLOOKUP(AH$3,pct_by_cnty!$A:$B,2,FALSE)*1000</f>
        <v>0</v>
      </c>
      <c r="AI25" s="7">
        <f>'County Pop (1,000''s)'!AI25*VLOOKUP(AI$3,pct_by_cnty!$A:$B,2,FALSE)*1000</f>
        <v>0</v>
      </c>
      <c r="AJ25" s="21">
        <f>'County Pop (1,000''s)'!AJ25*VLOOKUP(AJ$3,pct_by_cnty!$A:$B,2,FALSE)*1000</f>
        <v>233751.05549948494</v>
      </c>
      <c r="AK25" s="7">
        <f>'County Pop (1,000''s)'!AK25*VLOOKUP(AK$3,pct_by_cnty!$A:$B,2,FALSE)*1000</f>
        <v>0</v>
      </c>
      <c r="AL25" s="7">
        <f>'County Pop (1,000''s)'!AL25*VLOOKUP(AL$3,pct_by_cnty!$A:$B,2,FALSE)*1000</f>
        <v>0</v>
      </c>
      <c r="AM25" s="7">
        <f>'County Pop (1,000''s)'!AM25*VLOOKUP(AM$3,pct_by_cnty!$A:$B,2,FALSE)*1000</f>
        <v>0</v>
      </c>
      <c r="AN25" s="7">
        <f>'County Pop (1,000''s)'!AN25*VLOOKUP(AN$3,pct_by_cnty!$A:$B,2,FALSE)*1000</f>
        <v>0</v>
      </c>
      <c r="AO25" s="21">
        <f>'County Pop (1,000''s)'!AO25*VLOOKUP(AO$3,pct_by_cnty!$A:$B,2,FALSE)*1000</f>
        <v>213990.27424126127</v>
      </c>
      <c r="AP25" s="7">
        <f>'County Pop (1,000''s)'!AP25*VLOOKUP(AP$3,pct_by_cnty!$A:$B,2,FALSE)*1000</f>
        <v>0</v>
      </c>
      <c r="AQ25" s="21">
        <f>'County Pop (1,000''s)'!AQ25*VLOOKUP(AQ$3,pct_by_cnty!$A:$B,2,FALSE)*1000</f>
        <v>117781.988312938</v>
      </c>
      <c r="AR25" s="21">
        <f>'County Pop (1,000''s)'!AR25*VLOOKUP(AR$3,pct_by_cnty!$A:$B,2,FALSE)*1000</f>
        <v>2086467.8417477871</v>
      </c>
      <c r="AS25" s="21">
        <f>'County Pop (1,000''s)'!AS25*VLOOKUP(AS$3,pct_by_cnty!$A:$B,2,FALSE)*1000</f>
        <v>66.330134145502129</v>
      </c>
      <c r="AT25" s="21">
        <f>'County Pop (1,000''s)'!AT25*VLOOKUP(AT$3,pct_by_cnty!$A:$B,2,FALSE)*1000</f>
        <v>26032.83229391589</v>
      </c>
      <c r="AU25" s="19">
        <f>'County Pop (1,000''s)'!AU25*VLOOKUP(AU$3,pct_by_cnty!$A:$C,3,FALSE)*1000</f>
        <v>141386.8027875369</v>
      </c>
      <c r="AV25" s="21">
        <f>'County Pop (1,000''s)'!AV25*VLOOKUP(AV$3,pct_by_cnty!$A:$B,2,FALSE)*1000</f>
        <v>29827.674831710192</v>
      </c>
      <c r="AW25" s="21">
        <f>'County Pop (1,000''s)'!AW25*VLOOKUP(AW$3,pct_by_cnty!$A:$B,2,FALSE)*1000</f>
        <v>1.5294354582267176</v>
      </c>
      <c r="AX25" s="21">
        <f>'County Pop (1,000''s)'!AX25*VLOOKUP(AX$3,pct_by_cnty!$A:$B,2,FALSE)*1000</f>
        <v>2.0376982608633343</v>
      </c>
      <c r="AY25" s="21">
        <f>'County Pop (1,000''s)'!AY25*VLOOKUP(AY$3,pct_by_cnty!$A:$B,2,FALSE)*1000</f>
        <v>1007341.1750874937</v>
      </c>
      <c r="AZ25" s="7">
        <f>'County Pop (1,000''s)'!AZ25*VLOOKUP(AZ$3,pct_by_cnty!$A:$B,2,FALSE)*1000</f>
        <v>0</v>
      </c>
      <c r="BA25" s="7">
        <f>'County Pop (1,000''s)'!BA25*VLOOKUP(BA$3,pct_by_cnty!$A:$B,2,FALSE)*1000</f>
        <v>0</v>
      </c>
      <c r="BB25" s="7">
        <f>'County Pop (1,000''s)'!BB25*VLOOKUP(BB$3,pct_by_cnty!$A:$B,2,FALSE)*1000</f>
        <v>0</v>
      </c>
      <c r="BC25" s="21">
        <f>'County Pop (1,000''s)'!BC25*VLOOKUP(BC$3,pct_by_cnty!$A:$B,2,FALSE)*1000</f>
        <v>33455.226324035655</v>
      </c>
      <c r="BD25" s="21">
        <f>'County Pop (1,000''s)'!BD25*VLOOKUP(BD$3,pct_by_cnty!$A:$B,2,FALSE)*1000</f>
        <v>76337.015365933112</v>
      </c>
      <c r="BE25" s="21">
        <f>'County Pop (1,000''s)'!BE25*VLOOKUP(BE$3,pct_by_cnty!$A:$B,2,FALSE)*1000</f>
        <v>149321.5753567314</v>
      </c>
      <c r="BF25" s="19">
        <f>'County Pop (1,000''s)'!BF25*VLOOKUP(BF$3,pct_by_cnty!$A:$C,3,FALSE)*1000</f>
        <v>97282.738667173384</v>
      </c>
      <c r="BG25" s="21">
        <f>'County Pop (1,000''s)'!BG25*VLOOKUP(BG$3,pct_by_cnty!$A:$B,2,FALSE)*1000</f>
        <v>309163.3011364963</v>
      </c>
      <c r="BH25" s="21">
        <f>'County Pop (1,000''s)'!BH25*VLOOKUP(BH$3,pct_by_cnty!$A:$B,2,FALSE)*1000</f>
        <v>87476.813193942624</v>
      </c>
      <c r="BI25" s="7">
        <f>'County Pop (1,000''s)'!BI25*VLOOKUP(BI$3,pct_by_cnty!$A:$B,2,FALSE)*1000</f>
        <v>0</v>
      </c>
      <c r="BJ25" s="21">
        <f>'County Pop (1,000''s)'!BJ25*VLOOKUP(BJ$3,pct_by_cnty!$A:$B,2,FALSE)*1000</f>
        <v>6396.8832412451702</v>
      </c>
      <c r="BK25" s="7">
        <f>'County Pop (1,000''s)'!BK25*VLOOKUP(BK$3,pct_by_cnty!$A:$B,2,FALSE)*1000</f>
        <v>0</v>
      </c>
      <c r="BL25" s="21">
        <f>'County Pop (1,000''s)'!BL25*VLOOKUP(BL$3,pct_by_cnty!$A:$B,2,FALSE)*1000</f>
        <v>3884.7303687219542</v>
      </c>
      <c r="BM25" s="21">
        <f>'County Pop (1,000''s)'!BM25*VLOOKUP(BM$3,pct_by_cnty!$A:$B,2,FALSE)*1000</f>
        <v>258203.00984486812</v>
      </c>
      <c r="BN25" s="7">
        <f>'County Pop (1,000''s)'!BN25*VLOOKUP(BN$3,pct_by_cnty!$A:$B,2,FALSE)*1000</f>
        <v>0</v>
      </c>
      <c r="BO25" s="19">
        <f>'County Pop (1,000''s)'!BO25*VLOOKUP(BO$3,pct_by_cnty!$A:$C,3,FALSE)*1000</f>
        <v>14523.424508002892</v>
      </c>
      <c r="BP25" s="19">
        <f>'County Pop (1,000''s)'!BP25*VLOOKUP(BP$3,pct_by_cnty!$A:$C,3,FALSE)*1000</f>
        <v>9342.8400977707261</v>
      </c>
      <c r="BQ25" s="2"/>
      <c r="BR25" s="7">
        <f t="shared" si="0"/>
        <v>7770084.5808311142</v>
      </c>
      <c r="BS25" s="7">
        <f t="shared" si="3"/>
        <v>7096783.4534353008</v>
      </c>
      <c r="BT25" s="19">
        <f t="shared" si="4"/>
        <v>673301.1273958137</v>
      </c>
      <c r="BU25" s="7">
        <f t="shared" si="5"/>
        <v>7770084.5808311142</v>
      </c>
      <c r="BV25" s="7"/>
      <c r="BW25" s="15">
        <f t="shared" si="6"/>
        <v>0.9133470015169648</v>
      </c>
      <c r="BX25" s="15">
        <f t="shared" si="1"/>
        <v>1</v>
      </c>
      <c r="BZ25">
        <v>1996</v>
      </c>
      <c r="CA25" s="25">
        <f t="shared" si="7"/>
        <v>1368788.5067083151</v>
      </c>
      <c r="CB25" s="25">
        <f t="shared" si="8"/>
        <v>1032576.9879148853</v>
      </c>
      <c r="CC25" s="25">
        <f t="shared" si="2"/>
        <v>2086467.8417477871</v>
      </c>
      <c r="CD25" s="25">
        <f t="shared" si="9"/>
        <v>1486839.2903613681</v>
      </c>
      <c r="CE25" s="25">
        <f t="shared" si="10"/>
        <v>1122110.8267029452</v>
      </c>
      <c r="CF25" s="25">
        <f t="shared" si="11"/>
        <v>0</v>
      </c>
    </row>
    <row r="26" spans="1:84" x14ac:dyDescent="0.25">
      <c r="A26">
        <v>1997</v>
      </c>
      <c r="B26" s="21">
        <f>'County Pop (1,000''s)'!B26*VLOOKUP(B$3,pct_by_cnty!$A:$B,2,FALSE)*1000</f>
        <v>1686.2694047019156</v>
      </c>
      <c r="C26" s="21">
        <f>'County Pop (1,000''s)'!C26*VLOOKUP(C$3,pct_by_cnty!$A:$B,2,FALSE)*1000</f>
        <v>10059.094815148952</v>
      </c>
      <c r="D26" s="19">
        <f>'County Pop (1,000''s)'!D26*VLOOKUP(D$3,pct_by_cnty!$A:$C,3,FALSE)*1000</f>
        <v>127968.03752350796</v>
      </c>
      <c r="E26" s="21">
        <f>'County Pop (1,000''s)'!E26*VLOOKUP(E$3,pct_by_cnty!$A:$B,2,FALSE)*1000</f>
        <v>8409.5607847403171</v>
      </c>
      <c r="F26" s="21">
        <f>'County Pop (1,000''s)'!F26*VLOOKUP(F$3,pct_by_cnty!$A:$B,2,FALSE)*1000</f>
        <v>462393.76954186941</v>
      </c>
      <c r="G26" s="21">
        <f>'County Pop (1,000''s)'!G26*VLOOKUP(G$3,pct_by_cnty!$A:$B,2,FALSE)*1000</f>
        <v>1526824.5940432909</v>
      </c>
      <c r="H26" s="7">
        <f>'County Pop (1,000''s)'!H26*VLOOKUP(H$3,pct_by_cnty!$A:$B,2,FALSE)*1000</f>
        <v>0</v>
      </c>
      <c r="I26" s="21">
        <f>'County Pop (1,000''s)'!I26*VLOOKUP(I$3,pct_by_cnty!$A:$B,2,FALSE)*1000</f>
        <v>133903.2645949166</v>
      </c>
      <c r="J26" s="7">
        <f>'County Pop (1,000''s)'!J26*VLOOKUP(J$3,pct_by_cnty!$A:$B,2,FALSE)*1000</f>
        <v>0</v>
      </c>
      <c r="K26" s="21">
        <f>'County Pop (1,000''s)'!K26*VLOOKUP(K$3,pct_by_cnty!$A:$B,2,FALSE)*1000</f>
        <v>1168.0876031513817</v>
      </c>
      <c r="L26" s="21">
        <f>'County Pop (1,000''s)'!L26*VLOOKUP(L$3,pct_by_cnty!$A:$B,2,FALSE)*1000</f>
        <v>191777.4990064741</v>
      </c>
      <c r="M26" s="21">
        <f>'County Pop (1,000''s)'!M26*VLOOKUP(M$3,pct_by_cnty!$A:$B,2,FALSE)*1000</f>
        <v>21467.683093190757</v>
      </c>
      <c r="N26" s="21">
        <f>'County Pop (1,000''s)'!N26*VLOOKUP(N$3,pct_by_cnty!$A:$B,2,FALSE)*1000</f>
        <v>28618.212578056617</v>
      </c>
      <c r="O26" s="7">
        <f>'County Pop (1,000''s)'!O26*VLOOKUP(O$3,pct_by_cnty!$A:$B,2,FALSE)*1000</f>
        <v>0</v>
      </c>
      <c r="P26" s="21">
        <f>'County Pop (1,000''s)'!P26*VLOOKUP(P$3,pct_by_cnty!$A:$B,2,FALSE)*1000</f>
        <v>9.3662271400656412</v>
      </c>
      <c r="Q26" s="19">
        <f>'County Pop (1,000''s)'!Q26*VLOOKUP(Q$3,pct_by_cnty!$A:$C,3,FALSE)*1000</f>
        <v>284312.29166764411</v>
      </c>
      <c r="R26" s="21">
        <f>'County Pop (1,000''s)'!R26*VLOOKUP(R$3,pct_by_cnty!$A:$B,2,FALSE)*1000</f>
        <v>44611.771421577927</v>
      </c>
      <c r="S26" s="7">
        <f>'County Pop (1,000''s)'!S26*VLOOKUP(S$3,pct_by_cnty!$A:$B,2,FALSE)*1000</f>
        <v>0</v>
      </c>
      <c r="T26" s="7">
        <f>'County Pop (1,000''s)'!T26*VLOOKUP(T$3,pct_by_cnty!$A:$B,2,FALSE)*1000</f>
        <v>0</v>
      </c>
      <c r="U26" s="7">
        <f>'County Pop (1,000''s)'!U26*VLOOKUP(U$3,pct_by_cnty!$A:$B,2,FALSE)*1000</f>
        <v>0</v>
      </c>
      <c r="V26" s="21">
        <f>'County Pop (1,000''s)'!V26*VLOOKUP(V$3,pct_by_cnty!$A:$B,2,FALSE)*1000</f>
        <v>4951.3873528115382</v>
      </c>
      <c r="W26" s="7">
        <f>'County Pop (1,000''s)'!W26*VLOOKUP(W$3,pct_by_cnty!$A:$B,2,FALSE)*1000</f>
        <v>0</v>
      </c>
      <c r="X26" s="7">
        <f>'County Pop (1,000''s)'!X26*VLOOKUP(X$3,pct_by_cnty!$A:$B,2,FALSE)*1000</f>
        <v>0</v>
      </c>
      <c r="Y26" s="21">
        <f>'County Pop (1,000''s)'!Y26*VLOOKUP(Y$3,pct_by_cnty!$A:$B,2,FALSE)*1000</f>
        <v>65.476626483485973</v>
      </c>
      <c r="Z26" s="21">
        <f>'County Pop (1,000''s)'!Z26*VLOOKUP(Z$3,pct_by_cnty!$A:$B,2,FALSE)*1000</f>
        <v>19322.721165451869</v>
      </c>
      <c r="AA26" s="7">
        <f>'County Pop (1,000''s)'!AA26*VLOOKUP(AA$3,pct_by_cnty!$A:$B,2,FALSE)*1000</f>
        <v>0</v>
      </c>
      <c r="AB26" s="21">
        <f>'County Pop (1,000''s)'!AB26*VLOOKUP(AB$3,pct_by_cnty!$A:$B,2,FALSE)*1000</f>
        <v>635.43845184617078</v>
      </c>
      <c r="AC26" s="7">
        <f>'County Pop (1,000''s)'!AC26*VLOOKUP(AC$3,pct_by_cnty!$A:$B,2,FALSE)*1000</f>
        <v>0</v>
      </c>
      <c r="AD26" s="19">
        <f>'County Pop (1,000''s)'!AD26*VLOOKUP(AD$3,pct_by_cnty!$A:$C,3,FALSE)*1000</f>
        <v>4151.0667472748728</v>
      </c>
      <c r="AE26" s="21">
        <v>66150.906051008889</v>
      </c>
      <c r="AF26" s="19">
        <f>'County Pop (1,000''s)'!AF26*VLOOKUP(AF$3,pct_by_cnty!$A:$C,3,FALSE)*1000</f>
        <v>2163.0594883544918</v>
      </c>
      <c r="AG26" s="7">
        <f>'County Pop (1,000''s)'!AG26*VLOOKUP(AG$3,pct_by_cnty!$A:$B,2,FALSE)*1000</f>
        <v>0</v>
      </c>
      <c r="AH26" s="7">
        <f>'County Pop (1,000''s)'!AH26*VLOOKUP(AH$3,pct_by_cnty!$A:$B,2,FALSE)*1000</f>
        <v>0</v>
      </c>
      <c r="AI26" s="7">
        <f>'County Pop (1,000''s)'!AI26*VLOOKUP(AI$3,pct_by_cnty!$A:$B,2,FALSE)*1000</f>
        <v>0</v>
      </c>
      <c r="AJ26" s="21">
        <f>'County Pop (1,000''s)'!AJ26*VLOOKUP(AJ$3,pct_by_cnty!$A:$B,2,FALSE)*1000</f>
        <v>239690.55757672733</v>
      </c>
      <c r="AK26" s="7">
        <f>'County Pop (1,000''s)'!AK26*VLOOKUP(AK$3,pct_by_cnty!$A:$B,2,FALSE)*1000</f>
        <v>0</v>
      </c>
      <c r="AL26" s="7">
        <f>'County Pop (1,000''s)'!AL26*VLOOKUP(AL$3,pct_by_cnty!$A:$B,2,FALSE)*1000</f>
        <v>0</v>
      </c>
      <c r="AM26" s="7">
        <f>'County Pop (1,000''s)'!AM26*VLOOKUP(AM$3,pct_by_cnty!$A:$B,2,FALSE)*1000</f>
        <v>0</v>
      </c>
      <c r="AN26" s="7">
        <f>'County Pop (1,000''s)'!AN26*VLOOKUP(AN$3,pct_by_cnty!$A:$B,2,FALSE)*1000</f>
        <v>0</v>
      </c>
      <c r="AO26" s="21">
        <f>'County Pop (1,000''s)'!AO26*VLOOKUP(AO$3,pct_by_cnty!$A:$B,2,FALSE)*1000</f>
        <v>218405.05607578886</v>
      </c>
      <c r="AP26" s="7">
        <f>'County Pop (1,000''s)'!AP26*VLOOKUP(AP$3,pct_by_cnty!$A:$B,2,FALSE)*1000</f>
        <v>0</v>
      </c>
      <c r="AQ26" s="21">
        <f>'County Pop (1,000''s)'!AQ26*VLOOKUP(AQ$3,pct_by_cnty!$A:$B,2,FALSE)*1000</f>
        <v>120571.253844142</v>
      </c>
      <c r="AR26" s="21">
        <f>'County Pop (1,000''s)'!AR26*VLOOKUP(AR$3,pct_by_cnty!$A:$B,2,FALSE)*1000</f>
        <v>2113292.0514745298</v>
      </c>
      <c r="AS26" s="21">
        <f>'County Pop (1,000''s)'!AS26*VLOOKUP(AS$3,pct_by_cnty!$A:$B,2,FALSE)*1000</f>
        <v>65.965948826622437</v>
      </c>
      <c r="AT26" s="21">
        <f>'County Pop (1,000''s)'!AT26*VLOOKUP(AT$3,pct_by_cnty!$A:$B,2,FALSE)*1000</f>
        <v>26917.387344536088</v>
      </c>
      <c r="AU26" s="19">
        <f>'County Pop (1,000''s)'!AU26*VLOOKUP(AU$3,pct_by_cnty!$A:$C,3,FALSE)*1000</f>
        <v>142786.59750435117</v>
      </c>
      <c r="AV26" s="21">
        <f>'County Pop (1,000''s)'!AV26*VLOOKUP(AV$3,pct_by_cnty!$A:$B,2,FALSE)*1000</f>
        <v>30996.731614853688</v>
      </c>
      <c r="AW26" s="21">
        <f>'County Pop (1,000''s)'!AW26*VLOOKUP(AW$3,pct_by_cnty!$A:$B,2,FALSE)*1000</f>
        <v>1.5813795663425516</v>
      </c>
      <c r="AX26" s="21">
        <f>'County Pop (1,000''s)'!AX26*VLOOKUP(AX$3,pct_by_cnty!$A:$B,2,FALSE)*1000</f>
        <v>2.1351082777249446</v>
      </c>
      <c r="AY26" s="21">
        <f>'County Pop (1,000''s)'!AY26*VLOOKUP(AY$3,pct_by_cnty!$A:$B,2,FALSE)*1000</f>
        <v>1035108.6530382814</v>
      </c>
      <c r="AZ26" s="7">
        <f>'County Pop (1,000''s)'!AZ26*VLOOKUP(AZ$3,pct_by_cnty!$A:$B,2,FALSE)*1000</f>
        <v>0</v>
      </c>
      <c r="BA26" s="7">
        <f>'County Pop (1,000''s)'!BA26*VLOOKUP(BA$3,pct_by_cnty!$A:$B,2,FALSE)*1000</f>
        <v>0</v>
      </c>
      <c r="BB26" s="7">
        <f>'County Pop (1,000''s)'!BB26*VLOOKUP(BB$3,pct_by_cnty!$A:$B,2,FALSE)*1000</f>
        <v>0</v>
      </c>
      <c r="BC26" s="21">
        <f>'County Pop (1,000''s)'!BC26*VLOOKUP(BC$3,pct_by_cnty!$A:$B,2,FALSE)*1000</f>
        <v>33615.281565437879</v>
      </c>
      <c r="BD26" s="21">
        <f>'County Pop (1,000''s)'!BD26*VLOOKUP(BD$3,pct_by_cnty!$A:$B,2,FALSE)*1000</f>
        <v>79744.627530819707</v>
      </c>
      <c r="BE26" s="21">
        <f>'County Pop (1,000''s)'!BE26*VLOOKUP(BE$3,pct_by_cnty!$A:$B,2,FALSE)*1000</f>
        <v>152682.76270055596</v>
      </c>
      <c r="BF26" s="19">
        <f>'County Pop (1,000''s)'!BF26*VLOOKUP(BF$3,pct_by_cnty!$A:$C,3,FALSE)*1000</f>
        <v>101284.7146433977</v>
      </c>
      <c r="BG26" s="21">
        <f>'County Pop (1,000''s)'!BG26*VLOOKUP(BG$3,pct_by_cnty!$A:$B,2,FALSE)*1000</f>
        <v>314645.52727332193</v>
      </c>
      <c r="BH26" s="21">
        <f>'County Pop (1,000''s)'!BH26*VLOOKUP(BH$3,pct_by_cnty!$A:$B,2,FALSE)*1000</f>
        <v>89542.4124376728</v>
      </c>
      <c r="BI26" s="7">
        <f>'County Pop (1,000''s)'!BI26*VLOOKUP(BI$3,pct_by_cnty!$A:$B,2,FALSE)*1000</f>
        <v>0</v>
      </c>
      <c r="BJ26" s="21">
        <f>'County Pop (1,000''s)'!BJ26*VLOOKUP(BJ$3,pct_by_cnty!$A:$B,2,FALSE)*1000</f>
        <v>6601.1787145587414</v>
      </c>
      <c r="BK26" s="7">
        <f>'County Pop (1,000''s)'!BK26*VLOOKUP(BK$3,pct_by_cnty!$A:$B,2,FALSE)*1000</f>
        <v>0</v>
      </c>
      <c r="BL26" s="21">
        <f>'County Pop (1,000''s)'!BL26*VLOOKUP(BL$3,pct_by_cnty!$A:$B,2,FALSE)*1000</f>
        <v>3918.2105739752765</v>
      </c>
      <c r="BM26" s="21">
        <f>'County Pop (1,000''s)'!BM26*VLOOKUP(BM$3,pct_by_cnty!$A:$B,2,FALSE)*1000</f>
        <v>262693.8318483138</v>
      </c>
      <c r="BN26" s="7">
        <f>'County Pop (1,000''s)'!BN26*VLOOKUP(BN$3,pct_by_cnty!$A:$B,2,FALSE)*1000</f>
        <v>0</v>
      </c>
      <c r="BO26" s="19">
        <f>'County Pop (1,000''s)'!BO26*VLOOKUP(BO$3,pct_by_cnty!$A:$C,3,FALSE)*1000</f>
        <v>15198.454259623401</v>
      </c>
      <c r="BP26" s="19">
        <f>'County Pop (1,000''s)'!BP26*VLOOKUP(BP$3,pct_by_cnty!$A:$C,3,FALSE)*1000</f>
        <v>9593.1146584592407</v>
      </c>
      <c r="BQ26" s="2"/>
      <c r="BR26" s="7">
        <f t="shared" si="0"/>
        <v>7938007.6453046585</v>
      </c>
      <c r="BS26" s="7">
        <f t="shared" si="3"/>
        <v>7250550.3088120455</v>
      </c>
      <c r="BT26" s="19">
        <f t="shared" si="4"/>
        <v>687457.33649261296</v>
      </c>
      <c r="BU26" s="7">
        <f t="shared" si="5"/>
        <v>7938007.6453046585</v>
      </c>
      <c r="BV26" s="7"/>
      <c r="BW26" s="15">
        <f t="shared" si="6"/>
        <v>0.91339674044037422</v>
      </c>
      <c r="BX26" s="15">
        <f t="shared" si="1"/>
        <v>1</v>
      </c>
      <c r="BZ26">
        <v>1997</v>
      </c>
      <c r="CA26" s="25">
        <f t="shared" si="7"/>
        <v>1405510.307248842</v>
      </c>
      <c r="CB26" s="25">
        <f t="shared" si="8"/>
        <v>1052842.249394679</v>
      </c>
      <c r="CC26" s="25">
        <f t="shared" si="2"/>
        <v>2113292.0514745298</v>
      </c>
      <c r="CD26" s="25">
        <f t="shared" si="9"/>
        <v>1526824.5940432909</v>
      </c>
      <c r="CE26" s="25">
        <f t="shared" si="10"/>
        <v>1152081.1066507052</v>
      </c>
      <c r="CF26" s="25">
        <f t="shared" si="11"/>
        <v>0</v>
      </c>
    </row>
    <row r="27" spans="1:84" x14ac:dyDescent="0.25">
      <c r="A27">
        <v>1998</v>
      </c>
      <c r="B27" s="21">
        <f>'County Pop (1,000''s)'!B27*VLOOKUP(B$3,pct_by_cnty!$A:$B,2,FALSE)*1000</f>
        <v>1707.4439663401554</v>
      </c>
      <c r="C27" s="21">
        <f>'County Pop (1,000''s)'!C27*VLOOKUP(C$3,pct_by_cnty!$A:$B,2,FALSE)*1000</f>
        <v>10028.741295155618</v>
      </c>
      <c r="D27" s="19">
        <f>'County Pop (1,000''s)'!D27*VLOOKUP(D$3,pct_by_cnty!$A:$C,3,FALSE)*1000</f>
        <v>128490.53832385394</v>
      </c>
      <c r="E27" s="21">
        <f>'County Pop (1,000''s)'!E27*VLOOKUP(E$3,pct_by_cnty!$A:$B,2,FALSE)*1000</f>
        <v>8525.0812060355383</v>
      </c>
      <c r="F27" s="21">
        <f>'County Pop (1,000''s)'!F27*VLOOKUP(F$3,pct_by_cnty!$A:$B,2,FALSE)*1000</f>
        <v>468055.42695276916</v>
      </c>
      <c r="G27" s="21">
        <f>'County Pop (1,000''s)'!G27*VLOOKUP(G$3,pct_by_cnty!$A:$B,2,FALSE)*1000</f>
        <v>1564507.2948278501</v>
      </c>
      <c r="H27" s="7">
        <f>'County Pop (1,000''s)'!H27*VLOOKUP(H$3,pct_by_cnty!$A:$B,2,FALSE)*1000</f>
        <v>0</v>
      </c>
      <c r="I27" s="21">
        <f>'County Pop (1,000''s)'!I27*VLOOKUP(I$3,pct_by_cnty!$A:$B,2,FALSE)*1000</f>
        <v>136498.95629180741</v>
      </c>
      <c r="J27" s="7">
        <f>'County Pop (1,000''s)'!J27*VLOOKUP(J$3,pct_by_cnty!$A:$B,2,FALSE)*1000</f>
        <v>0</v>
      </c>
      <c r="K27" s="21">
        <f>'County Pop (1,000''s)'!K27*VLOOKUP(K$3,pct_by_cnty!$A:$B,2,FALSE)*1000</f>
        <v>1199.3519401064598</v>
      </c>
      <c r="L27" s="21">
        <f>'County Pop (1,000''s)'!L27*VLOOKUP(L$3,pct_by_cnty!$A:$B,2,FALSE)*1000</f>
        <v>202349.03330506795</v>
      </c>
      <c r="M27" s="21">
        <f>'County Pop (1,000''s)'!M27*VLOOKUP(M$3,pct_by_cnty!$A:$B,2,FALSE)*1000</f>
        <v>22011.70225984191</v>
      </c>
      <c r="N27" s="21">
        <f>'County Pop (1,000''s)'!N27*VLOOKUP(N$3,pct_by_cnty!$A:$B,2,FALSE)*1000</f>
        <v>29164.159484590069</v>
      </c>
      <c r="O27" s="7">
        <f>'County Pop (1,000''s)'!O27*VLOOKUP(O$3,pct_by_cnty!$A:$B,2,FALSE)*1000</f>
        <v>0</v>
      </c>
      <c r="P27" s="21">
        <f>'County Pop (1,000''s)'!P27*VLOOKUP(P$3,pct_by_cnty!$A:$B,2,FALSE)*1000</f>
        <v>9.4691240632659852</v>
      </c>
      <c r="Q27" s="19">
        <f>'County Pop (1,000''s)'!Q27*VLOOKUP(Q$3,pct_by_cnty!$A:$C,3,FALSE)*1000</f>
        <v>288990.96625456004</v>
      </c>
      <c r="R27" s="21">
        <f>'County Pop (1,000''s)'!R27*VLOOKUP(R$3,pct_by_cnty!$A:$B,2,FALSE)*1000</f>
        <v>46706.696880442447</v>
      </c>
      <c r="S27" s="7">
        <f>'County Pop (1,000''s)'!S27*VLOOKUP(S$3,pct_by_cnty!$A:$B,2,FALSE)*1000</f>
        <v>0</v>
      </c>
      <c r="T27" s="7">
        <f>'County Pop (1,000''s)'!T27*VLOOKUP(T$3,pct_by_cnty!$A:$B,2,FALSE)*1000</f>
        <v>0</v>
      </c>
      <c r="U27" s="7">
        <f>'County Pop (1,000''s)'!U27*VLOOKUP(U$3,pct_by_cnty!$A:$B,2,FALSE)*1000</f>
        <v>0</v>
      </c>
      <c r="V27" s="21">
        <f>'County Pop (1,000''s)'!V27*VLOOKUP(V$3,pct_by_cnty!$A:$B,2,FALSE)*1000</f>
        <v>5124.0486482368506</v>
      </c>
      <c r="W27" s="7">
        <f>'County Pop (1,000''s)'!W27*VLOOKUP(W$3,pct_by_cnty!$A:$B,2,FALSE)*1000</f>
        <v>0</v>
      </c>
      <c r="X27" s="7">
        <f>'County Pop (1,000''s)'!X27*VLOOKUP(X$3,pct_by_cnty!$A:$B,2,FALSE)*1000</f>
        <v>0</v>
      </c>
      <c r="Y27" s="21">
        <f>'County Pop (1,000''s)'!Y27*VLOOKUP(Y$3,pct_by_cnty!$A:$B,2,FALSE)*1000</f>
        <v>67.837821732042144</v>
      </c>
      <c r="Z27" s="21">
        <f>'County Pop (1,000''s)'!Z27*VLOOKUP(Z$3,pct_by_cnty!$A:$B,2,FALSE)*1000</f>
        <v>19666.588113872982</v>
      </c>
      <c r="AA27" s="7">
        <f>'County Pop (1,000''s)'!AA27*VLOOKUP(AA$3,pct_by_cnty!$A:$B,2,FALSE)*1000</f>
        <v>0</v>
      </c>
      <c r="AB27" s="21">
        <f>'County Pop (1,000''s)'!AB27*VLOOKUP(AB$3,pct_by_cnty!$A:$B,2,FALSE)*1000</f>
        <v>644.55312990760012</v>
      </c>
      <c r="AC27" s="7">
        <f>'County Pop (1,000''s)'!AC27*VLOOKUP(AC$3,pct_by_cnty!$A:$B,2,FALSE)*1000</f>
        <v>0</v>
      </c>
      <c r="AD27" s="19">
        <f>'County Pop (1,000''s)'!AD27*VLOOKUP(AD$3,pct_by_cnty!$A:$C,3,FALSE)*1000</f>
        <v>4166.1678051927038</v>
      </c>
      <c r="AE27" s="21">
        <v>67769.704330281573</v>
      </c>
      <c r="AF27" s="19">
        <f>'County Pop (1,000''s)'!AF27*VLOOKUP(AF$3,pct_by_cnty!$A:$C,3,FALSE)*1000</f>
        <v>2175.7218658951788</v>
      </c>
      <c r="AG27" s="7">
        <f>'County Pop (1,000''s)'!AG27*VLOOKUP(AG$3,pct_by_cnty!$A:$B,2,FALSE)*1000</f>
        <v>0</v>
      </c>
      <c r="AH27" s="7">
        <f>'County Pop (1,000''s)'!AH27*VLOOKUP(AH$3,pct_by_cnty!$A:$B,2,FALSE)*1000</f>
        <v>0</v>
      </c>
      <c r="AI27" s="7">
        <f>'County Pop (1,000''s)'!AI27*VLOOKUP(AI$3,pct_by_cnty!$A:$B,2,FALSE)*1000</f>
        <v>0</v>
      </c>
      <c r="AJ27" s="21">
        <f>'County Pop (1,000''s)'!AJ27*VLOOKUP(AJ$3,pct_by_cnty!$A:$B,2,FALSE)*1000</f>
        <v>245975.61614947056</v>
      </c>
      <c r="AK27" s="7">
        <f>'County Pop (1,000''s)'!AK27*VLOOKUP(AK$3,pct_by_cnty!$A:$B,2,FALSE)*1000</f>
        <v>0</v>
      </c>
      <c r="AL27" s="7">
        <f>'County Pop (1,000''s)'!AL27*VLOOKUP(AL$3,pct_by_cnty!$A:$B,2,FALSE)*1000</f>
        <v>0</v>
      </c>
      <c r="AM27" s="7">
        <f>'County Pop (1,000''s)'!AM27*VLOOKUP(AM$3,pct_by_cnty!$A:$B,2,FALSE)*1000</f>
        <v>0</v>
      </c>
      <c r="AN27" s="7">
        <f>'County Pop (1,000''s)'!AN27*VLOOKUP(AN$3,pct_by_cnty!$A:$B,2,FALSE)*1000</f>
        <v>0</v>
      </c>
      <c r="AO27" s="21">
        <f>'County Pop (1,000''s)'!AO27*VLOOKUP(AO$3,pct_by_cnty!$A:$B,2,FALSE)*1000</f>
        <v>224037.26719094862</v>
      </c>
      <c r="AP27" s="7">
        <f>'County Pop (1,000''s)'!AP27*VLOOKUP(AP$3,pct_by_cnty!$A:$B,2,FALSE)*1000</f>
        <v>0</v>
      </c>
      <c r="AQ27" s="21">
        <f>'County Pop (1,000''s)'!AQ27*VLOOKUP(AQ$3,pct_by_cnty!$A:$B,2,FALSE)*1000</f>
        <v>123920.091142126</v>
      </c>
      <c r="AR27" s="21">
        <f>'County Pop (1,000''s)'!AR27*VLOOKUP(AR$3,pct_by_cnty!$A:$B,2,FALSE)*1000</f>
        <v>2138403.7511504204</v>
      </c>
      <c r="AS27" s="21">
        <f>'County Pop (1,000''s)'!AS27*VLOOKUP(AS$3,pct_by_cnty!$A:$B,2,FALSE)*1000</f>
        <v>65.885963144341076</v>
      </c>
      <c r="AT27" s="21">
        <f>'County Pop (1,000''s)'!AT27*VLOOKUP(AT$3,pct_by_cnty!$A:$B,2,FALSE)*1000</f>
        <v>27641.020792841788</v>
      </c>
      <c r="AU27" s="19">
        <f>'County Pop (1,000''s)'!AU27*VLOOKUP(AU$3,pct_by_cnty!$A:$C,3,FALSE)*1000</f>
        <v>143701.1098759255</v>
      </c>
      <c r="AV27" s="21">
        <f>'County Pop (1,000''s)'!AV27*VLOOKUP(AV$3,pct_by_cnty!$A:$B,2,FALSE)*1000</f>
        <v>31735.755234648674</v>
      </c>
      <c r="AW27" s="21">
        <f>'County Pop (1,000''s)'!AW27*VLOOKUP(AW$3,pct_by_cnty!$A:$B,2,FALSE)*1000</f>
        <v>1.6306758994613153</v>
      </c>
      <c r="AX27" s="21">
        <f>'County Pop (1,000''s)'!AX27*VLOOKUP(AX$3,pct_by_cnty!$A:$B,2,FALSE)*1000</f>
        <v>2.2305025122427229</v>
      </c>
      <c r="AY27" s="21">
        <f>'County Pop (1,000''s)'!AY27*VLOOKUP(AY$3,pct_by_cnty!$A:$B,2,FALSE)*1000</f>
        <v>1059760.75776739</v>
      </c>
      <c r="AZ27" s="7">
        <f>'County Pop (1,000''s)'!AZ27*VLOOKUP(AZ$3,pct_by_cnty!$A:$B,2,FALSE)*1000</f>
        <v>0</v>
      </c>
      <c r="BA27" s="7">
        <f>'County Pop (1,000''s)'!BA27*VLOOKUP(BA$3,pct_by_cnty!$A:$B,2,FALSE)*1000</f>
        <v>0</v>
      </c>
      <c r="BB27" s="7">
        <f>'County Pop (1,000''s)'!BB27*VLOOKUP(BB$3,pct_by_cnty!$A:$B,2,FALSE)*1000</f>
        <v>0</v>
      </c>
      <c r="BC27" s="21">
        <f>'County Pop (1,000''s)'!BC27*VLOOKUP(BC$3,pct_by_cnty!$A:$B,2,FALSE)*1000</f>
        <v>33746.387477961114</v>
      </c>
      <c r="BD27" s="21">
        <f>'County Pop (1,000''s)'!BD27*VLOOKUP(BD$3,pct_by_cnty!$A:$B,2,FALSE)*1000</f>
        <v>82921.38279099192</v>
      </c>
      <c r="BE27" s="21">
        <f>'County Pop (1,000''s)'!BE27*VLOOKUP(BE$3,pct_by_cnty!$A:$B,2,FALSE)*1000</f>
        <v>154955.16536459542</v>
      </c>
      <c r="BF27" s="19">
        <f>'County Pop (1,000''s)'!BF27*VLOOKUP(BF$3,pct_by_cnty!$A:$C,3,FALSE)*1000</f>
        <v>103937.4512222698</v>
      </c>
      <c r="BG27" s="21">
        <f>'County Pop (1,000''s)'!BG27*VLOOKUP(BG$3,pct_by_cnty!$A:$B,2,FALSE)*1000</f>
        <v>319326.79486118734</v>
      </c>
      <c r="BH27" s="21">
        <f>'County Pop (1,000''s)'!BH27*VLOOKUP(BH$3,pct_by_cnty!$A:$B,2,FALSE)*1000</f>
        <v>91285.35705285841</v>
      </c>
      <c r="BI27" s="7">
        <f>'County Pop (1,000''s)'!BI27*VLOOKUP(BI$3,pct_by_cnty!$A:$B,2,FALSE)*1000</f>
        <v>0</v>
      </c>
      <c r="BJ27" s="21">
        <f>'County Pop (1,000''s)'!BJ27*VLOOKUP(BJ$3,pct_by_cnty!$A:$B,2,FALSE)*1000</f>
        <v>6767.2903737420284</v>
      </c>
      <c r="BK27" s="7">
        <f>'County Pop (1,000''s)'!BK27*VLOOKUP(BK$3,pct_by_cnty!$A:$B,2,FALSE)*1000</f>
        <v>0</v>
      </c>
      <c r="BL27" s="21">
        <f>'County Pop (1,000''s)'!BL27*VLOOKUP(BL$3,pct_by_cnty!$A:$B,2,FALSE)*1000</f>
        <v>3988.8862123365816</v>
      </c>
      <c r="BM27" s="21">
        <f>'County Pop (1,000''s)'!BM27*VLOOKUP(BM$3,pct_by_cnty!$A:$B,2,FALSE)*1000</f>
        <v>266428.44882080937</v>
      </c>
      <c r="BN27" s="7">
        <f>'County Pop (1,000''s)'!BN27*VLOOKUP(BN$3,pct_by_cnty!$A:$B,2,FALSE)*1000</f>
        <v>0</v>
      </c>
      <c r="BO27" s="19">
        <f>'County Pop (1,000''s)'!BO27*VLOOKUP(BO$3,pct_by_cnty!$A:$C,3,FALSE)*1000</f>
        <v>15597.381126386139</v>
      </c>
      <c r="BP27" s="19">
        <f>'County Pop (1,000''s)'!BP27*VLOOKUP(BP$3,pct_by_cnty!$A:$C,3,FALSE)*1000</f>
        <v>9647.5684181268371</v>
      </c>
      <c r="BQ27" s="2"/>
      <c r="BR27" s="7">
        <f t="shared" si="0"/>
        <v>8091706.7139941948</v>
      </c>
      <c r="BS27" s="7">
        <f t="shared" si="3"/>
        <v>7394999.8091019858</v>
      </c>
      <c r="BT27" s="19">
        <f t="shared" si="4"/>
        <v>696706.90489221003</v>
      </c>
      <c r="BU27" s="7">
        <f t="shared" si="5"/>
        <v>8091706.7139941957</v>
      </c>
      <c r="BV27" s="7"/>
      <c r="BW27" s="15">
        <f t="shared" si="6"/>
        <v>0.91389864592011349</v>
      </c>
      <c r="BX27" s="15">
        <f t="shared" si="1"/>
        <v>1.0000000000000002</v>
      </c>
      <c r="BZ27">
        <v>1998</v>
      </c>
      <c r="CA27" s="25">
        <f t="shared" si="7"/>
        <v>1438141.4738390415</v>
      </c>
      <c r="CB27" s="25">
        <f t="shared" si="8"/>
        <v>1071026.5483247074</v>
      </c>
      <c r="CC27" s="25">
        <f t="shared" si="2"/>
        <v>2138403.7511504204</v>
      </c>
      <c r="CD27" s="25">
        <f t="shared" si="9"/>
        <v>1564507.2948278501</v>
      </c>
      <c r="CE27" s="25">
        <f t="shared" si="10"/>
        <v>1182920.7409599656</v>
      </c>
      <c r="CF27" s="25">
        <f t="shared" si="11"/>
        <v>0</v>
      </c>
    </row>
    <row r="28" spans="1:84" x14ac:dyDescent="0.25">
      <c r="A28">
        <v>1999</v>
      </c>
      <c r="B28" s="21">
        <f>'County Pop (1,000''s)'!B28*VLOOKUP(B$3,pct_by_cnty!$A:$B,2,FALSE)*1000</f>
        <v>1732.714604760602</v>
      </c>
      <c r="C28" s="21">
        <f>'County Pop (1,000''s)'!C28*VLOOKUP(C$3,pct_by_cnty!$A:$B,2,FALSE)*1000</f>
        <v>10195.724722447714</v>
      </c>
      <c r="D28" s="19">
        <f>'County Pop (1,000''s)'!D28*VLOOKUP(D$3,pct_by_cnty!$A:$C,3,FALSE)*1000</f>
        <v>129658.20287704103</v>
      </c>
      <c r="E28" s="21">
        <f>'County Pop (1,000''s)'!E28*VLOOKUP(E$3,pct_by_cnty!$A:$B,2,FALSE)*1000</f>
        <v>8521.4392226815526</v>
      </c>
      <c r="F28" s="21">
        <f>'County Pop (1,000''s)'!F28*VLOOKUP(F$3,pct_by_cnty!$A:$B,2,FALSE)*1000</f>
        <v>472851.85287347727</v>
      </c>
      <c r="G28" s="21">
        <f>'County Pop (1,000''s)'!G28*VLOOKUP(G$3,pct_by_cnty!$A:$B,2,FALSE)*1000</f>
        <v>1599233.0864957164</v>
      </c>
      <c r="H28" s="7">
        <f>'County Pop (1,000''s)'!H28*VLOOKUP(H$3,pct_by_cnty!$A:$B,2,FALSE)*1000</f>
        <v>0</v>
      </c>
      <c r="I28" s="21">
        <f>'County Pop (1,000''s)'!I28*VLOOKUP(I$3,pct_by_cnty!$A:$B,2,FALSE)*1000</f>
        <v>138964.57269825926</v>
      </c>
      <c r="J28" s="7">
        <f>'County Pop (1,000''s)'!J28*VLOOKUP(J$3,pct_by_cnty!$A:$B,2,FALSE)*1000</f>
        <v>0</v>
      </c>
      <c r="K28" s="21">
        <f>'County Pop (1,000''s)'!K28*VLOOKUP(K$3,pct_by_cnty!$A:$B,2,FALSE)*1000</f>
        <v>1228.0293852298905</v>
      </c>
      <c r="L28" s="21">
        <f>'County Pop (1,000''s)'!L28*VLOOKUP(L$3,pct_by_cnty!$A:$B,2,FALSE)*1000</f>
        <v>211958.17732473512</v>
      </c>
      <c r="M28" s="21">
        <f>'County Pop (1,000''s)'!M28*VLOOKUP(M$3,pct_by_cnty!$A:$B,2,FALSE)*1000</f>
        <v>22480.941023755029</v>
      </c>
      <c r="N28" s="21">
        <f>'County Pop (1,000''s)'!N28*VLOOKUP(N$3,pct_by_cnty!$A:$B,2,FALSE)*1000</f>
        <v>30067.41860744089</v>
      </c>
      <c r="O28" s="7">
        <f>'County Pop (1,000''s)'!O28*VLOOKUP(O$3,pct_by_cnty!$A:$B,2,FALSE)*1000</f>
        <v>0</v>
      </c>
      <c r="P28" s="21">
        <f>'County Pop (1,000''s)'!P28*VLOOKUP(P$3,pct_by_cnty!$A:$B,2,FALSE)*1000</f>
        <v>9.5590651228062899</v>
      </c>
      <c r="Q28" s="19">
        <f>'County Pop (1,000''s)'!Q28*VLOOKUP(Q$3,pct_by_cnty!$A:$C,3,FALSE)*1000</f>
        <v>288310.6747281971</v>
      </c>
      <c r="R28" s="21">
        <f>'County Pop (1,000''s)'!R28*VLOOKUP(R$3,pct_by_cnty!$A:$B,2,FALSE)*1000</f>
        <v>48425.961879437338</v>
      </c>
      <c r="S28" s="7">
        <f>'County Pop (1,000''s)'!S28*VLOOKUP(S$3,pct_by_cnty!$A:$B,2,FALSE)*1000</f>
        <v>0</v>
      </c>
      <c r="T28" s="7">
        <f>'County Pop (1,000''s)'!T28*VLOOKUP(T$3,pct_by_cnty!$A:$B,2,FALSE)*1000</f>
        <v>0</v>
      </c>
      <c r="U28" s="7">
        <f>'County Pop (1,000''s)'!U28*VLOOKUP(U$3,pct_by_cnty!$A:$B,2,FALSE)*1000</f>
        <v>0</v>
      </c>
      <c r="V28" s="21">
        <f>'County Pop (1,000''s)'!V28*VLOOKUP(V$3,pct_by_cnty!$A:$B,2,FALSE)*1000</f>
        <v>5250.2628139919098</v>
      </c>
      <c r="W28" s="7">
        <f>'County Pop (1,000''s)'!W28*VLOOKUP(W$3,pct_by_cnty!$A:$B,2,FALSE)*1000</f>
        <v>0</v>
      </c>
      <c r="X28" s="7">
        <f>'County Pop (1,000''s)'!X28*VLOOKUP(X$3,pct_by_cnty!$A:$B,2,FALSE)*1000</f>
        <v>0</v>
      </c>
      <c r="Y28" s="21">
        <f>'County Pop (1,000''s)'!Y28*VLOOKUP(Y$3,pct_by_cnty!$A:$B,2,FALSE)*1000</f>
        <v>68.593377224724236</v>
      </c>
      <c r="Z28" s="21">
        <f>'County Pop (1,000''s)'!Z28*VLOOKUP(Z$3,pct_by_cnty!$A:$B,2,FALSE)*1000</f>
        <v>20268.244858708164</v>
      </c>
      <c r="AA28" s="7">
        <f>'County Pop (1,000''s)'!AA28*VLOOKUP(AA$3,pct_by_cnty!$A:$B,2,FALSE)*1000</f>
        <v>0</v>
      </c>
      <c r="AB28" s="21">
        <f>'County Pop (1,000''s)'!AB28*VLOOKUP(AB$3,pct_by_cnty!$A:$B,2,FALSE)*1000</f>
        <v>652.54728187429248</v>
      </c>
      <c r="AC28" s="7">
        <f>'County Pop (1,000''s)'!AC28*VLOOKUP(AC$3,pct_by_cnty!$A:$B,2,FALSE)*1000</f>
        <v>0</v>
      </c>
      <c r="AD28" s="19">
        <f>'County Pop (1,000''s)'!AD28*VLOOKUP(AD$3,pct_by_cnty!$A:$C,3,FALSE)*1000</f>
        <v>4205.5217140067252</v>
      </c>
      <c r="AE28" s="21">
        <v>69204.353496366108</v>
      </c>
      <c r="AF28" s="19">
        <f>'County Pop (1,000''s)'!AF28*VLOOKUP(AF$3,pct_by_cnty!$A:$C,3,FALSE)*1000</f>
        <v>2178.1457096193431</v>
      </c>
      <c r="AG28" s="7">
        <f>'County Pop (1,000''s)'!AG28*VLOOKUP(AG$3,pct_by_cnty!$A:$B,2,FALSE)*1000</f>
        <v>0</v>
      </c>
      <c r="AH28" s="7">
        <f>'County Pop (1,000''s)'!AH28*VLOOKUP(AH$3,pct_by_cnty!$A:$B,2,FALSE)*1000</f>
        <v>0</v>
      </c>
      <c r="AI28" s="7">
        <f>'County Pop (1,000''s)'!AI28*VLOOKUP(AI$3,pct_by_cnty!$A:$B,2,FALSE)*1000</f>
        <v>0</v>
      </c>
      <c r="AJ28" s="21">
        <f>'County Pop (1,000''s)'!AJ28*VLOOKUP(AJ$3,pct_by_cnty!$A:$B,2,FALSE)*1000</f>
        <v>252075.2878410313</v>
      </c>
      <c r="AK28" s="7">
        <f>'County Pop (1,000''s)'!AK28*VLOOKUP(AK$3,pct_by_cnty!$A:$B,2,FALSE)*1000</f>
        <v>0</v>
      </c>
      <c r="AL28" s="7">
        <f>'County Pop (1,000''s)'!AL28*VLOOKUP(AL$3,pct_by_cnty!$A:$B,2,FALSE)*1000</f>
        <v>0</v>
      </c>
      <c r="AM28" s="7">
        <f>'County Pop (1,000''s)'!AM28*VLOOKUP(AM$3,pct_by_cnty!$A:$B,2,FALSE)*1000</f>
        <v>0</v>
      </c>
      <c r="AN28" s="7">
        <f>'County Pop (1,000''s)'!AN28*VLOOKUP(AN$3,pct_by_cnty!$A:$B,2,FALSE)*1000</f>
        <v>0</v>
      </c>
      <c r="AO28" s="21">
        <f>'County Pop (1,000''s)'!AO28*VLOOKUP(AO$3,pct_by_cnty!$A:$B,2,FALSE)*1000</f>
        <v>228548.15250882762</v>
      </c>
      <c r="AP28" s="7">
        <f>'County Pop (1,000''s)'!AP28*VLOOKUP(AP$3,pct_by_cnty!$A:$B,2,FALSE)*1000</f>
        <v>0</v>
      </c>
      <c r="AQ28" s="21">
        <f>'County Pop (1,000''s)'!AQ28*VLOOKUP(AQ$3,pct_by_cnty!$A:$B,2,FALSE)*1000</f>
        <v>126158.038892999</v>
      </c>
      <c r="AR28" s="21">
        <f>'County Pop (1,000''s)'!AR28*VLOOKUP(AR$3,pct_by_cnty!$A:$B,2,FALSE)*1000</f>
        <v>2177746.980898737</v>
      </c>
      <c r="AS28" s="21">
        <f>'County Pop (1,000''s)'!AS28*VLOOKUP(AS$3,pct_by_cnty!$A:$B,2,FALSE)*1000</f>
        <v>65.164082209794628</v>
      </c>
      <c r="AT28" s="21">
        <f>'County Pop (1,000''s)'!AT28*VLOOKUP(AT$3,pct_by_cnty!$A:$B,2,FALSE)*1000</f>
        <v>28295.779424884047</v>
      </c>
      <c r="AU28" s="19">
        <f>'County Pop (1,000''s)'!AU28*VLOOKUP(AU$3,pct_by_cnty!$A:$C,3,FALSE)*1000</f>
        <v>144691.39614742293</v>
      </c>
      <c r="AV28" s="21">
        <f>'County Pop (1,000''s)'!AV28*VLOOKUP(AV$3,pct_by_cnty!$A:$B,2,FALSE)*1000</f>
        <v>32369.319162970649</v>
      </c>
      <c r="AW28" s="21">
        <f>'County Pop (1,000''s)'!AW28*VLOOKUP(AW$3,pct_by_cnty!$A:$B,2,FALSE)*1000</f>
        <v>1.6707897575964035</v>
      </c>
      <c r="AX28" s="21">
        <f>'County Pop (1,000''s)'!AX28*VLOOKUP(AX$3,pct_by_cnty!$A:$B,2,FALSE)*1000</f>
        <v>2.330230375090578</v>
      </c>
      <c r="AY28" s="21">
        <f>'County Pop (1,000''s)'!AY28*VLOOKUP(AY$3,pct_by_cnty!$A:$B,2,FALSE)*1000</f>
        <v>1079840.991086147</v>
      </c>
      <c r="AZ28" s="7">
        <f>'County Pop (1,000''s)'!AZ28*VLOOKUP(AZ$3,pct_by_cnty!$A:$B,2,FALSE)*1000</f>
        <v>0</v>
      </c>
      <c r="BA28" s="7">
        <f>'County Pop (1,000''s)'!BA28*VLOOKUP(BA$3,pct_by_cnty!$A:$B,2,FALSE)*1000</f>
        <v>0</v>
      </c>
      <c r="BB28" s="7">
        <f>'County Pop (1,000''s)'!BB28*VLOOKUP(BB$3,pct_by_cnty!$A:$B,2,FALSE)*1000</f>
        <v>0</v>
      </c>
      <c r="BC28" s="21">
        <f>'County Pop (1,000''s)'!BC28*VLOOKUP(BC$3,pct_by_cnty!$A:$B,2,FALSE)*1000</f>
        <v>33654.94415657597</v>
      </c>
      <c r="BD28" s="21">
        <f>'County Pop (1,000''s)'!BD28*VLOOKUP(BD$3,pct_by_cnty!$A:$B,2,FALSE)*1000</f>
        <v>85356.013472256847</v>
      </c>
      <c r="BE28" s="21">
        <f>'County Pop (1,000''s)'!BE28*VLOOKUP(BE$3,pct_by_cnty!$A:$B,2,FALSE)*1000</f>
        <v>157257.48440394222</v>
      </c>
      <c r="BF28" s="19">
        <f>'County Pop (1,000''s)'!BF28*VLOOKUP(BF$3,pct_by_cnty!$A:$C,3,FALSE)*1000</f>
        <v>106329.79503354873</v>
      </c>
      <c r="BG28" s="21">
        <f>'County Pop (1,000''s)'!BG28*VLOOKUP(BG$3,pct_by_cnty!$A:$B,2,FALSE)*1000</f>
        <v>323623.9292237201</v>
      </c>
      <c r="BH28" s="21">
        <f>'County Pop (1,000''s)'!BH28*VLOOKUP(BH$3,pct_by_cnty!$A:$B,2,FALSE)*1000</f>
        <v>93199.886462547816</v>
      </c>
      <c r="BI28" s="7">
        <f>'County Pop (1,000''s)'!BI28*VLOOKUP(BI$3,pct_by_cnty!$A:$B,2,FALSE)*1000</f>
        <v>0</v>
      </c>
      <c r="BJ28" s="21">
        <f>'County Pop (1,000''s)'!BJ28*VLOOKUP(BJ$3,pct_by_cnty!$A:$B,2,FALSE)*1000</f>
        <v>6907.8187860240496</v>
      </c>
      <c r="BK28" s="7">
        <f>'County Pop (1,000''s)'!BK28*VLOOKUP(BK$3,pct_by_cnty!$A:$B,2,FALSE)*1000</f>
        <v>0</v>
      </c>
      <c r="BL28" s="21">
        <f>'County Pop (1,000''s)'!BL28*VLOOKUP(BL$3,pct_by_cnty!$A:$B,2,FALSE)*1000</f>
        <v>4094.285446744218</v>
      </c>
      <c r="BM28" s="21">
        <f>'County Pop (1,000''s)'!BM28*VLOOKUP(BM$3,pct_by_cnty!$A:$B,2,FALSE)*1000</f>
        <v>270233.75461722771</v>
      </c>
      <c r="BN28" s="7">
        <f>'County Pop (1,000''s)'!BN28*VLOOKUP(BN$3,pct_by_cnty!$A:$B,2,FALSE)*1000</f>
        <v>0</v>
      </c>
      <c r="BO28" s="19">
        <f>'County Pop (1,000''s)'!BO28*VLOOKUP(BO$3,pct_by_cnty!$A:$C,3,FALSE)*1000</f>
        <v>16062.83504856848</v>
      </c>
      <c r="BP28" s="19">
        <f>'County Pop (1,000''s)'!BP28*VLOOKUP(BP$3,pct_by_cnty!$A:$C,3,FALSE)*1000</f>
        <v>9820.8327723818165</v>
      </c>
      <c r="BQ28" s="2"/>
      <c r="BR28" s="7">
        <f t="shared" si="0"/>
        <v>8241802.7152489917</v>
      </c>
      <c r="BS28" s="7">
        <f t="shared" si="3"/>
        <v>7540545.3112182058</v>
      </c>
      <c r="BT28" s="19">
        <f t="shared" si="4"/>
        <v>701257.40403078613</v>
      </c>
      <c r="BU28" s="7">
        <f t="shared" si="5"/>
        <v>8241802.7152489917</v>
      </c>
      <c r="BV28" s="7"/>
      <c r="BW28" s="15">
        <f t="shared" si="6"/>
        <v>0.91491456077523925</v>
      </c>
      <c r="BX28" s="15">
        <f t="shared" si="1"/>
        <v>1</v>
      </c>
      <c r="BZ28">
        <v>1999</v>
      </c>
      <c r="CA28" s="25">
        <f t="shared" si="7"/>
        <v>1464830.1870424249</v>
      </c>
      <c r="CB28" s="25">
        <f t="shared" si="8"/>
        <v>1087192.7061633053</v>
      </c>
      <c r="CC28" s="25">
        <f t="shared" si="2"/>
        <v>2177746.980898737</v>
      </c>
      <c r="CD28" s="25">
        <f t="shared" si="9"/>
        <v>1599233.0864957164</v>
      </c>
      <c r="CE28" s="25">
        <f t="shared" si="10"/>
        <v>1211542.3506180232</v>
      </c>
      <c r="CF28" s="25">
        <f t="shared" si="11"/>
        <v>0</v>
      </c>
    </row>
    <row r="29" spans="1:84" x14ac:dyDescent="0.25">
      <c r="A29">
        <v>2000</v>
      </c>
      <c r="B29" s="21">
        <f>'County Pop (1,000''s)'!B29*VLOOKUP(B$3,pct_by_cnty!$A:$B,2,FALSE)*1000</f>
        <v>1754.6228246376588</v>
      </c>
      <c r="C29" s="21">
        <f>'County Pop (1,000''s)'!C29*VLOOKUP(C$3,pct_by_cnty!$A:$B,2,FALSE)*1000</f>
        <v>10581.875068839594</v>
      </c>
      <c r="D29" s="19">
        <f>'County Pop (1,000''s)'!D29*VLOOKUP(D$3,pct_by_cnty!$A:$C,3,FALSE)*1000</f>
        <v>129822.49112662538</v>
      </c>
      <c r="E29" s="21">
        <f>'County Pop (1,000''s)'!E29*VLOOKUP(E$3,pct_by_cnty!$A:$B,2,FALSE)*1000</f>
        <v>8575.0348738045777</v>
      </c>
      <c r="F29" s="21">
        <f>'County Pop (1,000''s)'!F29*VLOOKUP(F$3,pct_by_cnty!$A:$B,2,FALSE)*1000</f>
        <v>479008.52643705375</v>
      </c>
      <c r="G29" s="21">
        <f>'County Pop (1,000''s)'!G29*VLOOKUP(G$3,pct_by_cnty!$A:$B,2,FALSE)*1000</f>
        <v>1634724.3083162352</v>
      </c>
      <c r="H29" s="7">
        <f>'County Pop (1,000''s)'!H29*VLOOKUP(H$3,pct_by_cnty!$A:$B,2,FALSE)*1000</f>
        <v>0</v>
      </c>
      <c r="I29" s="21">
        <f>'County Pop (1,000''s)'!I29*VLOOKUP(I$3,pct_by_cnty!$A:$B,2,FALSE)*1000</f>
        <v>141382.3154600132</v>
      </c>
      <c r="J29" s="7">
        <f>'County Pop (1,000''s)'!J29*VLOOKUP(J$3,pct_by_cnty!$A:$B,2,FALSE)*1000</f>
        <v>0</v>
      </c>
      <c r="K29" s="21">
        <f>'County Pop (1,000''s)'!K29*VLOOKUP(K$3,pct_by_cnty!$A:$B,2,FALSE)*1000</f>
        <v>1254.9420203436587</v>
      </c>
      <c r="L29" s="21">
        <f>'County Pop (1,000''s)'!L29*VLOOKUP(L$3,pct_by_cnty!$A:$B,2,FALSE)*1000</f>
        <v>220008.17045092216</v>
      </c>
      <c r="M29" s="21">
        <f>'County Pop (1,000''s)'!M29*VLOOKUP(M$3,pct_by_cnty!$A:$B,2,FALSE)*1000</f>
        <v>22925.011127129932</v>
      </c>
      <c r="N29" s="21">
        <f>'County Pop (1,000''s)'!N29*VLOOKUP(N$3,pct_by_cnty!$A:$B,2,FALSE)*1000</f>
        <v>30859.050640321868</v>
      </c>
      <c r="O29" s="7">
        <f>'County Pop (1,000''s)'!O29*VLOOKUP(O$3,pct_by_cnty!$A:$B,2,FALSE)*1000</f>
        <v>0</v>
      </c>
      <c r="P29" s="21">
        <f>'County Pop (1,000''s)'!P29*VLOOKUP(P$3,pct_by_cnty!$A:$B,2,FALSE)*1000</f>
        <v>9.649095175822298</v>
      </c>
      <c r="Q29" s="19">
        <f>'County Pop (1,000''s)'!Q29*VLOOKUP(Q$3,pct_by_cnty!$A:$C,3,FALSE)*1000</f>
        <v>289355.86727567948</v>
      </c>
      <c r="R29" s="21">
        <f>'County Pop (1,000''s)'!R29*VLOOKUP(R$3,pct_by_cnty!$A:$B,2,FALSE)*1000</f>
        <v>50690.027796395829</v>
      </c>
      <c r="S29" s="7">
        <f>'County Pop (1,000''s)'!S29*VLOOKUP(S$3,pct_by_cnty!$A:$B,2,FALSE)*1000</f>
        <v>0</v>
      </c>
      <c r="T29" s="7">
        <f>'County Pop (1,000''s)'!T29*VLOOKUP(T$3,pct_by_cnty!$A:$B,2,FALSE)*1000</f>
        <v>0</v>
      </c>
      <c r="U29" s="7">
        <f>'County Pop (1,000''s)'!U29*VLOOKUP(U$3,pct_by_cnty!$A:$B,2,FALSE)*1000</f>
        <v>0</v>
      </c>
      <c r="V29" s="21">
        <f>'County Pop (1,000''s)'!V29*VLOOKUP(V$3,pct_by_cnty!$A:$B,2,FALSE)*1000</f>
        <v>5345.9461786340089</v>
      </c>
      <c r="W29" s="7">
        <f>'County Pop (1,000''s)'!W29*VLOOKUP(W$3,pct_by_cnty!$A:$B,2,FALSE)*1000</f>
        <v>0</v>
      </c>
      <c r="X29" s="7">
        <f>'County Pop (1,000''s)'!X29*VLOOKUP(X$3,pct_by_cnty!$A:$B,2,FALSE)*1000</f>
        <v>0</v>
      </c>
      <c r="Y29" s="21">
        <f>'County Pop (1,000''s)'!Y29*VLOOKUP(Y$3,pct_by_cnty!$A:$B,2,FALSE)*1000</f>
        <v>69.25979932650678</v>
      </c>
      <c r="Z29" s="21">
        <f>'County Pop (1,000''s)'!Z29*VLOOKUP(Z$3,pct_by_cnty!$A:$B,2,FALSE)*1000</f>
        <v>20607.928038131773</v>
      </c>
      <c r="AA29" s="7">
        <f>'County Pop (1,000''s)'!AA29*VLOOKUP(AA$3,pct_by_cnty!$A:$B,2,FALSE)*1000</f>
        <v>0</v>
      </c>
      <c r="AB29" s="21">
        <f>'County Pop (1,000''s)'!AB29*VLOOKUP(AB$3,pct_by_cnty!$A:$B,2,FALSE)*1000</f>
        <v>659.17169296227303</v>
      </c>
      <c r="AC29" s="7">
        <f>'County Pop (1,000''s)'!AC29*VLOOKUP(AC$3,pct_by_cnty!$A:$B,2,FALSE)*1000</f>
        <v>0</v>
      </c>
      <c r="AD29" s="19">
        <f>'County Pop (1,000''s)'!AD29*VLOOKUP(AD$3,pct_by_cnty!$A:$C,3,FALSE)*1000</f>
        <v>4177.7876680842737</v>
      </c>
      <c r="AE29" s="21">
        <v>70487.076735840572</v>
      </c>
      <c r="AF29" s="19">
        <f>'County Pop (1,000''s)'!AF29*VLOOKUP(AF$3,pct_by_cnty!$A:$C,3,FALSE)*1000</f>
        <v>2208.2631645169299</v>
      </c>
      <c r="AG29" s="7">
        <f>'County Pop (1,000''s)'!AG29*VLOOKUP(AG$3,pct_by_cnty!$A:$B,2,FALSE)*1000</f>
        <v>0</v>
      </c>
      <c r="AH29" s="7">
        <f>'County Pop (1,000''s)'!AH29*VLOOKUP(AH$3,pct_by_cnty!$A:$B,2,FALSE)*1000</f>
        <v>0</v>
      </c>
      <c r="AI29" s="7">
        <f>'County Pop (1,000''s)'!AI29*VLOOKUP(AI$3,pct_by_cnty!$A:$B,2,FALSE)*1000</f>
        <v>0</v>
      </c>
      <c r="AJ29" s="21">
        <f>'County Pop (1,000''s)'!AJ29*VLOOKUP(AJ$3,pct_by_cnty!$A:$B,2,FALSE)*1000</f>
        <v>259641.5579838441</v>
      </c>
      <c r="AK29" s="7">
        <f>'County Pop (1,000''s)'!AK29*VLOOKUP(AK$3,pct_by_cnty!$A:$B,2,FALSE)*1000</f>
        <v>0</v>
      </c>
      <c r="AL29" s="7">
        <f>'County Pop (1,000''s)'!AL29*VLOOKUP(AL$3,pct_by_cnty!$A:$B,2,FALSE)*1000</f>
        <v>0</v>
      </c>
      <c r="AM29" s="7">
        <f>'County Pop (1,000''s)'!AM29*VLOOKUP(AM$3,pct_by_cnty!$A:$B,2,FALSE)*1000</f>
        <v>0</v>
      </c>
      <c r="AN29" s="7">
        <f>'County Pop (1,000''s)'!AN29*VLOOKUP(AN$3,pct_by_cnty!$A:$B,2,FALSE)*1000</f>
        <v>0</v>
      </c>
      <c r="AO29" s="21">
        <f>'County Pop (1,000''s)'!AO29*VLOOKUP(AO$3,pct_by_cnty!$A:$B,2,FALSE)*1000</f>
        <v>234469.38876699816</v>
      </c>
      <c r="AP29" s="7">
        <f>'County Pop (1,000''s)'!AP29*VLOOKUP(AP$3,pct_by_cnty!$A:$B,2,FALSE)*1000</f>
        <v>0</v>
      </c>
      <c r="AQ29" s="21">
        <f>'County Pop (1,000''s)'!AQ29*VLOOKUP(AQ$3,pct_by_cnty!$A:$B,2,FALSE)*1000</f>
        <v>127723.49286903199</v>
      </c>
      <c r="AR29" s="21">
        <f>'County Pop (1,000''s)'!AR29*VLOOKUP(AR$3,pct_by_cnty!$A:$B,2,FALSE)*1000</f>
        <v>2213647.2799458536</v>
      </c>
      <c r="AS29" s="21">
        <f>'County Pop (1,000''s)'!AS29*VLOOKUP(AS$3,pct_by_cnty!$A:$B,2,FALSE)*1000</f>
        <v>64.718986696538209</v>
      </c>
      <c r="AT29" s="21">
        <f>'County Pop (1,000''s)'!AT29*VLOOKUP(AT$3,pct_by_cnty!$A:$B,2,FALSE)*1000</f>
        <v>28856.935732278362</v>
      </c>
      <c r="AU29" s="19">
        <f>'County Pop (1,000''s)'!AU29*VLOOKUP(AU$3,pct_by_cnty!$A:$C,3,FALSE)*1000</f>
        <v>146483.64421545176</v>
      </c>
      <c r="AV29" s="21">
        <f>'County Pop (1,000''s)'!AV29*VLOOKUP(AV$3,pct_by_cnty!$A:$B,2,FALSE)*1000</f>
        <v>32684.767424958423</v>
      </c>
      <c r="AW29" s="21">
        <f>'County Pop (1,000''s)'!AW29*VLOOKUP(AW$3,pct_by_cnty!$A:$B,2,FALSE)*1000</f>
        <v>1.7230590523426865</v>
      </c>
      <c r="AX29" s="21">
        <f>'County Pop (1,000''s)'!AX29*VLOOKUP(AX$3,pct_by_cnty!$A:$B,2,FALSE)*1000</f>
        <v>2.4297896569923578</v>
      </c>
      <c r="AY29" s="21">
        <f>'County Pop (1,000''s)'!AY29*VLOOKUP(AY$3,pct_by_cnty!$A:$B,2,FALSE)*1000</f>
        <v>1099218.6945370601</v>
      </c>
      <c r="AZ29" s="7">
        <f>'County Pop (1,000''s)'!AZ29*VLOOKUP(AZ$3,pct_by_cnty!$A:$B,2,FALSE)*1000</f>
        <v>0</v>
      </c>
      <c r="BA29" s="7">
        <f>'County Pop (1,000''s)'!BA29*VLOOKUP(BA$3,pct_by_cnty!$A:$B,2,FALSE)*1000</f>
        <v>0</v>
      </c>
      <c r="BB29" s="7">
        <f>'County Pop (1,000''s)'!BB29*VLOOKUP(BB$3,pct_by_cnty!$A:$B,2,FALSE)*1000</f>
        <v>0</v>
      </c>
      <c r="BC29" s="21">
        <f>'County Pop (1,000''s)'!BC29*VLOOKUP(BC$3,pct_by_cnty!$A:$B,2,FALSE)*1000</f>
        <v>33605.139717526436</v>
      </c>
      <c r="BD29" s="21">
        <f>'County Pop (1,000''s)'!BD29*VLOOKUP(BD$3,pct_by_cnty!$A:$B,2,FALSE)*1000</f>
        <v>88906.54349464424</v>
      </c>
      <c r="BE29" s="21">
        <f>'County Pop (1,000''s)'!BE29*VLOOKUP(BE$3,pct_by_cnty!$A:$B,2,FALSE)*1000</f>
        <v>160172.16771860025</v>
      </c>
      <c r="BF29" s="19">
        <f>'County Pop (1,000''s)'!BF29*VLOOKUP(BF$3,pct_by_cnty!$A:$C,3,FALSE)*1000</f>
        <v>108536.76473780473</v>
      </c>
      <c r="BG29" s="21">
        <f>'County Pop (1,000''s)'!BG29*VLOOKUP(BG$3,pct_by_cnty!$A:$B,2,FALSE)*1000</f>
        <v>328109.28553762141</v>
      </c>
      <c r="BH29" s="21">
        <f>'County Pop (1,000''s)'!BH29*VLOOKUP(BH$3,pct_by_cnty!$A:$B,2,FALSE)*1000</f>
        <v>95071.599503708436</v>
      </c>
      <c r="BI29" s="7">
        <f>'County Pop (1,000''s)'!BI29*VLOOKUP(BI$3,pct_by_cnty!$A:$B,2,FALSE)*1000</f>
        <v>0</v>
      </c>
      <c r="BJ29" s="21">
        <f>'County Pop (1,000''s)'!BJ29*VLOOKUP(BJ$3,pct_by_cnty!$A:$B,2,FALSE)*1000</f>
        <v>7075.753276299075</v>
      </c>
      <c r="BK29" s="7">
        <f>'County Pop (1,000''s)'!BK29*VLOOKUP(BK$3,pct_by_cnty!$A:$B,2,FALSE)*1000</f>
        <v>0</v>
      </c>
      <c r="BL29" s="21">
        <f>'County Pop (1,000''s)'!BL29*VLOOKUP(BL$3,pct_by_cnty!$A:$B,2,FALSE)*1000</f>
        <v>4095.7115808175527</v>
      </c>
      <c r="BM29" s="21">
        <f>'County Pop (1,000''s)'!BM29*VLOOKUP(BM$3,pct_by_cnty!$A:$B,2,FALSE)*1000</f>
        <v>274305.32089417888</v>
      </c>
      <c r="BN29" s="7">
        <f>'County Pop (1,000''s)'!BN29*VLOOKUP(BN$3,pct_by_cnty!$A:$B,2,FALSE)*1000</f>
        <v>0</v>
      </c>
      <c r="BO29" s="19">
        <f>'County Pop (1,000''s)'!BO29*VLOOKUP(BO$3,pct_by_cnty!$A:$C,3,FALSE)*1000</f>
        <v>16416.869358331722</v>
      </c>
      <c r="BP29" s="19">
        <f>'County Pop (1,000''s)'!BP29*VLOOKUP(BP$3,pct_by_cnty!$A:$C,3,FALSE)*1000</f>
        <v>9887.4467623304699</v>
      </c>
      <c r="BQ29" s="2"/>
      <c r="BR29" s="7">
        <f t="shared" si="0"/>
        <v>8393484.5616834201</v>
      </c>
      <c r="BS29" s="7">
        <f t="shared" si="3"/>
        <v>7686595.4273745958</v>
      </c>
      <c r="BT29" s="19">
        <f t="shared" si="4"/>
        <v>706889.1343088249</v>
      </c>
      <c r="BU29" s="7">
        <f t="shared" si="5"/>
        <v>8393484.5616834201</v>
      </c>
      <c r="BV29" s="7"/>
      <c r="BW29" s="15">
        <f t="shared" si="6"/>
        <v>0.91578120754092995</v>
      </c>
      <c r="BX29" s="15">
        <f t="shared" si="1"/>
        <v>1</v>
      </c>
      <c r="BZ29">
        <v>2000</v>
      </c>
      <c r="CA29" s="25">
        <f t="shared" si="7"/>
        <v>1490286.1992854914</v>
      </c>
      <c r="CB29" s="25">
        <f t="shared" si="8"/>
        <v>1106720.8462915432</v>
      </c>
      <c r="CC29" s="25">
        <f t="shared" si="2"/>
        <v>2213647.2799458536</v>
      </c>
      <c r="CD29" s="25">
        <f t="shared" si="9"/>
        <v>1634724.3083162352</v>
      </c>
      <c r="CE29" s="25">
        <f t="shared" si="10"/>
        <v>1241216.7935354721</v>
      </c>
      <c r="CF29" s="25">
        <f t="shared" si="11"/>
        <v>0</v>
      </c>
    </row>
    <row r="30" spans="1:84" x14ac:dyDescent="0.25">
      <c r="A30">
        <v>2001</v>
      </c>
      <c r="B30" s="21">
        <f>'County Pop (1,000''s)'!B30*VLOOKUP(B$3,pct_by_cnty!$A:$B,2,FALSE)*1000</f>
        <v>1779.618031565976</v>
      </c>
      <c r="C30" s="21">
        <f>'County Pop (1,000''s)'!C30*VLOOKUP(C$3,pct_by_cnty!$A:$B,2,FALSE)*1000</f>
        <v>10695.565034008354</v>
      </c>
      <c r="D30" s="19">
        <f>'County Pop (1,000''s)'!D30*VLOOKUP(D$3,pct_by_cnty!$A:$C,3,FALSE)*1000</f>
        <v>131395.27647645495</v>
      </c>
      <c r="E30" s="21">
        <f>'County Pop (1,000''s)'!E30*VLOOKUP(E$3,pct_by_cnty!$A:$B,2,FALSE)*1000</f>
        <v>8585.7819650751917</v>
      </c>
      <c r="F30" s="21">
        <f>'County Pop (1,000''s)'!F30*VLOOKUP(F$3,pct_by_cnty!$A:$B,2,FALSE)*1000</f>
        <v>487531.97840413585</v>
      </c>
      <c r="G30" s="21">
        <f>'County Pop (1,000''s)'!G30*VLOOKUP(G$3,pct_by_cnty!$A:$B,2,FALSE)*1000</f>
        <v>1665929.6337769821</v>
      </c>
      <c r="H30" s="7">
        <f>'County Pop (1,000''s)'!H30*VLOOKUP(H$3,pct_by_cnty!$A:$B,2,FALSE)*1000</f>
        <v>0</v>
      </c>
      <c r="I30" s="21">
        <f>'County Pop (1,000''s)'!I30*VLOOKUP(I$3,pct_by_cnty!$A:$B,2,FALSE)*1000</f>
        <v>145251.79247849219</v>
      </c>
      <c r="J30" s="7">
        <f>'County Pop (1,000''s)'!J30*VLOOKUP(J$3,pct_by_cnty!$A:$B,2,FALSE)*1000</f>
        <v>0</v>
      </c>
      <c r="K30" s="21">
        <f>'County Pop (1,000''s)'!K30*VLOOKUP(K$3,pct_by_cnty!$A:$B,2,FALSE)*1000</f>
        <v>1290.5607330894804</v>
      </c>
      <c r="L30" s="21">
        <f>'County Pop (1,000''s)'!L30*VLOOKUP(L$3,pct_by_cnty!$A:$B,2,FALSE)*1000</f>
        <v>228996.04568024178</v>
      </c>
      <c r="M30" s="21">
        <f>'County Pop (1,000''s)'!M30*VLOOKUP(M$3,pct_by_cnty!$A:$B,2,FALSE)*1000</f>
        <v>23127.181156483457</v>
      </c>
      <c r="N30" s="21">
        <f>'County Pop (1,000''s)'!N30*VLOOKUP(N$3,pct_by_cnty!$A:$B,2,FALSE)*1000</f>
        <v>31072.768264594055</v>
      </c>
      <c r="O30" s="7">
        <f>'County Pop (1,000''s)'!O30*VLOOKUP(O$3,pct_by_cnty!$A:$B,2,FALSE)*1000</f>
        <v>0</v>
      </c>
      <c r="P30" s="21">
        <f>'County Pop (1,000''s)'!P30*VLOOKUP(P$3,pct_by_cnty!$A:$B,2,FALSE)*1000</f>
        <v>9.7813049318848275</v>
      </c>
      <c r="Q30" s="19">
        <f>'County Pop (1,000''s)'!Q30*VLOOKUP(Q$3,pct_by_cnty!$A:$C,3,FALSE)*1000</f>
        <v>292245.40679698176</v>
      </c>
      <c r="R30" s="21">
        <f>'County Pop (1,000''s)'!R30*VLOOKUP(R$3,pct_by_cnty!$A:$B,2,FALSE)*1000</f>
        <v>54089.495004802578</v>
      </c>
      <c r="S30" s="7">
        <f>'County Pop (1,000''s)'!S30*VLOOKUP(S$3,pct_by_cnty!$A:$B,2,FALSE)*1000</f>
        <v>0</v>
      </c>
      <c r="T30" s="7">
        <f>'County Pop (1,000''s)'!T30*VLOOKUP(T$3,pct_by_cnty!$A:$B,2,FALSE)*1000</f>
        <v>0</v>
      </c>
      <c r="U30" s="7">
        <f>'County Pop (1,000''s)'!U30*VLOOKUP(U$3,pct_by_cnty!$A:$B,2,FALSE)*1000</f>
        <v>0</v>
      </c>
      <c r="V30" s="21">
        <f>'County Pop (1,000''s)'!V30*VLOOKUP(V$3,pct_by_cnty!$A:$B,2,FALSE)*1000</f>
        <v>5535.3137166835077</v>
      </c>
      <c r="W30" s="7">
        <f>'County Pop (1,000''s)'!W30*VLOOKUP(W$3,pct_by_cnty!$A:$B,2,FALSE)*1000</f>
        <v>0</v>
      </c>
      <c r="X30" s="7">
        <f>'County Pop (1,000''s)'!X30*VLOOKUP(X$3,pct_by_cnty!$A:$B,2,FALSE)*1000</f>
        <v>0</v>
      </c>
      <c r="Y30" s="21">
        <f>'County Pop (1,000''s)'!Y30*VLOOKUP(Y$3,pct_by_cnty!$A:$B,2,FALSE)*1000</f>
        <v>68.283917847555017</v>
      </c>
      <c r="Z30" s="21">
        <f>'County Pop (1,000''s)'!Z30*VLOOKUP(Z$3,pct_by_cnty!$A:$B,2,FALSE)*1000</f>
        <v>20490.196062645438</v>
      </c>
      <c r="AA30" s="7">
        <f>'County Pop (1,000''s)'!AA30*VLOOKUP(AA$3,pct_by_cnty!$A:$B,2,FALSE)*1000</f>
        <v>0</v>
      </c>
      <c r="AB30" s="21">
        <f>'County Pop (1,000''s)'!AB30*VLOOKUP(AB$3,pct_by_cnty!$A:$B,2,FALSE)*1000</f>
        <v>667.40377451517475</v>
      </c>
      <c r="AC30" s="7">
        <f>'County Pop (1,000''s)'!AC30*VLOOKUP(AC$3,pct_by_cnty!$A:$B,2,FALSE)*1000</f>
        <v>0</v>
      </c>
      <c r="AD30" s="19">
        <f>'County Pop (1,000''s)'!AD30*VLOOKUP(AD$3,pct_by_cnty!$A:$C,3,FALSE)*1000</f>
        <v>4225.9376343416116</v>
      </c>
      <c r="AE30" s="21">
        <v>71861.46737973213</v>
      </c>
      <c r="AF30" s="19">
        <f>'County Pop (1,000''s)'!AF30*VLOOKUP(AF$3,pct_by_cnty!$A:$C,3,FALSE)*1000</f>
        <v>2187.7049197616957</v>
      </c>
      <c r="AG30" s="7">
        <f>'County Pop (1,000''s)'!AG30*VLOOKUP(AG$3,pct_by_cnty!$A:$B,2,FALSE)*1000</f>
        <v>0</v>
      </c>
      <c r="AH30" s="7">
        <f>'County Pop (1,000''s)'!AH30*VLOOKUP(AH$3,pct_by_cnty!$A:$B,2,FALSE)*1000</f>
        <v>0</v>
      </c>
      <c r="AI30" s="7">
        <f>'County Pop (1,000''s)'!AI30*VLOOKUP(AI$3,pct_by_cnty!$A:$B,2,FALSE)*1000</f>
        <v>0</v>
      </c>
      <c r="AJ30" s="21">
        <f>'County Pop (1,000''s)'!AJ30*VLOOKUP(AJ$3,pct_by_cnty!$A:$B,2,FALSE)*1000</f>
        <v>269374.98695995484</v>
      </c>
      <c r="AK30" s="7">
        <f>'County Pop (1,000''s)'!AK30*VLOOKUP(AK$3,pct_by_cnty!$A:$B,2,FALSE)*1000</f>
        <v>0</v>
      </c>
      <c r="AL30" s="7">
        <f>'County Pop (1,000''s)'!AL30*VLOOKUP(AL$3,pct_by_cnty!$A:$B,2,FALSE)*1000</f>
        <v>0</v>
      </c>
      <c r="AM30" s="7">
        <f>'County Pop (1,000''s)'!AM30*VLOOKUP(AM$3,pct_by_cnty!$A:$B,2,FALSE)*1000</f>
        <v>0</v>
      </c>
      <c r="AN30" s="7">
        <f>'County Pop (1,000''s)'!AN30*VLOOKUP(AN$3,pct_by_cnty!$A:$B,2,FALSE)*1000</f>
        <v>0</v>
      </c>
      <c r="AO30" s="21">
        <f>'County Pop (1,000''s)'!AO30*VLOOKUP(AO$3,pct_by_cnty!$A:$B,2,FALSE)*1000</f>
        <v>240365.93353871399</v>
      </c>
      <c r="AP30" s="7">
        <f>'County Pop (1,000''s)'!AP30*VLOOKUP(AP$3,pct_by_cnty!$A:$B,2,FALSE)*1000</f>
        <v>0</v>
      </c>
      <c r="AQ30" s="21">
        <f>'County Pop (1,000''s)'!AQ30*VLOOKUP(AQ$3,pct_by_cnty!$A:$B,2,FALSE)*1000</f>
        <v>130443.89489362399</v>
      </c>
      <c r="AR30" s="21">
        <f>'County Pop (1,000''s)'!AR30*VLOOKUP(AR$3,pct_by_cnty!$A:$B,2,FALSE)*1000</f>
        <v>2240734.891629017</v>
      </c>
      <c r="AS30" s="21">
        <f>'County Pop (1,000''s)'!AS30*VLOOKUP(AS$3,pct_by_cnty!$A:$B,2,FALSE)*1000</f>
        <v>64.400898150369244</v>
      </c>
      <c r="AT30" s="21">
        <f>'County Pop (1,000''s)'!AT30*VLOOKUP(AT$3,pct_by_cnty!$A:$B,2,FALSE)*1000</f>
        <v>29518.286555213912</v>
      </c>
      <c r="AU30" s="19">
        <f>'County Pop (1,000''s)'!AU30*VLOOKUP(AU$3,pct_by_cnty!$A:$C,3,FALSE)*1000</f>
        <v>147956.28308660974</v>
      </c>
      <c r="AV30" s="21">
        <f>'County Pop (1,000''s)'!AV30*VLOOKUP(AV$3,pct_by_cnty!$A:$B,2,FALSE)*1000</f>
        <v>33048.787200764091</v>
      </c>
      <c r="AW30" s="21">
        <f>'County Pop (1,000''s)'!AW30*VLOOKUP(AW$3,pct_by_cnty!$A:$B,2,FALSE)*1000</f>
        <v>1.7767658671451894</v>
      </c>
      <c r="AX30" s="21">
        <f>'County Pop (1,000''s)'!AX30*VLOOKUP(AX$3,pct_by_cnty!$A:$B,2,FALSE)*1000</f>
        <v>2.5334459114474441</v>
      </c>
      <c r="AY30" s="21">
        <f>'County Pop (1,000''s)'!AY30*VLOOKUP(AY$3,pct_by_cnty!$A:$B,2,FALSE)*1000</f>
        <v>1123776.1235672405</v>
      </c>
      <c r="AZ30" s="7">
        <f>'County Pop (1,000''s)'!AZ30*VLOOKUP(AZ$3,pct_by_cnty!$A:$B,2,FALSE)*1000</f>
        <v>0</v>
      </c>
      <c r="BA30" s="7">
        <f>'County Pop (1,000''s)'!BA30*VLOOKUP(BA$3,pct_by_cnty!$A:$B,2,FALSE)*1000</f>
        <v>0</v>
      </c>
      <c r="BB30" s="7">
        <f>'County Pop (1,000''s)'!BB30*VLOOKUP(BB$3,pct_by_cnty!$A:$B,2,FALSE)*1000</f>
        <v>0</v>
      </c>
      <c r="BC30" s="21">
        <f>'County Pop (1,000''s)'!BC30*VLOOKUP(BC$3,pct_by_cnty!$A:$B,2,FALSE)*1000</f>
        <v>33695.307457552051</v>
      </c>
      <c r="BD30" s="21">
        <f>'County Pop (1,000''s)'!BD30*VLOOKUP(BD$3,pct_by_cnty!$A:$B,2,FALSE)*1000</f>
        <v>92655.498336201941</v>
      </c>
      <c r="BE30" s="21">
        <f>'County Pop (1,000''s)'!BE30*VLOOKUP(BE$3,pct_by_cnty!$A:$B,2,FALSE)*1000</f>
        <v>164459.60780746795</v>
      </c>
      <c r="BF30" s="19">
        <f>'County Pop (1,000''s)'!BF30*VLOOKUP(BF$3,pct_by_cnty!$A:$C,3,FALSE)*1000</f>
        <v>111156.72599783131</v>
      </c>
      <c r="BG30" s="21">
        <f>'County Pop (1,000''s)'!BG30*VLOOKUP(BG$3,pct_by_cnty!$A:$B,2,FALSE)*1000</f>
        <v>334723.68199360982</v>
      </c>
      <c r="BH30" s="21">
        <f>'County Pop (1,000''s)'!BH30*VLOOKUP(BH$3,pct_by_cnty!$A:$B,2,FALSE)*1000</f>
        <v>96875.328372574077</v>
      </c>
      <c r="BI30" s="7">
        <f>'County Pop (1,000''s)'!BI30*VLOOKUP(BI$3,pct_by_cnty!$A:$B,2,FALSE)*1000</f>
        <v>0</v>
      </c>
      <c r="BJ30" s="21">
        <f>'County Pop (1,000''s)'!BJ30*VLOOKUP(BJ$3,pct_by_cnty!$A:$B,2,FALSE)*1000</f>
        <v>7202.1919436047365</v>
      </c>
      <c r="BK30" s="7">
        <f>'County Pop (1,000''s)'!BK30*VLOOKUP(BK$3,pct_by_cnty!$A:$B,2,FALSE)*1000</f>
        <v>0</v>
      </c>
      <c r="BL30" s="21">
        <f>'County Pop (1,000''s)'!BL30*VLOOKUP(BL$3,pct_by_cnty!$A:$B,2,FALSE)*1000</f>
        <v>4142.9491673759921</v>
      </c>
      <c r="BM30" s="21">
        <f>'County Pop (1,000''s)'!BM30*VLOOKUP(BM$3,pct_by_cnty!$A:$B,2,FALSE)*1000</f>
        <v>278247.24092836294</v>
      </c>
      <c r="BN30" s="7">
        <f>'County Pop (1,000''s)'!BN30*VLOOKUP(BN$3,pct_by_cnty!$A:$B,2,FALSE)*1000</f>
        <v>0</v>
      </c>
      <c r="BO30" s="19">
        <f>'County Pop (1,000''s)'!BO30*VLOOKUP(BO$3,pct_by_cnty!$A:$C,3,FALSE)*1000</f>
        <v>17111.21879156979</v>
      </c>
      <c r="BP30" s="19">
        <f>'County Pop (1,000''s)'!BP30*VLOOKUP(BP$3,pct_by_cnty!$A:$C,3,FALSE)*1000</f>
        <v>10030.501921186597</v>
      </c>
      <c r="BQ30" s="2"/>
      <c r="BR30" s="7">
        <f t="shared" si="0"/>
        <v>8552625.3437717706</v>
      </c>
      <c r="BS30" s="7">
        <f t="shared" si="3"/>
        <v>7836316.2881470323</v>
      </c>
      <c r="BT30" s="19">
        <f t="shared" si="4"/>
        <v>716309.0556247374</v>
      </c>
      <c r="BU30" s="7">
        <f t="shared" si="5"/>
        <v>8552625.3437717706</v>
      </c>
      <c r="BV30" s="7"/>
      <c r="BW30" s="15">
        <f t="shared" si="6"/>
        <v>0.91624688012945965</v>
      </c>
      <c r="BX30" s="15">
        <f t="shared" si="1"/>
        <v>1</v>
      </c>
      <c r="BZ30">
        <v>2001</v>
      </c>
      <c r="CA30" s="25">
        <f t="shared" si="7"/>
        <v>1523589.8808488287</v>
      </c>
      <c r="CB30" s="25">
        <f t="shared" si="8"/>
        <v>1129451.0746067569</v>
      </c>
      <c r="CC30" s="25">
        <f t="shared" si="2"/>
        <v>2240734.891629017</v>
      </c>
      <c r="CD30" s="25">
        <f t="shared" si="9"/>
        <v>1665929.6337769821</v>
      </c>
      <c r="CE30" s="25">
        <f t="shared" si="10"/>
        <v>1276610.8072854488</v>
      </c>
      <c r="CF30" s="25">
        <f t="shared" si="11"/>
        <v>0</v>
      </c>
    </row>
    <row r="31" spans="1:84" x14ac:dyDescent="0.25">
      <c r="A31">
        <v>2002</v>
      </c>
      <c r="B31" s="21">
        <f>'County Pop (1,000''s)'!B31*VLOOKUP(B$3,pct_by_cnty!$A:$B,2,FALSE)*1000</f>
        <v>1802.4645580998006</v>
      </c>
      <c r="C31" s="21">
        <f>'County Pop (1,000''s)'!C31*VLOOKUP(C$3,pct_by_cnty!$A:$B,2,FALSE)*1000</f>
        <v>11011.918406044673</v>
      </c>
      <c r="D31" s="19">
        <f>'County Pop (1,000''s)'!D31*VLOOKUP(D$3,pct_by_cnty!$A:$C,3,FALSE)*1000</f>
        <v>133601.65535789466</v>
      </c>
      <c r="E31" s="21">
        <f>'County Pop (1,000''s)'!E31*VLOOKUP(E$3,pct_by_cnty!$A:$B,2,FALSE)*1000</f>
        <v>8663.7898254425163</v>
      </c>
      <c r="F31" s="21">
        <f>'County Pop (1,000''s)'!F31*VLOOKUP(F$3,pct_by_cnty!$A:$B,2,FALSE)*1000</f>
        <v>496582.88098712376</v>
      </c>
      <c r="G31" s="21">
        <f>'County Pop (1,000''s)'!G31*VLOOKUP(G$3,pct_by_cnty!$A:$B,2,FALSE)*1000</f>
        <v>1691664.5742478373</v>
      </c>
      <c r="H31" s="7">
        <f>'County Pop (1,000''s)'!H31*VLOOKUP(H$3,pct_by_cnty!$A:$B,2,FALSE)*1000</f>
        <v>0</v>
      </c>
      <c r="I31" s="21">
        <f>'County Pop (1,000''s)'!I31*VLOOKUP(I$3,pct_by_cnty!$A:$B,2,FALSE)*1000</f>
        <v>148908.80700402884</v>
      </c>
      <c r="J31" s="7">
        <f>'County Pop (1,000''s)'!J31*VLOOKUP(J$3,pct_by_cnty!$A:$B,2,FALSE)*1000</f>
        <v>0</v>
      </c>
      <c r="K31" s="21">
        <f>'County Pop (1,000''s)'!K31*VLOOKUP(K$3,pct_by_cnty!$A:$B,2,FALSE)*1000</f>
        <v>1336.6610913833624</v>
      </c>
      <c r="L31" s="21">
        <f>'County Pop (1,000''s)'!L31*VLOOKUP(L$3,pct_by_cnty!$A:$B,2,FALSE)*1000</f>
        <v>238407.07745689715</v>
      </c>
      <c r="M31" s="21">
        <f>'County Pop (1,000''s)'!M31*VLOOKUP(M$3,pct_by_cnty!$A:$B,2,FALSE)*1000</f>
        <v>23500.521093418134</v>
      </c>
      <c r="N31" s="21">
        <f>'County Pop (1,000''s)'!N31*VLOOKUP(N$3,pct_by_cnty!$A:$B,2,FALSE)*1000</f>
        <v>31131.501722854497</v>
      </c>
      <c r="O31" s="7">
        <f>'County Pop (1,000''s)'!O31*VLOOKUP(O$3,pct_by_cnty!$A:$B,2,FALSE)*1000</f>
        <v>0</v>
      </c>
      <c r="P31" s="21">
        <f>'County Pop (1,000''s)'!P31*VLOOKUP(P$3,pct_by_cnty!$A:$B,2,FALSE)*1000</f>
        <v>9.8993665143262177</v>
      </c>
      <c r="Q31" s="19">
        <f>'County Pop (1,000''s)'!Q31*VLOOKUP(Q$3,pct_by_cnty!$A:$C,3,FALSE)*1000</f>
        <v>291659.11244872416</v>
      </c>
      <c r="R31" s="21">
        <f>'County Pop (1,000''s)'!R31*VLOOKUP(R$3,pct_by_cnty!$A:$B,2,FALSE)*1000</f>
        <v>58083.539718563494</v>
      </c>
      <c r="S31" s="7">
        <f>'County Pop (1,000''s)'!S31*VLOOKUP(S$3,pct_by_cnty!$A:$B,2,FALSE)*1000</f>
        <v>0</v>
      </c>
      <c r="T31" s="7">
        <f>'County Pop (1,000''s)'!T31*VLOOKUP(T$3,pct_by_cnty!$A:$B,2,FALSE)*1000</f>
        <v>0</v>
      </c>
      <c r="U31" s="7">
        <f>'County Pop (1,000''s)'!U31*VLOOKUP(U$3,pct_by_cnty!$A:$B,2,FALSE)*1000</f>
        <v>0</v>
      </c>
      <c r="V31" s="21">
        <f>'County Pop (1,000''s)'!V31*VLOOKUP(V$3,pct_by_cnty!$A:$B,2,FALSE)*1000</f>
        <v>5708.2279391139346</v>
      </c>
      <c r="W31" s="7">
        <f>'County Pop (1,000''s)'!W31*VLOOKUP(W$3,pct_by_cnty!$A:$B,2,FALSE)*1000</f>
        <v>0</v>
      </c>
      <c r="X31" s="7">
        <f>'County Pop (1,000''s)'!X31*VLOOKUP(X$3,pct_by_cnty!$A:$B,2,FALSE)*1000</f>
        <v>0</v>
      </c>
      <c r="Y31" s="21">
        <f>'County Pop (1,000''s)'!Y31*VLOOKUP(Y$3,pct_by_cnty!$A:$B,2,FALSE)*1000</f>
        <v>69.379541159315309</v>
      </c>
      <c r="Z31" s="21">
        <f>'County Pop (1,000''s)'!Z31*VLOOKUP(Z$3,pct_by_cnty!$A:$B,2,FALSE)*1000</f>
        <v>20504.501274626236</v>
      </c>
      <c r="AA31" s="7">
        <f>'County Pop (1,000''s)'!AA31*VLOOKUP(AA$3,pct_by_cnty!$A:$B,2,FALSE)*1000</f>
        <v>0</v>
      </c>
      <c r="AB31" s="21">
        <f>'County Pop (1,000''s)'!AB31*VLOOKUP(AB$3,pct_by_cnty!$A:$B,2,FALSE)*1000</f>
        <v>677.3972873525438</v>
      </c>
      <c r="AC31" s="7">
        <f>'County Pop (1,000''s)'!AC31*VLOOKUP(AC$3,pct_by_cnty!$A:$B,2,FALSE)*1000</f>
        <v>0</v>
      </c>
      <c r="AD31" s="19">
        <f>'County Pop (1,000''s)'!AD31*VLOOKUP(AD$3,pct_by_cnty!$A:$C,3,FALSE)*1000</f>
        <v>4255.910373558545</v>
      </c>
      <c r="AE31" s="21">
        <v>73463.204043969483</v>
      </c>
      <c r="AF31" s="19">
        <f>'County Pop (1,000''s)'!AF31*VLOOKUP(AF$3,pct_by_cnty!$A:$C,3,FALSE)*1000</f>
        <v>2183.9922353737129</v>
      </c>
      <c r="AG31" s="7">
        <f>'County Pop (1,000''s)'!AG31*VLOOKUP(AG$3,pct_by_cnty!$A:$B,2,FALSE)*1000</f>
        <v>0</v>
      </c>
      <c r="AH31" s="7">
        <f>'County Pop (1,000''s)'!AH31*VLOOKUP(AH$3,pct_by_cnty!$A:$B,2,FALSE)*1000</f>
        <v>0</v>
      </c>
      <c r="AI31" s="7">
        <f>'County Pop (1,000''s)'!AI31*VLOOKUP(AI$3,pct_by_cnty!$A:$B,2,FALSE)*1000</f>
        <v>0</v>
      </c>
      <c r="AJ31" s="21">
        <f>'County Pop (1,000''s)'!AJ31*VLOOKUP(AJ$3,pct_by_cnty!$A:$B,2,FALSE)*1000</f>
        <v>279813.22764408146</v>
      </c>
      <c r="AK31" s="7">
        <f>'County Pop (1,000''s)'!AK31*VLOOKUP(AK$3,pct_by_cnty!$A:$B,2,FALSE)*1000</f>
        <v>0</v>
      </c>
      <c r="AL31" s="7">
        <f>'County Pop (1,000''s)'!AL31*VLOOKUP(AL$3,pct_by_cnty!$A:$B,2,FALSE)*1000</f>
        <v>0</v>
      </c>
      <c r="AM31" s="7">
        <f>'County Pop (1,000''s)'!AM31*VLOOKUP(AM$3,pct_by_cnty!$A:$B,2,FALSE)*1000</f>
        <v>0</v>
      </c>
      <c r="AN31" s="7">
        <f>'County Pop (1,000''s)'!AN31*VLOOKUP(AN$3,pct_by_cnty!$A:$B,2,FALSE)*1000</f>
        <v>0</v>
      </c>
      <c r="AO31" s="21">
        <f>'County Pop (1,000''s)'!AO31*VLOOKUP(AO$3,pct_by_cnty!$A:$B,2,FALSE)*1000</f>
        <v>247066.67196450601</v>
      </c>
      <c r="AP31" s="7">
        <f>'County Pop (1,000''s)'!AP31*VLOOKUP(AP$3,pct_by_cnty!$A:$B,2,FALSE)*1000</f>
        <v>0</v>
      </c>
      <c r="AQ31" s="21">
        <f>'County Pop (1,000''s)'!AQ31*VLOOKUP(AQ$3,pct_by_cnty!$A:$B,2,FALSE)*1000</f>
        <v>133629.783057889</v>
      </c>
      <c r="AR31" s="21">
        <f>'County Pop (1,000''s)'!AR31*VLOOKUP(AR$3,pct_by_cnty!$A:$B,2,FALSE)*1000</f>
        <v>2266921.4717880124</v>
      </c>
      <c r="AS31" s="21">
        <f>'County Pop (1,000''s)'!AS31*VLOOKUP(AS$3,pct_by_cnty!$A:$B,2,FALSE)*1000</f>
        <v>64.204415435454393</v>
      </c>
      <c r="AT31" s="21">
        <f>'County Pop (1,000''s)'!AT31*VLOOKUP(AT$3,pct_by_cnty!$A:$B,2,FALSE)*1000</f>
        <v>30261.295400200041</v>
      </c>
      <c r="AU31" s="19">
        <f>'County Pop (1,000''s)'!AU31*VLOOKUP(AU$3,pct_by_cnty!$A:$C,3,FALSE)*1000</f>
        <v>150731.49949118507</v>
      </c>
      <c r="AV31" s="21">
        <f>'County Pop (1,000''s)'!AV31*VLOOKUP(AV$3,pct_by_cnty!$A:$B,2,FALSE)*1000</f>
        <v>33501.796751328009</v>
      </c>
      <c r="AW31" s="21">
        <f>'County Pop (1,000''s)'!AW31*VLOOKUP(AW$3,pct_by_cnty!$A:$B,2,FALSE)*1000</f>
        <v>1.8215892724268352</v>
      </c>
      <c r="AX31" s="21">
        <f>'County Pop (1,000''s)'!AX31*VLOOKUP(AX$3,pct_by_cnty!$A:$B,2,FALSE)*1000</f>
        <v>2.6614337395586416</v>
      </c>
      <c r="AY31" s="21">
        <f>'County Pop (1,000''s)'!AY31*VLOOKUP(AY$3,pct_by_cnty!$A:$B,2,FALSE)*1000</f>
        <v>1152441.6939920026</v>
      </c>
      <c r="AZ31" s="7">
        <f>'County Pop (1,000''s)'!AZ31*VLOOKUP(AZ$3,pct_by_cnty!$A:$B,2,FALSE)*1000</f>
        <v>0</v>
      </c>
      <c r="BA31" s="7">
        <f>'County Pop (1,000''s)'!BA31*VLOOKUP(BA$3,pct_by_cnty!$A:$B,2,FALSE)*1000</f>
        <v>0</v>
      </c>
      <c r="BB31" s="7">
        <f>'County Pop (1,000''s)'!BB31*VLOOKUP(BB$3,pct_by_cnty!$A:$B,2,FALSE)*1000</f>
        <v>0</v>
      </c>
      <c r="BC31" s="21">
        <f>'County Pop (1,000''s)'!BC31*VLOOKUP(BC$3,pct_by_cnty!$A:$B,2,FALSE)*1000</f>
        <v>34095.795729243371</v>
      </c>
      <c r="BD31" s="21">
        <f>'County Pop (1,000''s)'!BD31*VLOOKUP(BD$3,pct_by_cnty!$A:$B,2,FALSE)*1000</f>
        <v>96876.135138279104</v>
      </c>
      <c r="BE31" s="21">
        <f>'County Pop (1,000''s)'!BE31*VLOOKUP(BE$3,pct_by_cnty!$A:$B,2,FALSE)*1000</f>
        <v>170645.52309001327</v>
      </c>
      <c r="BF31" s="19">
        <f>'County Pop (1,000''s)'!BF31*VLOOKUP(BF$3,pct_by_cnty!$A:$C,3,FALSE)*1000</f>
        <v>116666.15092863</v>
      </c>
      <c r="BG31" s="21">
        <f>'County Pop (1,000''s)'!BG31*VLOOKUP(BG$3,pct_by_cnty!$A:$B,2,FALSE)*1000</f>
        <v>341531.78673212288</v>
      </c>
      <c r="BH31" s="21">
        <f>'County Pop (1,000''s)'!BH31*VLOOKUP(BH$3,pct_by_cnty!$A:$B,2,FALSE)*1000</f>
        <v>99024.746909839247</v>
      </c>
      <c r="BI31" s="7">
        <f>'County Pop (1,000''s)'!BI31*VLOOKUP(BI$3,pct_by_cnty!$A:$B,2,FALSE)*1000</f>
        <v>0</v>
      </c>
      <c r="BJ31" s="21">
        <f>'County Pop (1,000''s)'!BJ31*VLOOKUP(BJ$3,pct_by_cnty!$A:$B,2,FALSE)*1000</f>
        <v>7308.4179413362826</v>
      </c>
      <c r="BK31" s="7">
        <f>'County Pop (1,000''s)'!BK31*VLOOKUP(BK$3,pct_by_cnty!$A:$B,2,FALSE)*1000</f>
        <v>0</v>
      </c>
      <c r="BL31" s="21">
        <f>'County Pop (1,000''s)'!BL31*VLOOKUP(BL$3,pct_by_cnty!$A:$B,2,FALSE)*1000</f>
        <v>4164.660724359087</v>
      </c>
      <c r="BM31" s="21">
        <f>'County Pop (1,000''s)'!BM31*VLOOKUP(BM$3,pct_by_cnty!$A:$B,2,FALSE)*1000</f>
        <v>282763.24606568628</v>
      </c>
      <c r="BN31" s="7">
        <f>'County Pop (1,000''s)'!BN31*VLOOKUP(BN$3,pct_by_cnty!$A:$B,2,FALSE)*1000</f>
        <v>0</v>
      </c>
      <c r="BO31" s="19">
        <f>'County Pop (1,000''s)'!BO31*VLOOKUP(BO$3,pct_by_cnty!$A:$C,3,FALSE)*1000</f>
        <v>17688.554567019557</v>
      </c>
      <c r="BP31" s="19">
        <f>'County Pop (1,000''s)'!BP31*VLOOKUP(BP$3,pct_by_cnty!$A:$C,3,FALSE)*1000</f>
        <v>10022.179859951084</v>
      </c>
      <c r="BQ31" s="2"/>
      <c r="BR31" s="7">
        <f t="shared" si="0"/>
        <v>8718450.3411941119</v>
      </c>
      <c r="BS31" s="7">
        <f t="shared" si="3"/>
        <v>7991641.2859317772</v>
      </c>
      <c r="BT31" s="19">
        <f t="shared" si="4"/>
        <v>726809.05526233686</v>
      </c>
      <c r="BU31" s="7">
        <f t="shared" si="5"/>
        <v>8718450.3411941137</v>
      </c>
      <c r="BV31" s="7"/>
      <c r="BW31" s="15">
        <f t="shared" si="6"/>
        <v>0.91663552273410231</v>
      </c>
      <c r="BX31" s="15">
        <f t="shared" si="1"/>
        <v>1.0000000000000002</v>
      </c>
      <c r="BZ31">
        <v>2002</v>
      </c>
      <c r="CA31" s="25">
        <f t="shared" si="7"/>
        <v>1563682.0009352025</v>
      </c>
      <c r="CB31" s="25">
        <f t="shared" si="8"/>
        <v>1155490.4559785456</v>
      </c>
      <c r="CC31" s="25">
        <f t="shared" si="2"/>
        <v>2266921.4717880124</v>
      </c>
      <c r="CD31" s="25">
        <f t="shared" si="9"/>
        <v>1691664.5742478373</v>
      </c>
      <c r="CE31" s="25">
        <f t="shared" si="10"/>
        <v>1313882.7829821783</v>
      </c>
      <c r="CF31" s="25">
        <f t="shared" si="11"/>
        <v>0</v>
      </c>
    </row>
    <row r="32" spans="1:84" x14ac:dyDescent="0.25">
      <c r="A32">
        <v>2003</v>
      </c>
      <c r="B32" s="21">
        <f>'County Pop (1,000''s)'!B32*VLOOKUP(B$3,pct_by_cnty!$A:$B,2,FALSE)*1000</f>
        <v>1822.1137350799995</v>
      </c>
      <c r="C32" s="21">
        <f>'County Pop (1,000''s)'!C32*VLOOKUP(C$3,pct_by_cnty!$A:$B,2,FALSE)*1000</f>
        <v>11148.08791041853</v>
      </c>
      <c r="D32" s="19">
        <f>'County Pop (1,000''s)'!D32*VLOOKUP(D$3,pct_by_cnty!$A:$C,3,FALSE)*1000</f>
        <v>135796.62009557421</v>
      </c>
      <c r="E32" s="21">
        <f>'County Pop (1,000''s)'!E32*VLOOKUP(E$3,pct_by_cnty!$A:$B,2,FALSE)*1000</f>
        <v>8908.932294925422</v>
      </c>
      <c r="F32" s="21">
        <f>'County Pop (1,000''s)'!F32*VLOOKUP(F$3,pct_by_cnty!$A:$B,2,FALSE)*1000</f>
        <v>506812.23573410901</v>
      </c>
      <c r="G32" s="21">
        <f>'County Pop (1,000''s)'!G32*VLOOKUP(G$3,pct_by_cnty!$A:$B,2,FALSE)*1000</f>
        <v>1709797.1501936275</v>
      </c>
      <c r="H32" s="7">
        <f>'County Pop (1,000''s)'!H32*VLOOKUP(H$3,pct_by_cnty!$A:$B,2,FALSE)*1000</f>
        <v>0</v>
      </c>
      <c r="I32" s="21">
        <f>'County Pop (1,000''s)'!I32*VLOOKUP(I$3,pct_by_cnty!$A:$B,2,FALSE)*1000</f>
        <v>152293.11494109879</v>
      </c>
      <c r="J32" s="7">
        <f>'County Pop (1,000''s)'!J32*VLOOKUP(J$3,pct_by_cnty!$A:$B,2,FALSE)*1000</f>
        <v>0</v>
      </c>
      <c r="K32" s="21">
        <f>'County Pop (1,000''s)'!K32*VLOOKUP(K$3,pct_by_cnty!$A:$B,2,FALSE)*1000</f>
        <v>1379.8604397485885</v>
      </c>
      <c r="L32" s="21">
        <f>'County Pop (1,000''s)'!L32*VLOOKUP(L$3,pct_by_cnty!$A:$B,2,FALSE)*1000</f>
        <v>247096.54544687871</v>
      </c>
      <c r="M32" s="21">
        <f>'County Pop (1,000''s)'!M32*VLOOKUP(M$3,pct_by_cnty!$A:$B,2,FALSE)*1000</f>
        <v>24108.491817139122</v>
      </c>
      <c r="N32" s="21">
        <f>'County Pop (1,000''s)'!N32*VLOOKUP(N$3,pct_by_cnty!$A:$B,2,FALSE)*1000</f>
        <v>31941.179784526565</v>
      </c>
      <c r="O32" s="7">
        <f>'County Pop (1,000''s)'!O32*VLOOKUP(O$3,pct_by_cnty!$A:$B,2,FALSE)*1000</f>
        <v>0</v>
      </c>
      <c r="P32" s="21">
        <f>'County Pop (1,000''s)'!P32*VLOOKUP(P$3,pct_by_cnty!$A:$B,2,FALSE)*1000</f>
        <v>10.025126023410147</v>
      </c>
      <c r="Q32" s="19">
        <f>'County Pop (1,000''s)'!Q32*VLOOKUP(Q$3,pct_by_cnty!$A:$C,3,FALSE)*1000</f>
        <v>291388.09301539615</v>
      </c>
      <c r="R32" s="21">
        <f>'County Pop (1,000''s)'!R32*VLOOKUP(R$3,pct_by_cnty!$A:$B,2,FALSE)*1000</f>
        <v>63219.7579759375</v>
      </c>
      <c r="S32" s="7">
        <f>'County Pop (1,000''s)'!S32*VLOOKUP(S$3,pct_by_cnty!$A:$B,2,FALSE)*1000</f>
        <v>0</v>
      </c>
      <c r="T32" s="7">
        <f>'County Pop (1,000''s)'!T32*VLOOKUP(T$3,pct_by_cnty!$A:$B,2,FALSE)*1000</f>
        <v>0</v>
      </c>
      <c r="U32" s="7">
        <f>'County Pop (1,000''s)'!U32*VLOOKUP(U$3,pct_by_cnty!$A:$B,2,FALSE)*1000</f>
        <v>0</v>
      </c>
      <c r="V32" s="21">
        <f>'County Pop (1,000''s)'!V32*VLOOKUP(V$3,pct_by_cnty!$A:$B,2,FALSE)*1000</f>
        <v>5827.8806154318172</v>
      </c>
      <c r="W32" s="7">
        <f>'County Pop (1,000''s)'!W32*VLOOKUP(W$3,pct_by_cnty!$A:$B,2,FALSE)*1000</f>
        <v>0</v>
      </c>
      <c r="X32" s="7">
        <f>'County Pop (1,000''s)'!X32*VLOOKUP(X$3,pct_by_cnty!$A:$B,2,FALSE)*1000</f>
        <v>0</v>
      </c>
      <c r="Y32" s="21">
        <f>'County Pop (1,000''s)'!Y32*VLOOKUP(Y$3,pct_by_cnty!$A:$B,2,FALSE)*1000</f>
        <v>69.361868757815643</v>
      </c>
      <c r="Z32" s="21">
        <f>'County Pop (1,000''s)'!Z32*VLOOKUP(Z$3,pct_by_cnty!$A:$B,2,FALSE)*1000</f>
        <v>20574.770035111189</v>
      </c>
      <c r="AA32" s="7">
        <f>'County Pop (1,000''s)'!AA32*VLOOKUP(AA$3,pct_by_cnty!$A:$B,2,FALSE)*1000</f>
        <v>0</v>
      </c>
      <c r="AB32" s="21">
        <f>'County Pop (1,000''s)'!AB32*VLOOKUP(AB$3,pct_by_cnty!$A:$B,2,FALSE)*1000</f>
        <v>686.74754391731494</v>
      </c>
      <c r="AC32" s="7">
        <f>'County Pop (1,000''s)'!AC32*VLOOKUP(AC$3,pct_by_cnty!$A:$B,2,FALSE)*1000</f>
        <v>0</v>
      </c>
      <c r="AD32" s="19">
        <f>'County Pop (1,000''s)'!AD32*VLOOKUP(AD$3,pct_by_cnty!$A:$C,3,FALSE)*1000</f>
        <v>4342.6781449207892</v>
      </c>
      <c r="AE32" s="21">
        <v>75169.869640674122</v>
      </c>
      <c r="AF32" s="19">
        <f>'County Pop (1,000''s)'!AF32*VLOOKUP(AF$3,pct_by_cnty!$A:$C,3,FALSE)*1000</f>
        <v>2191.6245004090442</v>
      </c>
      <c r="AG32" s="7">
        <f>'County Pop (1,000''s)'!AG32*VLOOKUP(AG$3,pct_by_cnty!$A:$B,2,FALSE)*1000</f>
        <v>0</v>
      </c>
      <c r="AH32" s="7">
        <f>'County Pop (1,000''s)'!AH32*VLOOKUP(AH$3,pct_by_cnty!$A:$B,2,FALSE)*1000</f>
        <v>0</v>
      </c>
      <c r="AI32" s="7">
        <f>'County Pop (1,000''s)'!AI32*VLOOKUP(AI$3,pct_by_cnty!$A:$B,2,FALSE)*1000</f>
        <v>0</v>
      </c>
      <c r="AJ32" s="21">
        <f>'County Pop (1,000''s)'!AJ32*VLOOKUP(AJ$3,pct_by_cnty!$A:$B,2,FALSE)*1000</f>
        <v>291347.58370605035</v>
      </c>
      <c r="AK32" s="7">
        <f>'County Pop (1,000''s)'!AK32*VLOOKUP(AK$3,pct_by_cnty!$A:$B,2,FALSE)*1000</f>
        <v>0</v>
      </c>
      <c r="AL32" s="7">
        <f>'County Pop (1,000''s)'!AL32*VLOOKUP(AL$3,pct_by_cnty!$A:$B,2,FALSE)*1000</f>
        <v>0</v>
      </c>
      <c r="AM32" s="7">
        <f>'County Pop (1,000''s)'!AM32*VLOOKUP(AM$3,pct_by_cnty!$A:$B,2,FALSE)*1000</f>
        <v>0</v>
      </c>
      <c r="AN32" s="7">
        <f>'County Pop (1,000''s)'!AN32*VLOOKUP(AN$3,pct_by_cnty!$A:$B,2,FALSE)*1000</f>
        <v>0</v>
      </c>
      <c r="AO32" s="21">
        <f>'County Pop (1,000''s)'!AO32*VLOOKUP(AO$3,pct_by_cnty!$A:$B,2,FALSE)*1000</f>
        <v>253632.29727480977</v>
      </c>
      <c r="AP32" s="7">
        <f>'County Pop (1,000''s)'!AP32*VLOOKUP(AP$3,pct_by_cnty!$A:$B,2,FALSE)*1000</f>
        <v>0</v>
      </c>
      <c r="AQ32" s="21">
        <f>'County Pop (1,000''s)'!AQ32*VLOOKUP(AQ$3,pct_by_cnty!$A:$B,2,FALSE)*1000</f>
        <v>137508.369662496</v>
      </c>
      <c r="AR32" s="21">
        <f>'County Pop (1,000''s)'!AR32*VLOOKUP(AR$3,pct_by_cnty!$A:$B,2,FALSE)*1000</f>
        <v>2287705.530501558</v>
      </c>
      <c r="AS32" s="21">
        <f>'County Pop (1,000''s)'!AS32*VLOOKUP(AS$3,pct_by_cnty!$A:$B,2,FALSE)*1000</f>
        <v>64.030370034470081</v>
      </c>
      <c r="AT32" s="21">
        <f>'County Pop (1,000''s)'!AT32*VLOOKUP(AT$3,pct_by_cnty!$A:$B,2,FALSE)*1000</f>
        <v>30925.5436920842</v>
      </c>
      <c r="AU32" s="19">
        <f>'County Pop (1,000''s)'!AU32*VLOOKUP(AU$3,pct_by_cnty!$A:$C,3,FALSE)*1000</f>
        <v>152492.73756187479</v>
      </c>
      <c r="AV32" s="21">
        <f>'County Pop (1,000''s)'!AV32*VLOOKUP(AV$3,pct_by_cnty!$A:$B,2,FALSE)*1000</f>
        <v>33929.139114148122</v>
      </c>
      <c r="AW32" s="21">
        <f>'County Pop (1,000''s)'!AW32*VLOOKUP(AW$3,pct_by_cnty!$A:$B,2,FALSE)*1000</f>
        <v>1.8702162675334133</v>
      </c>
      <c r="AX32" s="21">
        <f>'County Pop (1,000''s)'!AX32*VLOOKUP(AX$3,pct_by_cnty!$A:$B,2,FALSE)*1000</f>
        <v>2.8306504795071348</v>
      </c>
      <c r="AY32" s="21">
        <f>'County Pop (1,000''s)'!AY32*VLOOKUP(AY$3,pct_by_cnty!$A:$B,2,FALSE)*1000</f>
        <v>1179840.6603528853</v>
      </c>
      <c r="AZ32" s="7">
        <f>'County Pop (1,000''s)'!AZ32*VLOOKUP(AZ$3,pct_by_cnty!$A:$B,2,FALSE)*1000</f>
        <v>0</v>
      </c>
      <c r="BA32" s="7">
        <f>'County Pop (1,000''s)'!BA32*VLOOKUP(BA$3,pct_by_cnty!$A:$B,2,FALSE)*1000</f>
        <v>0</v>
      </c>
      <c r="BB32" s="7">
        <f>'County Pop (1,000''s)'!BB32*VLOOKUP(BB$3,pct_by_cnty!$A:$B,2,FALSE)*1000</f>
        <v>0</v>
      </c>
      <c r="BC32" s="21">
        <f>'County Pop (1,000''s)'!BC32*VLOOKUP(BC$3,pct_by_cnty!$A:$B,2,FALSE)*1000</f>
        <v>34338.307103961808</v>
      </c>
      <c r="BD32" s="21">
        <f>'County Pop (1,000''s)'!BD32*VLOOKUP(BD$3,pct_by_cnty!$A:$B,2,FALSE)*1000</f>
        <v>101573.07679798872</v>
      </c>
      <c r="BE32" s="21">
        <f>'County Pop (1,000''s)'!BE32*VLOOKUP(BE$3,pct_by_cnty!$A:$B,2,FALSE)*1000</f>
        <v>178482.82110088275</v>
      </c>
      <c r="BF32" s="19">
        <f>'County Pop (1,000''s)'!BF32*VLOOKUP(BF$3,pct_by_cnty!$A:$C,3,FALSE)*1000</f>
        <v>120630.29764946489</v>
      </c>
      <c r="BG32" s="21">
        <f>'County Pop (1,000''s)'!BG32*VLOOKUP(BG$3,pct_by_cnty!$A:$B,2,FALSE)*1000</f>
        <v>349297.27080937213</v>
      </c>
      <c r="BH32" s="21">
        <f>'County Pop (1,000''s)'!BH32*VLOOKUP(BH$3,pct_by_cnty!$A:$B,2,FALSE)*1000</f>
        <v>100538.48869039313</v>
      </c>
      <c r="BI32" s="7">
        <f>'County Pop (1,000''s)'!BI32*VLOOKUP(BI$3,pct_by_cnty!$A:$B,2,FALSE)*1000</f>
        <v>0</v>
      </c>
      <c r="BJ32" s="21">
        <f>'County Pop (1,000''s)'!BJ32*VLOOKUP(BJ$3,pct_by_cnty!$A:$B,2,FALSE)*1000</f>
        <v>7439.065826373183</v>
      </c>
      <c r="BK32" s="7">
        <f>'County Pop (1,000''s)'!BK32*VLOOKUP(BK$3,pct_by_cnty!$A:$B,2,FALSE)*1000</f>
        <v>0</v>
      </c>
      <c r="BL32" s="21">
        <f>'County Pop (1,000''s)'!BL32*VLOOKUP(BL$3,pct_by_cnty!$A:$B,2,FALSE)*1000</f>
        <v>4205.1482763139611</v>
      </c>
      <c r="BM32" s="21">
        <f>'County Pop (1,000''s)'!BM32*VLOOKUP(BM$3,pct_by_cnty!$A:$B,2,FALSE)*1000</f>
        <v>287950.63440065004</v>
      </c>
      <c r="BN32" s="7">
        <f>'County Pop (1,000''s)'!BN32*VLOOKUP(BN$3,pct_by_cnty!$A:$B,2,FALSE)*1000</f>
        <v>0</v>
      </c>
      <c r="BO32" s="19">
        <f>'County Pop (1,000''s)'!BO32*VLOOKUP(BO$3,pct_by_cnty!$A:$C,3,FALSE)*1000</f>
        <v>18418.986397170313</v>
      </c>
      <c r="BP32" s="19">
        <f>'County Pop (1,000''s)'!BP32*VLOOKUP(BP$3,pct_by_cnty!$A:$C,3,FALSE)*1000</f>
        <v>10145.632625291038</v>
      </c>
      <c r="BQ32" s="2"/>
      <c r="BR32" s="7">
        <f t="shared" si="0"/>
        <v>8875055.463640254</v>
      </c>
      <c r="BS32" s="7">
        <f t="shared" si="3"/>
        <v>8139648.7936501522</v>
      </c>
      <c r="BT32" s="19">
        <f t="shared" si="4"/>
        <v>735406.66999010125</v>
      </c>
      <c r="BU32" s="7">
        <f t="shared" si="5"/>
        <v>8875055.463640254</v>
      </c>
      <c r="BV32" s="7"/>
      <c r="BW32" s="15">
        <f t="shared" si="6"/>
        <v>0.91713779446191057</v>
      </c>
      <c r="BX32" s="15">
        <f t="shared" si="1"/>
        <v>1</v>
      </c>
      <c r="BZ32">
        <v>2003</v>
      </c>
      <c r="CA32" s="25">
        <f t="shared" si="7"/>
        <v>1604930.8598710862</v>
      </c>
      <c r="CB32" s="25">
        <f t="shared" si="8"/>
        <v>1184384.4706878937</v>
      </c>
      <c r="CC32" s="25">
        <f t="shared" si="2"/>
        <v>2287705.530501558</v>
      </c>
      <c r="CD32" s="25">
        <f t="shared" si="9"/>
        <v>1709797.1501936275</v>
      </c>
      <c r="CE32" s="25">
        <f t="shared" si="10"/>
        <v>1352830.7823959889</v>
      </c>
      <c r="CF32" s="25">
        <f t="shared" si="11"/>
        <v>0</v>
      </c>
    </row>
    <row r="33" spans="1:84" x14ac:dyDescent="0.25">
      <c r="A33">
        <v>2004</v>
      </c>
      <c r="B33" s="21">
        <f>'County Pop (1,000''s)'!B33*VLOOKUP(B$3,pct_by_cnty!$A:$B,2,FALSE)*1000</f>
        <v>1846.6725137666226</v>
      </c>
      <c r="C33" s="21">
        <f>'County Pop (1,000''s)'!C33*VLOOKUP(C$3,pct_by_cnty!$A:$B,2,FALSE)*1000</f>
        <v>11413.860939594742</v>
      </c>
      <c r="D33" s="19">
        <f>'County Pop (1,000''s)'!D33*VLOOKUP(D$3,pct_by_cnty!$A:$C,3,FALSE)*1000</f>
        <v>139088.86687136343</v>
      </c>
      <c r="E33" s="21">
        <f>'County Pop (1,000''s)'!E33*VLOOKUP(E$3,pct_by_cnty!$A:$B,2,FALSE)*1000</f>
        <v>9125.6995589001162</v>
      </c>
      <c r="F33" s="21">
        <f>'County Pop (1,000''s)'!F33*VLOOKUP(F$3,pct_by_cnty!$A:$B,2,FALSE)*1000</f>
        <v>519903.32254312787</v>
      </c>
      <c r="G33" s="21">
        <f>'County Pop (1,000''s)'!G33*VLOOKUP(G$3,pct_by_cnty!$A:$B,2,FALSE)*1000</f>
        <v>1728343.5971666786</v>
      </c>
      <c r="H33" s="7">
        <f>'County Pop (1,000''s)'!H33*VLOOKUP(H$3,pct_by_cnty!$A:$B,2,FALSE)*1000</f>
        <v>0</v>
      </c>
      <c r="I33" s="21">
        <f>'County Pop (1,000''s)'!I33*VLOOKUP(I$3,pct_by_cnty!$A:$B,2,FALSE)*1000</f>
        <v>155377.87241140893</v>
      </c>
      <c r="J33" s="7">
        <f>'County Pop (1,000''s)'!J33*VLOOKUP(J$3,pct_by_cnty!$A:$B,2,FALSE)*1000</f>
        <v>0</v>
      </c>
      <c r="K33" s="21">
        <f>'County Pop (1,000''s)'!K33*VLOOKUP(K$3,pct_by_cnty!$A:$B,2,FALSE)*1000</f>
        <v>1445.8827389625565</v>
      </c>
      <c r="L33" s="21">
        <f>'County Pop (1,000''s)'!L33*VLOOKUP(L$3,pct_by_cnty!$A:$B,2,FALSE)*1000</f>
        <v>256389.39933849662</v>
      </c>
      <c r="M33" s="21">
        <f>'County Pop (1,000''s)'!M33*VLOOKUP(M$3,pct_by_cnty!$A:$B,2,FALSE)*1000</f>
        <v>24671.319995818638</v>
      </c>
      <c r="N33" s="21">
        <f>'County Pop (1,000''s)'!N33*VLOOKUP(N$3,pct_by_cnty!$A:$B,2,FALSE)*1000</f>
        <v>32528.258846847522</v>
      </c>
      <c r="O33" s="7">
        <f>'County Pop (1,000''s)'!O33*VLOOKUP(O$3,pct_by_cnty!$A:$B,2,FALSE)*1000</f>
        <v>0</v>
      </c>
      <c r="P33" s="21">
        <f>'County Pop (1,000''s)'!P33*VLOOKUP(P$3,pct_by_cnty!$A:$B,2,FALSE)*1000</f>
        <v>10.143658492544764</v>
      </c>
      <c r="Q33" s="19">
        <f>'County Pop (1,000''s)'!Q33*VLOOKUP(Q$3,pct_by_cnty!$A:$C,3,FALSE)*1000</f>
        <v>292358.62607224972</v>
      </c>
      <c r="R33" s="21">
        <f>'County Pop (1,000''s)'!R33*VLOOKUP(R$3,pct_by_cnty!$A:$B,2,FALSE)*1000</f>
        <v>69639.89520286482</v>
      </c>
      <c r="S33" s="7">
        <f>'County Pop (1,000''s)'!S33*VLOOKUP(S$3,pct_by_cnty!$A:$B,2,FALSE)*1000</f>
        <v>0</v>
      </c>
      <c r="T33" s="7">
        <f>'County Pop (1,000''s)'!T33*VLOOKUP(T$3,pct_by_cnty!$A:$B,2,FALSE)*1000</f>
        <v>0</v>
      </c>
      <c r="U33" s="7">
        <f>'County Pop (1,000''s)'!U33*VLOOKUP(U$3,pct_by_cnty!$A:$B,2,FALSE)*1000</f>
        <v>0</v>
      </c>
      <c r="V33" s="21">
        <f>'County Pop (1,000''s)'!V33*VLOOKUP(V$3,pct_by_cnty!$A:$B,2,FALSE)*1000</f>
        <v>6021.5452841911992</v>
      </c>
      <c r="W33" s="7">
        <f>'County Pop (1,000''s)'!W33*VLOOKUP(W$3,pct_by_cnty!$A:$B,2,FALSE)*1000</f>
        <v>0</v>
      </c>
      <c r="X33" s="7">
        <f>'County Pop (1,000''s)'!X33*VLOOKUP(X$3,pct_by_cnty!$A:$B,2,FALSE)*1000</f>
        <v>0</v>
      </c>
      <c r="Y33" s="21">
        <f>'County Pop (1,000''s)'!Y33*VLOOKUP(Y$3,pct_by_cnty!$A:$B,2,FALSE)*1000</f>
        <v>69.548758288376732</v>
      </c>
      <c r="Z33" s="21">
        <f>'County Pop (1,000''s)'!Z33*VLOOKUP(Z$3,pct_by_cnty!$A:$B,2,FALSE)*1000</f>
        <v>21002.579122714607</v>
      </c>
      <c r="AA33" s="7">
        <f>'County Pop (1,000''s)'!AA33*VLOOKUP(AA$3,pct_by_cnty!$A:$B,2,FALSE)*1000</f>
        <v>0</v>
      </c>
      <c r="AB33" s="21">
        <f>'County Pop (1,000''s)'!AB33*VLOOKUP(AB$3,pct_by_cnty!$A:$B,2,FALSE)*1000</f>
        <v>702.84822961177463</v>
      </c>
      <c r="AC33" s="7">
        <f>'County Pop (1,000''s)'!AC33*VLOOKUP(AC$3,pct_by_cnty!$A:$B,2,FALSE)*1000</f>
        <v>0</v>
      </c>
      <c r="AD33" s="19">
        <f>'County Pop (1,000''s)'!AD33*VLOOKUP(AD$3,pct_by_cnty!$A:$C,3,FALSE)*1000</f>
        <v>4355.7344826824119</v>
      </c>
      <c r="AE33" s="21">
        <v>77720.581088456165</v>
      </c>
      <c r="AF33" s="19">
        <f>'County Pop (1,000''s)'!AF33*VLOOKUP(AF$3,pct_by_cnty!$A:$C,3,FALSE)*1000</f>
        <v>2222.6331069792659</v>
      </c>
      <c r="AG33" s="7">
        <f>'County Pop (1,000''s)'!AG33*VLOOKUP(AG$3,pct_by_cnty!$A:$B,2,FALSE)*1000</f>
        <v>0</v>
      </c>
      <c r="AH33" s="7">
        <f>'County Pop (1,000''s)'!AH33*VLOOKUP(AH$3,pct_by_cnty!$A:$B,2,FALSE)*1000</f>
        <v>0</v>
      </c>
      <c r="AI33" s="7">
        <f>'County Pop (1,000''s)'!AI33*VLOOKUP(AI$3,pct_by_cnty!$A:$B,2,FALSE)*1000</f>
        <v>0</v>
      </c>
      <c r="AJ33" s="21">
        <f>'County Pop (1,000''s)'!AJ33*VLOOKUP(AJ$3,pct_by_cnty!$A:$B,2,FALSE)*1000</f>
        <v>306383.28823347297</v>
      </c>
      <c r="AK33" s="7">
        <f>'County Pop (1,000''s)'!AK33*VLOOKUP(AK$3,pct_by_cnty!$A:$B,2,FALSE)*1000</f>
        <v>0</v>
      </c>
      <c r="AL33" s="7">
        <f>'County Pop (1,000''s)'!AL33*VLOOKUP(AL$3,pct_by_cnty!$A:$B,2,FALSE)*1000</f>
        <v>0</v>
      </c>
      <c r="AM33" s="7">
        <f>'County Pop (1,000''s)'!AM33*VLOOKUP(AM$3,pct_by_cnty!$A:$B,2,FALSE)*1000</f>
        <v>0</v>
      </c>
      <c r="AN33" s="7">
        <f>'County Pop (1,000''s)'!AN33*VLOOKUP(AN$3,pct_by_cnty!$A:$B,2,FALSE)*1000</f>
        <v>0</v>
      </c>
      <c r="AO33" s="21">
        <f>'County Pop (1,000''s)'!AO33*VLOOKUP(AO$3,pct_by_cnty!$A:$B,2,FALSE)*1000</f>
        <v>261728.07697010465</v>
      </c>
      <c r="AP33" s="7">
        <f>'County Pop (1,000''s)'!AP33*VLOOKUP(AP$3,pct_by_cnty!$A:$B,2,FALSE)*1000</f>
        <v>0</v>
      </c>
      <c r="AQ33" s="21">
        <f>'County Pop (1,000''s)'!AQ33*VLOOKUP(AQ$3,pct_by_cnty!$A:$B,2,FALSE)*1000</f>
        <v>140441.46605900599</v>
      </c>
      <c r="AR33" s="21">
        <f>'County Pop (1,000''s)'!AR33*VLOOKUP(AR$3,pct_by_cnty!$A:$B,2,FALSE)*1000</f>
        <v>2310521.9837955325</v>
      </c>
      <c r="AS33" s="21">
        <f>'County Pop (1,000''s)'!AS33*VLOOKUP(AS$3,pct_by_cnty!$A:$B,2,FALSE)*1000</f>
        <v>63.288425269700255</v>
      </c>
      <c r="AT33" s="21">
        <f>'County Pop (1,000''s)'!AT33*VLOOKUP(AT$3,pct_by_cnty!$A:$B,2,FALSE)*1000</f>
        <v>31704.234004538281</v>
      </c>
      <c r="AU33" s="19">
        <f>'County Pop (1,000''s)'!AU33*VLOOKUP(AU$3,pct_by_cnty!$A:$C,3,FALSE)*1000</f>
        <v>156050.15861952479</v>
      </c>
      <c r="AV33" s="21">
        <f>'County Pop (1,000''s)'!AV33*VLOOKUP(AV$3,pct_by_cnty!$A:$B,2,FALSE)*1000</f>
        <v>35130.299514689425</v>
      </c>
      <c r="AW33" s="21">
        <f>'County Pop (1,000''s)'!AW33*VLOOKUP(AW$3,pct_by_cnty!$A:$B,2,FALSE)*1000</f>
        <v>1.9330166455988456</v>
      </c>
      <c r="AX33" s="21">
        <f>'County Pop (1,000''s)'!AX33*VLOOKUP(AX$3,pct_by_cnty!$A:$B,2,FALSE)*1000</f>
        <v>3.0254086211897571</v>
      </c>
      <c r="AY33" s="21">
        <f>'County Pop (1,000''s)'!AY33*VLOOKUP(AY$3,pct_by_cnty!$A:$B,2,FALSE)*1000</f>
        <v>1210879.0329441647</v>
      </c>
      <c r="AZ33" s="7">
        <f>'County Pop (1,000''s)'!AZ33*VLOOKUP(AZ$3,pct_by_cnty!$A:$B,2,FALSE)*1000</f>
        <v>0</v>
      </c>
      <c r="BA33" s="7">
        <f>'County Pop (1,000''s)'!BA33*VLOOKUP(BA$3,pct_by_cnty!$A:$B,2,FALSE)*1000</f>
        <v>0</v>
      </c>
      <c r="BB33" s="7">
        <f>'County Pop (1,000''s)'!BB33*VLOOKUP(BB$3,pct_by_cnty!$A:$B,2,FALSE)*1000</f>
        <v>0</v>
      </c>
      <c r="BC33" s="21">
        <f>'County Pop (1,000''s)'!BC33*VLOOKUP(BC$3,pct_by_cnty!$A:$B,2,FALSE)*1000</f>
        <v>34792.875899835497</v>
      </c>
      <c r="BD33" s="21">
        <f>'County Pop (1,000''s)'!BD33*VLOOKUP(BD$3,pct_by_cnty!$A:$B,2,FALSE)*1000</f>
        <v>108283.48395180184</v>
      </c>
      <c r="BE33" s="21">
        <f>'County Pop (1,000''s)'!BE33*VLOOKUP(BE$3,pct_by_cnty!$A:$B,2,FALSE)*1000</f>
        <v>189501.62714570964</v>
      </c>
      <c r="BF33" s="19">
        <f>'County Pop (1,000''s)'!BF33*VLOOKUP(BF$3,pct_by_cnty!$A:$C,3,FALSE)*1000</f>
        <v>125664.42192524076</v>
      </c>
      <c r="BG33" s="21">
        <f>'County Pop (1,000''s)'!BG33*VLOOKUP(BG$3,pct_by_cnty!$A:$B,2,FALSE)*1000</f>
        <v>359200.21427796042</v>
      </c>
      <c r="BH33" s="21">
        <f>'County Pop (1,000''s)'!BH33*VLOOKUP(BH$3,pct_by_cnty!$A:$B,2,FALSE)*1000</f>
        <v>102417.99840386258</v>
      </c>
      <c r="BI33" s="7">
        <f>'County Pop (1,000''s)'!BI33*VLOOKUP(BI$3,pct_by_cnty!$A:$B,2,FALSE)*1000</f>
        <v>0</v>
      </c>
      <c r="BJ33" s="21">
        <f>'County Pop (1,000''s)'!BJ33*VLOOKUP(BJ$3,pct_by_cnty!$A:$B,2,FALSE)*1000</f>
        <v>7594.9035109731731</v>
      </c>
      <c r="BK33" s="7">
        <f>'County Pop (1,000''s)'!BK33*VLOOKUP(BK$3,pct_by_cnty!$A:$B,2,FALSE)*1000</f>
        <v>0</v>
      </c>
      <c r="BL33" s="21">
        <f>'County Pop (1,000''s)'!BL33*VLOOKUP(BL$3,pct_by_cnty!$A:$B,2,FALSE)*1000</f>
        <v>4411.8440185437184</v>
      </c>
      <c r="BM33" s="21">
        <f>'County Pop (1,000''s)'!BM33*VLOOKUP(BM$3,pct_by_cnty!$A:$B,2,FALSE)*1000</f>
        <v>294403.25164008141</v>
      </c>
      <c r="BN33" s="7">
        <f>'County Pop (1,000''s)'!BN33*VLOOKUP(BN$3,pct_by_cnty!$A:$B,2,FALSE)*1000</f>
        <v>0</v>
      </c>
      <c r="BO33" s="19">
        <f>'County Pop (1,000''s)'!BO33*VLOOKUP(BO$3,pct_by_cnty!$A:$C,3,FALSE)*1000</f>
        <v>19127.987979009296</v>
      </c>
      <c r="BP33" s="19">
        <f>'County Pop (1,000''s)'!BP33*VLOOKUP(BP$3,pct_by_cnty!$A:$C,3,FALSE)*1000</f>
        <v>10344.386871376149</v>
      </c>
      <c r="BQ33" s="2"/>
      <c r="BR33" s="7">
        <f t="shared" si="0"/>
        <v>9062888.6705474611</v>
      </c>
      <c r="BS33" s="7">
        <f t="shared" si="3"/>
        <v>8313675.8546190346</v>
      </c>
      <c r="BT33" s="19">
        <f t="shared" si="4"/>
        <v>749212.81592842587</v>
      </c>
      <c r="BU33" s="7">
        <f t="shared" si="5"/>
        <v>9062888.6705474611</v>
      </c>
      <c r="BV33" s="7"/>
      <c r="BW33" s="15">
        <f t="shared" si="6"/>
        <v>0.91733178645753255</v>
      </c>
      <c r="BX33" s="15">
        <f t="shared" si="1"/>
        <v>1</v>
      </c>
      <c r="BZ33">
        <v>2004</v>
      </c>
      <c r="CA33" s="25">
        <f t="shared" si="7"/>
        <v>1653673.006752026</v>
      </c>
      <c r="CB33" s="25">
        <f t="shared" si="8"/>
        <v>1221670.3470064313</v>
      </c>
      <c r="CC33" s="25">
        <f t="shared" si="2"/>
        <v>2310521.9837955325</v>
      </c>
      <c r="CD33" s="25">
        <f t="shared" si="9"/>
        <v>1728343.5971666786</v>
      </c>
      <c r="CE33" s="25">
        <f t="shared" si="10"/>
        <v>1399466.9198983668</v>
      </c>
      <c r="CF33" s="25">
        <f t="shared" si="11"/>
        <v>0</v>
      </c>
    </row>
    <row r="34" spans="1:84" x14ac:dyDescent="0.25">
      <c r="A34">
        <v>2005</v>
      </c>
      <c r="B34" s="21">
        <f>'County Pop (1,000''s)'!B34*VLOOKUP(B$3,pct_by_cnty!$A:$B,2,FALSE)*1000</f>
        <v>1879.6801479692003</v>
      </c>
      <c r="C34" s="21">
        <f>'County Pop (1,000''s)'!C34*VLOOKUP(C$3,pct_by_cnty!$A:$B,2,FALSE)*1000</f>
        <v>11753.950221491745</v>
      </c>
      <c r="D34" s="19">
        <f>'County Pop (1,000''s)'!D34*VLOOKUP(D$3,pct_by_cnty!$A:$C,3,FALSE)*1000</f>
        <v>142410.73548580799</v>
      </c>
      <c r="E34" s="21">
        <f>'County Pop (1,000''s)'!E34*VLOOKUP(E$3,pct_by_cnty!$A:$B,2,FALSE)*1000</f>
        <v>9254.7738552724113</v>
      </c>
      <c r="F34" s="21">
        <f>'County Pop (1,000''s)'!F34*VLOOKUP(F$3,pct_by_cnty!$A:$B,2,FALSE)*1000</f>
        <v>530139.11418744002</v>
      </c>
      <c r="G34" s="21">
        <f>'County Pop (1,000''s)'!G34*VLOOKUP(G$3,pct_by_cnty!$A:$B,2,FALSE)*1000</f>
        <v>1744124.3206878502</v>
      </c>
      <c r="H34" s="7">
        <f>'County Pop (1,000''s)'!H34*VLOOKUP(H$3,pct_by_cnty!$A:$B,2,FALSE)*1000</f>
        <v>0</v>
      </c>
      <c r="I34" s="21">
        <f>'County Pop (1,000''s)'!I34*VLOOKUP(I$3,pct_by_cnty!$A:$B,2,FALSE)*1000</f>
        <v>154147.94033800013</v>
      </c>
      <c r="J34" s="7">
        <f>'County Pop (1,000''s)'!J34*VLOOKUP(J$3,pct_by_cnty!$A:$B,2,FALSE)*1000</f>
        <v>0</v>
      </c>
      <c r="K34" s="21">
        <f>'County Pop (1,000''s)'!K34*VLOOKUP(K$3,pct_by_cnty!$A:$B,2,FALSE)*1000</f>
        <v>1502.3951558037577</v>
      </c>
      <c r="L34" s="21">
        <f>'County Pop (1,000''s)'!L34*VLOOKUP(L$3,pct_by_cnty!$A:$B,2,FALSE)*1000</f>
        <v>265189.66582871618</v>
      </c>
      <c r="M34" s="21">
        <f>'County Pop (1,000''s)'!M34*VLOOKUP(M$3,pct_by_cnty!$A:$B,2,FALSE)*1000</f>
        <v>25603.690738033674</v>
      </c>
      <c r="N34" s="21">
        <f>'County Pop (1,000''s)'!N34*VLOOKUP(N$3,pct_by_cnty!$A:$B,2,FALSE)*1000</f>
        <v>32494.84522642527</v>
      </c>
      <c r="O34" s="7">
        <f>'County Pop (1,000''s)'!O34*VLOOKUP(O$3,pct_by_cnty!$A:$B,2,FALSE)*1000</f>
        <v>0</v>
      </c>
      <c r="P34" s="21">
        <f>'County Pop (1,000''s)'!P34*VLOOKUP(P$3,pct_by_cnty!$A:$B,2,FALSE)*1000</f>
        <v>10.26608261120743</v>
      </c>
      <c r="Q34" s="19">
        <f>'County Pop (1,000''s)'!Q34*VLOOKUP(Q$3,pct_by_cnty!$A:$C,3,FALSE)*1000</f>
        <v>292597.51723024301</v>
      </c>
      <c r="R34" s="21">
        <f>'County Pop (1,000''s)'!R34*VLOOKUP(R$3,pct_by_cnty!$A:$B,2,FALSE)*1000</f>
        <v>77247.686827252153</v>
      </c>
      <c r="S34" s="7">
        <f>'County Pop (1,000''s)'!S34*VLOOKUP(S$3,pct_by_cnty!$A:$B,2,FALSE)*1000</f>
        <v>0</v>
      </c>
      <c r="T34" s="7">
        <f>'County Pop (1,000''s)'!T34*VLOOKUP(T$3,pct_by_cnty!$A:$B,2,FALSE)*1000</f>
        <v>0</v>
      </c>
      <c r="U34" s="7">
        <f>'County Pop (1,000''s)'!U34*VLOOKUP(U$3,pct_by_cnty!$A:$B,2,FALSE)*1000</f>
        <v>0</v>
      </c>
      <c r="V34" s="21">
        <f>'County Pop (1,000''s)'!V34*VLOOKUP(V$3,pct_by_cnty!$A:$B,2,FALSE)*1000</f>
        <v>6214.6310078123106</v>
      </c>
      <c r="W34" s="7">
        <f>'County Pop (1,000''s)'!W34*VLOOKUP(W$3,pct_by_cnty!$A:$B,2,FALSE)*1000</f>
        <v>0</v>
      </c>
      <c r="X34" s="7">
        <f>'County Pop (1,000''s)'!X34*VLOOKUP(X$3,pct_by_cnty!$A:$B,2,FALSE)*1000</f>
        <v>0</v>
      </c>
      <c r="Y34" s="21">
        <f>'County Pop (1,000''s)'!Y34*VLOOKUP(Y$3,pct_by_cnty!$A:$B,2,FALSE)*1000</f>
        <v>69.610855135536909</v>
      </c>
      <c r="Z34" s="21">
        <f>'County Pop (1,000''s)'!Z34*VLOOKUP(Z$3,pct_by_cnty!$A:$B,2,FALSE)*1000</f>
        <v>21738.858029270734</v>
      </c>
      <c r="AA34" s="7">
        <f>'County Pop (1,000''s)'!AA34*VLOOKUP(AA$3,pct_by_cnty!$A:$B,2,FALSE)*1000</f>
        <v>0</v>
      </c>
      <c r="AB34" s="21">
        <f>'County Pop (1,000''s)'!AB34*VLOOKUP(AB$3,pct_by_cnty!$A:$B,2,FALSE)*1000</f>
        <v>721.22335287242981</v>
      </c>
      <c r="AC34" s="7">
        <f>'County Pop (1,000''s)'!AC34*VLOOKUP(AC$3,pct_by_cnty!$A:$B,2,FALSE)*1000</f>
        <v>0</v>
      </c>
      <c r="AD34" s="19">
        <f>'County Pop (1,000''s)'!AD34*VLOOKUP(AD$3,pct_by_cnty!$A:$C,3,FALSE)*1000</f>
        <v>4401.2328743868247</v>
      </c>
      <c r="AE34" s="21">
        <v>79679.681034888097</v>
      </c>
      <c r="AF34" s="19">
        <f>'County Pop (1,000''s)'!AF34*VLOOKUP(AF$3,pct_by_cnty!$A:$C,3,FALSE)*1000</f>
        <v>2268.9642433825961</v>
      </c>
      <c r="AG34" s="7">
        <f>'County Pop (1,000''s)'!AG34*VLOOKUP(AG$3,pct_by_cnty!$A:$B,2,FALSE)*1000</f>
        <v>0</v>
      </c>
      <c r="AH34" s="7">
        <f>'County Pop (1,000''s)'!AH34*VLOOKUP(AH$3,pct_by_cnty!$A:$B,2,FALSE)*1000</f>
        <v>0</v>
      </c>
      <c r="AI34" s="7">
        <f>'County Pop (1,000''s)'!AI34*VLOOKUP(AI$3,pct_by_cnty!$A:$B,2,FALSE)*1000</f>
        <v>0</v>
      </c>
      <c r="AJ34" s="21">
        <f>'County Pop (1,000''s)'!AJ34*VLOOKUP(AJ$3,pct_by_cnty!$A:$B,2,FALSE)*1000</f>
        <v>324511.08751353901</v>
      </c>
      <c r="AK34" s="7">
        <f>'County Pop (1,000''s)'!AK34*VLOOKUP(AK$3,pct_by_cnty!$A:$B,2,FALSE)*1000</f>
        <v>0</v>
      </c>
      <c r="AL34" s="7">
        <f>'County Pop (1,000''s)'!AL34*VLOOKUP(AL$3,pct_by_cnty!$A:$B,2,FALSE)*1000</f>
        <v>0</v>
      </c>
      <c r="AM34" s="7">
        <f>'County Pop (1,000''s)'!AM34*VLOOKUP(AM$3,pct_by_cnty!$A:$B,2,FALSE)*1000</f>
        <v>0</v>
      </c>
      <c r="AN34" s="7">
        <f>'County Pop (1,000''s)'!AN34*VLOOKUP(AN$3,pct_by_cnty!$A:$B,2,FALSE)*1000</f>
        <v>0</v>
      </c>
      <c r="AO34" s="21">
        <f>'County Pop (1,000''s)'!AO34*VLOOKUP(AO$3,pct_by_cnty!$A:$B,2,FALSE)*1000</f>
        <v>270287.44077031466</v>
      </c>
      <c r="AP34" s="7">
        <f>'County Pop (1,000''s)'!AP34*VLOOKUP(AP$3,pct_by_cnty!$A:$B,2,FALSE)*1000</f>
        <v>0</v>
      </c>
      <c r="AQ34" s="21">
        <f>'County Pop (1,000''s)'!AQ34*VLOOKUP(AQ$3,pct_by_cnty!$A:$B,2,FALSE)*1000</f>
        <v>142464.85780601599</v>
      </c>
      <c r="AR34" s="21">
        <f>'County Pop (1,000''s)'!AR34*VLOOKUP(AR$3,pct_by_cnty!$A:$B,2,FALSE)*1000</f>
        <v>2335522.6744315396</v>
      </c>
      <c r="AS34" s="21">
        <f>'County Pop (1,000''s)'!AS34*VLOOKUP(AS$3,pct_by_cnty!$A:$B,2,FALSE)*1000</f>
        <v>61.816174167553193</v>
      </c>
      <c r="AT34" s="21">
        <f>'County Pop (1,000''s)'!AT34*VLOOKUP(AT$3,pct_by_cnty!$A:$B,2,FALSE)*1000</f>
        <v>32673.029370252534</v>
      </c>
      <c r="AU34" s="19">
        <f>'County Pop (1,000''s)'!AU34*VLOOKUP(AU$3,pct_by_cnty!$A:$C,3,FALSE)*1000</f>
        <v>157300.01935581362</v>
      </c>
      <c r="AV34" s="21">
        <f>'County Pop (1,000''s)'!AV34*VLOOKUP(AV$3,pct_by_cnty!$A:$B,2,FALSE)*1000</f>
        <v>35755.872875525827</v>
      </c>
      <c r="AW34" s="21">
        <f>'County Pop (1,000''s)'!AW34*VLOOKUP(AW$3,pct_by_cnty!$A:$B,2,FALSE)*1000</f>
        <v>2.0088783699443629</v>
      </c>
      <c r="AX34" s="21">
        <f>'County Pop (1,000''s)'!AX34*VLOOKUP(AX$3,pct_by_cnty!$A:$B,2,FALSE)*1000</f>
        <v>3.1799546372484473</v>
      </c>
      <c r="AY34" s="21">
        <f>'County Pop (1,000''s)'!AY34*VLOOKUP(AY$3,pct_by_cnty!$A:$B,2,FALSE)*1000</f>
        <v>1232970.0695627723</v>
      </c>
      <c r="AZ34" s="7">
        <f>'County Pop (1,000''s)'!AZ34*VLOOKUP(AZ$3,pct_by_cnty!$A:$B,2,FALSE)*1000</f>
        <v>0</v>
      </c>
      <c r="BA34" s="7">
        <f>'County Pop (1,000''s)'!BA34*VLOOKUP(BA$3,pct_by_cnty!$A:$B,2,FALSE)*1000</f>
        <v>0</v>
      </c>
      <c r="BB34" s="7">
        <f>'County Pop (1,000''s)'!BB34*VLOOKUP(BB$3,pct_by_cnty!$A:$B,2,FALSE)*1000</f>
        <v>0</v>
      </c>
      <c r="BC34" s="21">
        <f>'County Pop (1,000''s)'!BC34*VLOOKUP(BC$3,pct_by_cnty!$A:$B,2,FALSE)*1000</f>
        <v>35247.99145703813</v>
      </c>
      <c r="BD34" s="21">
        <f>'County Pop (1,000''s)'!BD34*VLOOKUP(BD$3,pct_by_cnty!$A:$B,2,FALSE)*1000</f>
        <v>114520.22372157603</v>
      </c>
      <c r="BE34" s="21">
        <f>'County Pop (1,000''s)'!BE34*VLOOKUP(BE$3,pct_by_cnty!$A:$B,2,FALSE)*1000</f>
        <v>200386.23856673384</v>
      </c>
      <c r="BF34" s="19">
        <f>'County Pop (1,000''s)'!BF34*VLOOKUP(BF$3,pct_by_cnty!$A:$C,3,FALSE)*1000</f>
        <v>129283.3812186008</v>
      </c>
      <c r="BG34" s="21">
        <f>'County Pop (1,000''s)'!BG34*VLOOKUP(BG$3,pct_by_cnty!$A:$B,2,FALSE)*1000</f>
        <v>368227.57906309317</v>
      </c>
      <c r="BH34" s="21">
        <f>'County Pop (1,000''s)'!BH34*VLOOKUP(BH$3,pct_by_cnty!$A:$B,2,FALSE)*1000</f>
        <v>105230.75368614378</v>
      </c>
      <c r="BI34" s="7">
        <f>'County Pop (1,000''s)'!BI34*VLOOKUP(BI$3,pct_by_cnty!$A:$B,2,FALSE)*1000</f>
        <v>0</v>
      </c>
      <c r="BJ34" s="21">
        <f>'County Pop (1,000''s)'!BJ34*VLOOKUP(BJ$3,pct_by_cnty!$A:$B,2,FALSE)*1000</f>
        <v>7814.2114719625088</v>
      </c>
      <c r="BK34" s="7">
        <f>'County Pop (1,000''s)'!BK34*VLOOKUP(BK$3,pct_by_cnty!$A:$B,2,FALSE)*1000</f>
        <v>0</v>
      </c>
      <c r="BL34" s="21">
        <f>'County Pop (1,000''s)'!BL34*VLOOKUP(BL$3,pct_by_cnty!$A:$B,2,FALSE)*1000</f>
        <v>4529.0232210296408</v>
      </c>
      <c r="BM34" s="21">
        <f>'County Pop (1,000''s)'!BM34*VLOOKUP(BM$3,pct_by_cnty!$A:$B,2,FALSE)*1000</f>
        <v>300079.68871782068</v>
      </c>
      <c r="BN34" s="7">
        <f>'County Pop (1,000''s)'!BN34*VLOOKUP(BN$3,pct_by_cnty!$A:$B,2,FALSE)*1000</f>
        <v>0</v>
      </c>
      <c r="BO34" s="19">
        <f>'County Pop (1,000''s)'!BO34*VLOOKUP(BO$3,pct_by_cnty!$A:$C,3,FALSE)*1000</f>
        <v>19874.006801508109</v>
      </c>
      <c r="BP34" s="19">
        <f>'County Pop (1,000''s)'!BP34*VLOOKUP(BP$3,pct_by_cnty!$A:$C,3,FALSE)*1000</f>
        <v>10460.463042546056</v>
      </c>
      <c r="BQ34" s="2"/>
      <c r="BR34" s="7">
        <f t="shared" si="0"/>
        <v>9230656.4010716639</v>
      </c>
      <c r="BS34" s="7">
        <f t="shared" si="3"/>
        <v>8472060.0808193777</v>
      </c>
      <c r="BT34" s="19">
        <f t="shared" si="4"/>
        <v>758596.32025228906</v>
      </c>
      <c r="BU34" s="7">
        <f t="shared" si="5"/>
        <v>9230656.4010716677</v>
      </c>
      <c r="BV34" s="7"/>
      <c r="BW34" s="15">
        <f t="shared" si="6"/>
        <v>0.91781772744089851</v>
      </c>
      <c r="BX34" s="15">
        <f t="shared" si="1"/>
        <v>1.0000000000000004</v>
      </c>
      <c r="BZ34">
        <v>2005</v>
      </c>
      <c r="CA34" s="25">
        <f t="shared" si="7"/>
        <v>1691256.7198459362</v>
      </c>
      <c r="CB34" s="25">
        <f t="shared" si="8"/>
        <v>1257491.6676947046</v>
      </c>
      <c r="CC34" s="25">
        <f t="shared" si="2"/>
        <v>2335522.6744315396</v>
      </c>
      <c r="CD34" s="25">
        <f t="shared" si="9"/>
        <v>1744124.3206878502</v>
      </c>
      <c r="CE34" s="25">
        <f t="shared" si="10"/>
        <v>1443664.6981593468</v>
      </c>
      <c r="CF34" s="25">
        <f t="shared" si="11"/>
        <v>0</v>
      </c>
    </row>
    <row r="35" spans="1:84" x14ac:dyDescent="0.25">
      <c r="A35">
        <v>2006</v>
      </c>
      <c r="B35" s="21">
        <f>'County Pop (1,000''s)'!B35*VLOOKUP(B$3,pct_by_cnty!$A:$B,2,FALSE)*1000</f>
        <v>1921.2644027572205</v>
      </c>
      <c r="C35" s="21">
        <f>'County Pop (1,000''s)'!C35*VLOOKUP(C$3,pct_by_cnty!$A:$B,2,FALSE)*1000</f>
        <v>12083.013707445371</v>
      </c>
      <c r="D35" s="19">
        <f>'County Pop (1,000''s)'!D35*VLOOKUP(D$3,pct_by_cnty!$A:$C,3,FALSE)*1000</f>
        <v>144417.45998326014</v>
      </c>
      <c r="E35" s="21">
        <f>'County Pop (1,000''s)'!E35*VLOOKUP(E$3,pct_by_cnty!$A:$B,2,FALSE)*1000</f>
        <v>9380.8737409604582</v>
      </c>
      <c r="F35" s="21">
        <f>'County Pop (1,000''s)'!F35*VLOOKUP(F$3,pct_by_cnty!$A:$B,2,FALSE)*1000</f>
        <v>535619.851037552</v>
      </c>
      <c r="G35" s="21">
        <f>'County Pop (1,000''s)'!G35*VLOOKUP(G$3,pct_by_cnty!$A:$B,2,FALSE)*1000</f>
        <v>1736330.0205051713</v>
      </c>
      <c r="H35" s="7">
        <f>'County Pop (1,000''s)'!H35*VLOOKUP(H$3,pct_by_cnty!$A:$B,2,FALSE)*1000</f>
        <v>0</v>
      </c>
      <c r="I35" s="21">
        <f>'County Pop (1,000''s)'!I35*VLOOKUP(I$3,pct_by_cnty!$A:$B,2,FALSE)*1000</f>
        <v>155847.64028153918</v>
      </c>
      <c r="J35" s="7">
        <f>'County Pop (1,000''s)'!J35*VLOOKUP(J$3,pct_by_cnty!$A:$B,2,FALSE)*1000</f>
        <v>0</v>
      </c>
      <c r="K35" s="21">
        <f>'County Pop (1,000''s)'!K35*VLOOKUP(K$3,pct_by_cnty!$A:$B,2,FALSE)*1000</f>
        <v>1578.7972438752042</v>
      </c>
      <c r="L35" s="21">
        <f>'County Pop (1,000''s)'!L35*VLOOKUP(L$3,pct_by_cnty!$A:$B,2,FALSE)*1000</f>
        <v>269439.92215262412</v>
      </c>
      <c r="M35" s="21">
        <f>'County Pop (1,000''s)'!M35*VLOOKUP(M$3,pct_by_cnty!$A:$B,2,FALSE)*1000</f>
        <v>26708.370296537498</v>
      </c>
      <c r="N35" s="21">
        <f>'County Pop (1,000''s)'!N35*VLOOKUP(N$3,pct_by_cnty!$A:$B,2,FALSE)*1000</f>
        <v>32884.174521710673</v>
      </c>
      <c r="O35" s="7">
        <f>'County Pop (1,000''s)'!O35*VLOOKUP(O$3,pct_by_cnty!$A:$B,2,FALSE)*1000</f>
        <v>0</v>
      </c>
      <c r="P35" s="21">
        <f>'County Pop (1,000''s)'!P35*VLOOKUP(P$3,pct_by_cnty!$A:$B,2,FALSE)*1000</f>
        <v>10.410571111073805</v>
      </c>
      <c r="Q35" s="19">
        <f>'County Pop (1,000''s)'!Q35*VLOOKUP(Q$3,pct_by_cnty!$A:$C,3,FALSE)*1000</f>
        <v>294150.46344651334</v>
      </c>
      <c r="R35" s="21">
        <f>'County Pop (1,000''s)'!R35*VLOOKUP(R$3,pct_by_cnty!$A:$B,2,FALSE)*1000</f>
        <v>84457.617521751585</v>
      </c>
      <c r="S35" s="7">
        <f>'County Pop (1,000''s)'!S35*VLOOKUP(S$3,pct_by_cnty!$A:$B,2,FALSE)*1000</f>
        <v>0</v>
      </c>
      <c r="T35" s="7">
        <f>'County Pop (1,000''s)'!T35*VLOOKUP(T$3,pct_by_cnty!$A:$B,2,FALSE)*1000</f>
        <v>0</v>
      </c>
      <c r="U35" s="7">
        <f>'County Pop (1,000''s)'!U35*VLOOKUP(U$3,pct_by_cnty!$A:$B,2,FALSE)*1000</f>
        <v>0</v>
      </c>
      <c r="V35" s="21">
        <f>'County Pop (1,000''s)'!V35*VLOOKUP(V$3,pct_by_cnty!$A:$B,2,FALSE)*1000</f>
        <v>6215.7182456360069</v>
      </c>
      <c r="W35" s="7">
        <f>'County Pop (1,000''s)'!W35*VLOOKUP(W$3,pct_by_cnty!$A:$B,2,FALSE)*1000</f>
        <v>0</v>
      </c>
      <c r="X35" s="7">
        <f>'County Pop (1,000''s)'!X35*VLOOKUP(X$3,pct_by_cnty!$A:$B,2,FALSE)*1000</f>
        <v>0</v>
      </c>
      <c r="Y35" s="21">
        <f>'County Pop (1,000''s)'!Y35*VLOOKUP(Y$3,pct_by_cnty!$A:$B,2,FALSE)*1000</f>
        <v>70.00232701203258</v>
      </c>
      <c r="Z35" s="21">
        <f>'County Pop (1,000''s)'!Z35*VLOOKUP(Z$3,pct_by_cnty!$A:$B,2,FALSE)*1000</f>
        <v>22046.599277045592</v>
      </c>
      <c r="AA35" s="7">
        <f>'County Pop (1,000''s)'!AA35*VLOOKUP(AA$3,pct_by_cnty!$A:$B,2,FALSE)*1000</f>
        <v>0</v>
      </c>
      <c r="AB35" s="21">
        <f>'County Pop (1,000''s)'!AB35*VLOOKUP(AB$3,pct_by_cnty!$A:$B,2,FALSE)*1000</f>
        <v>736.42451426171351</v>
      </c>
      <c r="AC35" s="7">
        <f>'County Pop (1,000''s)'!AC35*VLOOKUP(AC$3,pct_by_cnty!$A:$B,2,FALSE)*1000</f>
        <v>0</v>
      </c>
      <c r="AD35" s="19">
        <f>'County Pop (1,000''s)'!AD35*VLOOKUP(AD$3,pct_by_cnty!$A:$C,3,FALSE)*1000</f>
        <v>4465.1462688047341</v>
      </c>
      <c r="AE35" s="21">
        <v>81787.294584923031</v>
      </c>
      <c r="AF35" s="19">
        <f>'County Pop (1,000''s)'!AF35*VLOOKUP(AF$3,pct_by_cnty!$A:$C,3,FALSE)*1000</f>
        <v>2282.8067103976655</v>
      </c>
      <c r="AG35" s="7">
        <f>'County Pop (1,000''s)'!AG35*VLOOKUP(AG$3,pct_by_cnty!$A:$B,2,FALSE)*1000</f>
        <v>0</v>
      </c>
      <c r="AH35" s="7">
        <f>'County Pop (1,000''s)'!AH35*VLOOKUP(AH$3,pct_by_cnty!$A:$B,2,FALSE)*1000</f>
        <v>0</v>
      </c>
      <c r="AI35" s="7">
        <f>'County Pop (1,000''s)'!AI35*VLOOKUP(AI$3,pct_by_cnty!$A:$B,2,FALSE)*1000</f>
        <v>0</v>
      </c>
      <c r="AJ35" s="21">
        <f>'County Pop (1,000''s)'!AJ35*VLOOKUP(AJ$3,pct_by_cnty!$A:$B,2,FALSE)*1000</f>
        <v>340153.78691555071</v>
      </c>
      <c r="AK35" s="7">
        <f>'County Pop (1,000''s)'!AK35*VLOOKUP(AK$3,pct_by_cnty!$A:$B,2,FALSE)*1000</f>
        <v>0</v>
      </c>
      <c r="AL35" s="7">
        <f>'County Pop (1,000''s)'!AL35*VLOOKUP(AL$3,pct_by_cnty!$A:$B,2,FALSE)*1000</f>
        <v>0</v>
      </c>
      <c r="AM35" s="7">
        <f>'County Pop (1,000''s)'!AM35*VLOOKUP(AM$3,pct_by_cnty!$A:$B,2,FALSE)*1000</f>
        <v>0</v>
      </c>
      <c r="AN35" s="7">
        <f>'County Pop (1,000''s)'!AN35*VLOOKUP(AN$3,pct_by_cnty!$A:$B,2,FALSE)*1000</f>
        <v>0</v>
      </c>
      <c r="AO35" s="21">
        <f>'County Pop (1,000''s)'!AO35*VLOOKUP(AO$3,pct_by_cnty!$A:$B,2,FALSE)*1000</f>
        <v>276362.42202498903</v>
      </c>
      <c r="AP35" s="7">
        <f>'County Pop (1,000''s)'!AP35*VLOOKUP(AP$3,pct_by_cnty!$A:$B,2,FALSE)*1000</f>
        <v>0</v>
      </c>
      <c r="AQ35" s="21">
        <f>'County Pop (1,000''s)'!AQ35*VLOOKUP(AQ$3,pct_by_cnty!$A:$B,2,FALSE)*1000</f>
        <v>142401.787928501</v>
      </c>
      <c r="AR35" s="21">
        <f>'County Pop (1,000''s)'!AR35*VLOOKUP(AR$3,pct_by_cnty!$A:$B,2,FALSE)*1000</f>
        <v>2353656.4534461834</v>
      </c>
      <c r="AS35" s="21">
        <f>'County Pop (1,000''s)'!AS35*VLOOKUP(AS$3,pct_by_cnty!$A:$B,2,FALSE)*1000</f>
        <v>60.111261815834347</v>
      </c>
      <c r="AT35" s="21">
        <f>'County Pop (1,000''s)'!AT35*VLOOKUP(AT$3,pct_by_cnty!$A:$B,2,FALSE)*1000</f>
        <v>33738.818561385247</v>
      </c>
      <c r="AU35" s="19">
        <f>'County Pop (1,000''s)'!AU35*VLOOKUP(AU$3,pct_by_cnty!$A:$C,3,FALSE)*1000</f>
        <v>157143.84999913888</v>
      </c>
      <c r="AV35" s="21">
        <f>'County Pop (1,000''s)'!AV35*VLOOKUP(AV$3,pct_by_cnty!$A:$B,2,FALSE)*1000</f>
        <v>36107.534165204735</v>
      </c>
      <c r="AW35" s="21">
        <f>'County Pop (1,000''s)'!AW35*VLOOKUP(AW$3,pct_by_cnty!$A:$B,2,FALSE)*1000</f>
        <v>2.0618216193522918</v>
      </c>
      <c r="AX35" s="21">
        <f>'County Pop (1,000''s)'!AX35*VLOOKUP(AX$3,pct_by_cnty!$A:$B,2,FALSE)*1000</f>
        <v>3.3687070054377317</v>
      </c>
      <c r="AY35" s="21">
        <f>'County Pop (1,000''s)'!AY35*VLOOKUP(AY$3,pct_by_cnty!$A:$B,2,FALSE)*1000</f>
        <v>1239347.4728849796</v>
      </c>
      <c r="AZ35" s="7">
        <f>'County Pop (1,000''s)'!AZ35*VLOOKUP(AZ$3,pct_by_cnty!$A:$B,2,FALSE)*1000</f>
        <v>0</v>
      </c>
      <c r="BA35" s="7">
        <f>'County Pop (1,000''s)'!BA35*VLOOKUP(BA$3,pct_by_cnty!$A:$B,2,FALSE)*1000</f>
        <v>0</v>
      </c>
      <c r="BB35" s="7">
        <f>'County Pop (1,000''s)'!BB35*VLOOKUP(BB$3,pct_by_cnty!$A:$B,2,FALSE)*1000</f>
        <v>0</v>
      </c>
      <c r="BC35" s="21">
        <f>'County Pop (1,000''s)'!BC35*VLOOKUP(BC$3,pct_by_cnty!$A:$B,2,FALSE)*1000</f>
        <v>35632.569138296931</v>
      </c>
      <c r="BD35" s="21">
        <f>'County Pop (1,000''s)'!BD35*VLOOKUP(BD$3,pct_by_cnty!$A:$B,2,FALSE)*1000</f>
        <v>120183.4183186739</v>
      </c>
      <c r="BE35" s="21">
        <f>'County Pop (1,000''s)'!BE35*VLOOKUP(BE$3,pct_by_cnty!$A:$B,2,FALSE)*1000</f>
        <v>211459.52524614474</v>
      </c>
      <c r="BF35" s="19">
        <f>'County Pop (1,000''s)'!BF35*VLOOKUP(BF$3,pct_by_cnty!$A:$C,3,FALSE)*1000</f>
        <v>130772.92604087987</v>
      </c>
      <c r="BG35" s="21">
        <f>'County Pop (1,000''s)'!BG35*VLOOKUP(BG$3,pct_by_cnty!$A:$B,2,FALSE)*1000</f>
        <v>371644.76960895892</v>
      </c>
      <c r="BH35" s="21">
        <f>'County Pop (1,000''s)'!BH35*VLOOKUP(BH$3,pct_by_cnty!$A:$B,2,FALSE)*1000</f>
        <v>106650.83153852724</v>
      </c>
      <c r="BI35" s="7">
        <f>'County Pop (1,000''s)'!BI35*VLOOKUP(BI$3,pct_by_cnty!$A:$B,2,FALSE)*1000</f>
        <v>0</v>
      </c>
      <c r="BJ35" s="21">
        <f>'County Pop (1,000''s)'!BJ35*VLOOKUP(BJ$3,pct_by_cnty!$A:$B,2,FALSE)*1000</f>
        <v>7978.0450841365773</v>
      </c>
      <c r="BK35" s="7">
        <f>'County Pop (1,000''s)'!BK35*VLOOKUP(BK$3,pct_by_cnty!$A:$B,2,FALSE)*1000</f>
        <v>0</v>
      </c>
      <c r="BL35" s="21">
        <f>'County Pop (1,000''s)'!BL35*VLOOKUP(BL$3,pct_by_cnty!$A:$B,2,FALSE)*1000</f>
        <v>4530.2048602441582</v>
      </c>
      <c r="BM35" s="21">
        <f>'County Pop (1,000''s)'!BM35*VLOOKUP(BM$3,pct_by_cnty!$A:$B,2,FALSE)*1000</f>
        <v>304775.32097211247</v>
      </c>
      <c r="BN35" s="7">
        <f>'County Pop (1,000''s)'!BN35*VLOOKUP(BN$3,pct_by_cnty!$A:$B,2,FALSE)*1000</f>
        <v>0</v>
      </c>
      <c r="BO35" s="19">
        <f>'County Pop (1,000''s)'!BO35*VLOOKUP(BO$3,pct_by_cnty!$A:$C,3,FALSE)*1000</f>
        <v>20556.031265951427</v>
      </c>
      <c r="BP35" s="19">
        <f>'County Pop (1,000''s)'!BP35*VLOOKUP(BP$3,pct_by_cnty!$A:$C,3,FALSE)*1000</f>
        <v>10754.194226929687</v>
      </c>
      <c r="BQ35" s="2"/>
      <c r="BR35" s="7">
        <f t="shared" si="0"/>
        <v>9326349.3753581196</v>
      </c>
      <c r="BS35" s="7">
        <f t="shared" si="3"/>
        <v>8561806.4974162411</v>
      </c>
      <c r="BT35" s="19">
        <f t="shared" si="4"/>
        <v>764542.87794187583</v>
      </c>
      <c r="BU35" s="7">
        <f t="shared" si="5"/>
        <v>9326349.3753581177</v>
      </c>
      <c r="BV35" s="7"/>
      <c r="BW35" s="15">
        <f t="shared" si="6"/>
        <v>0.91802335006214353</v>
      </c>
      <c r="BX35" s="15">
        <f t="shared" si="1"/>
        <v>0.99999999999999978</v>
      </c>
      <c r="BZ35">
        <v>2006</v>
      </c>
      <c r="CA35" s="25">
        <f t="shared" si="7"/>
        <v>1711103.6148097531</v>
      </c>
      <c r="CB35" s="25">
        <f t="shared" si="8"/>
        <v>1285254.8375239917</v>
      </c>
      <c r="CC35" s="25">
        <f t="shared" si="2"/>
        <v>2353656.4534461834</v>
      </c>
      <c r="CD35" s="25">
        <f t="shared" si="9"/>
        <v>1736330.0205051713</v>
      </c>
      <c r="CE35" s="25">
        <f t="shared" si="10"/>
        <v>1475461.5711311437</v>
      </c>
      <c r="CF35" s="25">
        <f t="shared" si="11"/>
        <v>0</v>
      </c>
    </row>
    <row r="36" spans="1:84" x14ac:dyDescent="0.25">
      <c r="A36">
        <v>2007</v>
      </c>
      <c r="B36" s="21">
        <f>'County Pop (1,000''s)'!B36*VLOOKUP(B$3,pct_by_cnty!$A:$B,2,FALSE)*1000</f>
        <v>1946.3038925994711</v>
      </c>
      <c r="C36" s="21">
        <f>'County Pop (1,000''s)'!C36*VLOOKUP(C$3,pct_by_cnty!$A:$B,2,FALSE)*1000</f>
        <v>12375.489030555713</v>
      </c>
      <c r="D36" s="19">
        <f>'County Pop (1,000''s)'!D36*VLOOKUP(D$3,pct_by_cnty!$A:$C,3,FALSE)*1000</f>
        <v>144474.31143172656</v>
      </c>
      <c r="E36" s="21">
        <f>'County Pop (1,000''s)'!E36*VLOOKUP(E$3,pct_by_cnty!$A:$B,2,FALSE)*1000</f>
        <v>9489.9215907570124</v>
      </c>
      <c r="F36" s="21">
        <f>'County Pop (1,000''s)'!F36*VLOOKUP(F$3,pct_by_cnty!$A:$B,2,FALSE)*1000</f>
        <v>539880.70210300991</v>
      </c>
      <c r="G36" s="21">
        <f>'County Pop (1,000''s)'!G36*VLOOKUP(G$3,pct_by_cnty!$A:$B,2,FALSE)*1000</f>
        <v>1722492.6533297638</v>
      </c>
      <c r="H36" s="7">
        <f>'County Pop (1,000''s)'!H36*VLOOKUP(H$3,pct_by_cnty!$A:$B,2,FALSE)*1000</f>
        <v>0</v>
      </c>
      <c r="I36" s="21">
        <f>'County Pop (1,000''s)'!I36*VLOOKUP(I$3,pct_by_cnty!$A:$B,2,FALSE)*1000</f>
        <v>158057.49761715645</v>
      </c>
      <c r="J36" s="7">
        <f>'County Pop (1,000''s)'!J36*VLOOKUP(J$3,pct_by_cnty!$A:$B,2,FALSE)*1000</f>
        <v>0</v>
      </c>
      <c r="K36" s="21">
        <f>'County Pop (1,000''s)'!K36*VLOOKUP(K$3,pct_by_cnty!$A:$B,2,FALSE)*1000</f>
        <v>1629.8075513027727</v>
      </c>
      <c r="L36" s="21">
        <f>'County Pop (1,000''s)'!L36*VLOOKUP(L$3,pct_by_cnty!$A:$B,2,FALSE)*1000</f>
        <v>271248.30234148639</v>
      </c>
      <c r="M36" s="21">
        <f>'County Pop (1,000''s)'!M36*VLOOKUP(M$3,pct_by_cnty!$A:$B,2,FALSE)*1000</f>
        <v>27009.372325406934</v>
      </c>
      <c r="N36" s="21">
        <f>'County Pop (1,000''s)'!N36*VLOOKUP(N$3,pct_by_cnty!$A:$B,2,FALSE)*1000</f>
        <v>33125.598463002272</v>
      </c>
      <c r="O36" s="7">
        <f>'County Pop (1,000''s)'!O36*VLOOKUP(O$3,pct_by_cnty!$A:$B,2,FALSE)*1000</f>
        <v>0</v>
      </c>
      <c r="P36" s="21">
        <f>'County Pop (1,000''s)'!P36*VLOOKUP(P$3,pct_by_cnty!$A:$B,2,FALSE)*1000</f>
        <v>10.512184491073832</v>
      </c>
      <c r="Q36" s="19">
        <f>'County Pop (1,000''s)'!Q36*VLOOKUP(Q$3,pct_by_cnty!$A:$C,3,FALSE)*1000</f>
        <v>291569.6491090919</v>
      </c>
      <c r="R36" s="21">
        <f>'County Pop (1,000''s)'!R36*VLOOKUP(R$3,pct_by_cnty!$A:$B,2,FALSE)*1000</f>
        <v>90436.385986568173</v>
      </c>
      <c r="S36" s="7">
        <f>'County Pop (1,000''s)'!S36*VLOOKUP(S$3,pct_by_cnty!$A:$B,2,FALSE)*1000</f>
        <v>0</v>
      </c>
      <c r="T36" s="7">
        <f>'County Pop (1,000''s)'!T36*VLOOKUP(T$3,pct_by_cnty!$A:$B,2,FALSE)*1000</f>
        <v>0</v>
      </c>
      <c r="U36" s="7">
        <f>'County Pop (1,000''s)'!U36*VLOOKUP(U$3,pct_by_cnty!$A:$B,2,FALSE)*1000</f>
        <v>0</v>
      </c>
      <c r="V36" s="21">
        <f>'County Pop (1,000''s)'!V36*VLOOKUP(V$3,pct_by_cnty!$A:$B,2,FALSE)*1000</f>
        <v>6248.7261452743578</v>
      </c>
      <c r="W36" s="7">
        <f>'County Pop (1,000''s)'!W36*VLOOKUP(W$3,pct_by_cnty!$A:$B,2,FALSE)*1000</f>
        <v>0</v>
      </c>
      <c r="X36" s="7">
        <f>'County Pop (1,000''s)'!X36*VLOOKUP(X$3,pct_by_cnty!$A:$B,2,FALSE)*1000</f>
        <v>0</v>
      </c>
      <c r="Y36" s="21">
        <f>'County Pop (1,000''s)'!Y36*VLOOKUP(Y$3,pct_by_cnty!$A:$B,2,FALSE)*1000</f>
        <v>71.171562864885587</v>
      </c>
      <c r="Z36" s="21">
        <f>'County Pop (1,000''s)'!Z36*VLOOKUP(Z$3,pct_by_cnty!$A:$B,2,FALSE)*1000</f>
        <v>22186.884181158544</v>
      </c>
      <c r="AA36" s="7">
        <f>'County Pop (1,000''s)'!AA36*VLOOKUP(AA$3,pct_by_cnty!$A:$B,2,FALSE)*1000</f>
        <v>0</v>
      </c>
      <c r="AB36" s="21">
        <f>'County Pop (1,000''s)'!AB36*VLOOKUP(AB$3,pct_by_cnty!$A:$B,2,FALSE)*1000</f>
        <v>745.18417881012385</v>
      </c>
      <c r="AC36" s="7">
        <f>'County Pop (1,000''s)'!AC36*VLOOKUP(AC$3,pct_by_cnty!$A:$B,2,FALSE)*1000</f>
        <v>0</v>
      </c>
      <c r="AD36" s="19">
        <f>'County Pop (1,000''s)'!AD36*VLOOKUP(AD$3,pct_by_cnty!$A:$C,3,FALSE)*1000</f>
        <v>4504.6932047059336</v>
      </c>
      <c r="AE36" s="21">
        <v>83565.541411980448</v>
      </c>
      <c r="AF36" s="19">
        <f>'County Pop (1,000''s)'!AF36*VLOOKUP(AF$3,pct_by_cnty!$A:$C,3,FALSE)*1000</f>
        <v>2288.6598879200869</v>
      </c>
      <c r="AG36" s="7">
        <f>'County Pop (1,000''s)'!AG36*VLOOKUP(AG$3,pct_by_cnty!$A:$B,2,FALSE)*1000</f>
        <v>0</v>
      </c>
      <c r="AH36" s="7">
        <f>'County Pop (1,000''s)'!AH36*VLOOKUP(AH$3,pct_by_cnty!$A:$B,2,FALSE)*1000</f>
        <v>0</v>
      </c>
      <c r="AI36" s="7">
        <f>'County Pop (1,000''s)'!AI36*VLOOKUP(AI$3,pct_by_cnty!$A:$B,2,FALSE)*1000</f>
        <v>0</v>
      </c>
      <c r="AJ36" s="21">
        <f>'County Pop (1,000''s)'!AJ36*VLOOKUP(AJ$3,pct_by_cnty!$A:$B,2,FALSE)*1000</f>
        <v>351451.01346231048</v>
      </c>
      <c r="AK36" s="7">
        <f>'County Pop (1,000''s)'!AK36*VLOOKUP(AK$3,pct_by_cnty!$A:$B,2,FALSE)*1000</f>
        <v>0</v>
      </c>
      <c r="AL36" s="7">
        <f>'County Pop (1,000''s)'!AL36*VLOOKUP(AL$3,pct_by_cnty!$A:$B,2,FALSE)*1000</f>
        <v>0</v>
      </c>
      <c r="AM36" s="7">
        <f>'County Pop (1,000''s)'!AM36*VLOOKUP(AM$3,pct_by_cnty!$A:$B,2,FALSE)*1000</f>
        <v>0</v>
      </c>
      <c r="AN36" s="7">
        <f>'County Pop (1,000''s)'!AN36*VLOOKUP(AN$3,pct_by_cnty!$A:$B,2,FALSE)*1000</f>
        <v>0</v>
      </c>
      <c r="AO36" s="21">
        <f>'County Pop (1,000''s)'!AO36*VLOOKUP(AO$3,pct_by_cnty!$A:$B,2,FALSE)*1000</f>
        <v>278598.71614873741</v>
      </c>
      <c r="AP36" s="7">
        <f>'County Pop (1,000''s)'!AP36*VLOOKUP(AP$3,pct_by_cnty!$A:$B,2,FALSE)*1000</f>
        <v>0</v>
      </c>
      <c r="AQ36" s="21">
        <f>'County Pop (1,000''s)'!AQ36*VLOOKUP(AQ$3,pct_by_cnty!$A:$B,2,FALSE)*1000</f>
        <v>143716.989051893</v>
      </c>
      <c r="AR36" s="21">
        <f>'County Pop (1,000''s)'!AR36*VLOOKUP(AR$3,pct_by_cnty!$A:$B,2,FALSE)*1000</f>
        <v>2365727.8918653177</v>
      </c>
      <c r="AS36" s="21">
        <f>'County Pop (1,000''s)'!AS36*VLOOKUP(AS$3,pct_by_cnty!$A:$B,2,FALSE)*1000</f>
        <v>59.414199114404845</v>
      </c>
      <c r="AT36" s="21">
        <f>'County Pop (1,000''s)'!AT36*VLOOKUP(AT$3,pct_by_cnty!$A:$B,2,FALSE)*1000</f>
        <v>34777.086548352374</v>
      </c>
      <c r="AU36" s="19">
        <f>'County Pop (1,000''s)'!AU36*VLOOKUP(AU$3,pct_by_cnty!$A:$C,3,FALSE)*1000</f>
        <v>156093.29439400247</v>
      </c>
      <c r="AV36" s="21">
        <f>'County Pop (1,000''s)'!AV36*VLOOKUP(AV$3,pct_by_cnty!$A:$B,2,FALSE)*1000</f>
        <v>36279.655482181362</v>
      </c>
      <c r="AW36" s="21">
        <f>'County Pop (1,000''s)'!AW36*VLOOKUP(AW$3,pct_by_cnty!$A:$B,2,FALSE)*1000</f>
        <v>2.0946812485194704</v>
      </c>
      <c r="AX36" s="21">
        <f>'County Pop (1,000''s)'!AX36*VLOOKUP(AX$3,pct_by_cnty!$A:$B,2,FALSE)*1000</f>
        <v>3.530803965059691</v>
      </c>
      <c r="AY36" s="21">
        <f>'County Pop (1,000''s)'!AY36*VLOOKUP(AY$3,pct_by_cnty!$A:$B,2,FALSE)*1000</f>
        <v>1242744.2801747466</v>
      </c>
      <c r="AZ36" s="7">
        <f>'County Pop (1,000''s)'!AZ36*VLOOKUP(AZ$3,pct_by_cnty!$A:$B,2,FALSE)*1000</f>
        <v>0</v>
      </c>
      <c r="BA36" s="7">
        <f>'County Pop (1,000''s)'!BA36*VLOOKUP(BA$3,pct_by_cnty!$A:$B,2,FALSE)*1000</f>
        <v>0</v>
      </c>
      <c r="BB36" s="7">
        <f>'County Pop (1,000''s)'!BB36*VLOOKUP(BB$3,pct_by_cnty!$A:$B,2,FALSE)*1000</f>
        <v>0</v>
      </c>
      <c r="BC36" s="21">
        <f>'County Pop (1,000''s)'!BC36*VLOOKUP(BC$3,pct_by_cnty!$A:$B,2,FALSE)*1000</f>
        <v>35859.845481534299</v>
      </c>
      <c r="BD36" s="21">
        <f>'County Pop (1,000''s)'!BD36*VLOOKUP(BD$3,pct_by_cnty!$A:$B,2,FALSE)*1000</f>
        <v>124956.07077240832</v>
      </c>
      <c r="BE36" s="21">
        <f>'County Pop (1,000''s)'!BE36*VLOOKUP(BE$3,pct_by_cnty!$A:$B,2,FALSE)*1000</f>
        <v>220414.06965387083</v>
      </c>
      <c r="BF36" s="19">
        <f>'County Pop (1,000''s)'!BF36*VLOOKUP(BF$3,pct_by_cnty!$A:$C,3,FALSE)*1000</f>
        <v>133841.48997666276</v>
      </c>
      <c r="BG36" s="21">
        <f>'County Pop (1,000''s)'!BG36*VLOOKUP(BG$3,pct_by_cnty!$A:$B,2,FALSE)*1000</f>
        <v>375493.08839830343</v>
      </c>
      <c r="BH36" s="21">
        <f>'County Pop (1,000''s)'!BH36*VLOOKUP(BH$3,pct_by_cnty!$A:$B,2,FALSE)*1000</f>
        <v>106745.12178580514</v>
      </c>
      <c r="BI36" s="7">
        <f>'County Pop (1,000''s)'!BI36*VLOOKUP(BI$3,pct_by_cnty!$A:$B,2,FALSE)*1000</f>
        <v>0</v>
      </c>
      <c r="BJ36" s="21">
        <f>'County Pop (1,000''s)'!BJ36*VLOOKUP(BJ$3,pct_by_cnty!$A:$B,2,FALSE)*1000</f>
        <v>8138.1377400498423</v>
      </c>
      <c r="BK36" s="7">
        <f>'County Pop (1,000''s)'!BK36*VLOOKUP(BK$3,pct_by_cnty!$A:$B,2,FALSE)*1000</f>
        <v>0</v>
      </c>
      <c r="BL36" s="21">
        <f>'County Pop (1,000''s)'!BL36*VLOOKUP(BL$3,pct_by_cnty!$A:$B,2,FALSE)*1000</f>
        <v>4698.5274710340345</v>
      </c>
      <c r="BM36" s="21">
        <f>'County Pop (1,000''s)'!BM36*VLOOKUP(BM$3,pct_by_cnty!$A:$B,2,FALSE)*1000</f>
        <v>306652.97807070916</v>
      </c>
      <c r="BN36" s="7">
        <f>'County Pop (1,000''s)'!BN36*VLOOKUP(BN$3,pct_by_cnty!$A:$B,2,FALSE)*1000</f>
        <v>0</v>
      </c>
      <c r="BO36" s="19">
        <f>'County Pop (1,000''s)'!BO36*VLOOKUP(BO$3,pct_by_cnty!$A:$C,3,FALSE)*1000</f>
        <v>21061.175593239037</v>
      </c>
      <c r="BP36" s="19">
        <f>'County Pop (1,000''s)'!BP36*VLOOKUP(BP$3,pct_by_cnty!$A:$C,3,FALSE)*1000</f>
        <v>11045.427590990643</v>
      </c>
      <c r="BQ36" s="2"/>
      <c r="BR36" s="7">
        <f t="shared" ref="BR36:BR67" si="12">SUM(B36:BP36)</f>
        <v>9381717.2668761108</v>
      </c>
      <c r="BS36" s="7">
        <f t="shared" si="3"/>
        <v>8616838.56568777</v>
      </c>
      <c r="BT36" s="19">
        <f t="shared" si="4"/>
        <v>764878.7011883395</v>
      </c>
      <c r="BU36" s="7">
        <f t="shared" si="5"/>
        <v>9381717.2668761089</v>
      </c>
      <c r="BV36" s="7"/>
      <c r="BW36" s="15">
        <f t="shared" si="6"/>
        <v>0.91847135450469319</v>
      </c>
      <c r="BX36" s="15">
        <f t="shared" si="1"/>
        <v>0.99999999999999978</v>
      </c>
      <c r="BZ36">
        <v>2007</v>
      </c>
      <c r="CA36" s="25">
        <f t="shared" si="7"/>
        <v>1726720.5357746722</v>
      </c>
      <c r="CB36" s="25">
        <f t="shared" si="8"/>
        <v>1304611.8880197979</v>
      </c>
      <c r="CC36" s="25">
        <f t="shared" ref="CC36:CC68" si="13">+AR36</f>
        <v>2365727.8918653177</v>
      </c>
      <c r="CD36" s="25">
        <f t="shared" si="9"/>
        <v>1722492.6533297638</v>
      </c>
      <c r="CE36" s="25">
        <f t="shared" si="10"/>
        <v>1497285.5966982185</v>
      </c>
      <c r="CF36" s="25">
        <f t="shared" si="11"/>
        <v>0</v>
      </c>
    </row>
    <row r="37" spans="1:84" x14ac:dyDescent="0.25">
      <c r="A37">
        <v>2008</v>
      </c>
      <c r="B37" s="21">
        <f>'County Pop (1,000''s)'!B37*VLOOKUP(B$3,pct_by_cnty!$A:$B,2,FALSE)*1000</f>
        <v>1963.6791345200152</v>
      </c>
      <c r="C37" s="21">
        <f>'County Pop (1,000''s)'!C37*VLOOKUP(C$3,pct_by_cnty!$A:$B,2,FALSE)*1000</f>
        <v>12616.003293086795</v>
      </c>
      <c r="D37" s="19">
        <f>'County Pop (1,000''s)'!D37*VLOOKUP(D$3,pct_by_cnty!$A:$C,3,FALSE)*1000</f>
        <v>145285.73149865898</v>
      </c>
      <c r="E37" s="21">
        <f>'County Pop (1,000''s)'!E37*VLOOKUP(E$3,pct_by_cnty!$A:$B,2,FALSE)*1000</f>
        <v>9517.1266812984923</v>
      </c>
      <c r="F37" s="21">
        <f>'County Pop (1,000''s)'!F37*VLOOKUP(F$3,pct_by_cnty!$A:$B,2,FALSE)*1000</f>
        <v>542110.61832063482</v>
      </c>
      <c r="G37" s="21">
        <f>'County Pop (1,000''s)'!G37*VLOOKUP(G$3,pct_by_cnty!$A:$B,2,FALSE)*1000</f>
        <v>1725255.3768104399</v>
      </c>
      <c r="H37" s="7">
        <f>'County Pop (1,000''s)'!H37*VLOOKUP(H$3,pct_by_cnty!$A:$B,2,FALSE)*1000</f>
        <v>0</v>
      </c>
      <c r="I37" s="21">
        <f>'County Pop (1,000''s)'!I37*VLOOKUP(I$3,pct_by_cnty!$A:$B,2,FALSE)*1000</f>
        <v>158603.59116888524</v>
      </c>
      <c r="J37" s="7">
        <f>'County Pop (1,000''s)'!J37*VLOOKUP(J$3,pct_by_cnty!$A:$B,2,FALSE)*1000</f>
        <v>0</v>
      </c>
      <c r="K37" s="21">
        <f>'County Pop (1,000''s)'!K37*VLOOKUP(K$3,pct_by_cnty!$A:$B,2,FALSE)*1000</f>
        <v>1656.4137507525372</v>
      </c>
      <c r="L37" s="21">
        <f>'County Pop (1,000''s)'!L37*VLOOKUP(L$3,pct_by_cnty!$A:$B,2,FALSE)*1000</f>
        <v>273068.69422969397</v>
      </c>
      <c r="M37" s="21">
        <f>'County Pop (1,000''s)'!M37*VLOOKUP(M$3,pct_by_cnty!$A:$B,2,FALSE)*1000</f>
        <v>27248.611230053029</v>
      </c>
      <c r="N37" s="21">
        <f>'County Pop (1,000''s)'!N37*VLOOKUP(N$3,pct_by_cnty!$A:$B,2,FALSE)*1000</f>
        <v>32908.507306660802</v>
      </c>
      <c r="O37" s="7">
        <f>'County Pop (1,000''s)'!O37*VLOOKUP(O$3,pct_by_cnty!$A:$B,2,FALSE)*1000</f>
        <v>0</v>
      </c>
      <c r="P37" s="21">
        <f>'County Pop (1,000''s)'!P37*VLOOKUP(P$3,pct_by_cnty!$A:$B,2,FALSE)*1000</f>
        <v>10.565169616551959</v>
      </c>
      <c r="Q37" s="19">
        <f>'County Pop (1,000''s)'!Q37*VLOOKUP(Q$3,pct_by_cnty!$A:$C,3,FALSE)*1000</f>
        <v>290889.70895591757</v>
      </c>
      <c r="R37" s="21">
        <f>'County Pop (1,000''s)'!R37*VLOOKUP(R$3,pct_by_cnty!$A:$B,2,FALSE)*1000</f>
        <v>93463.353193528252</v>
      </c>
      <c r="S37" s="7">
        <f>'County Pop (1,000''s)'!S37*VLOOKUP(S$3,pct_by_cnty!$A:$B,2,FALSE)*1000</f>
        <v>0</v>
      </c>
      <c r="T37" s="7">
        <f>'County Pop (1,000''s)'!T37*VLOOKUP(T$3,pct_by_cnty!$A:$B,2,FALSE)*1000</f>
        <v>0</v>
      </c>
      <c r="U37" s="7">
        <f>'County Pop (1,000''s)'!U37*VLOOKUP(U$3,pct_by_cnty!$A:$B,2,FALSE)*1000</f>
        <v>0</v>
      </c>
      <c r="V37" s="21">
        <f>'County Pop (1,000''s)'!V37*VLOOKUP(V$3,pct_by_cnty!$A:$B,2,FALSE)*1000</f>
        <v>6436.5883907659963</v>
      </c>
      <c r="W37" s="7">
        <f>'County Pop (1,000''s)'!W37*VLOOKUP(W$3,pct_by_cnty!$A:$B,2,FALSE)*1000</f>
        <v>0</v>
      </c>
      <c r="X37" s="7">
        <f>'County Pop (1,000''s)'!X37*VLOOKUP(X$3,pct_by_cnty!$A:$B,2,FALSE)*1000</f>
        <v>0</v>
      </c>
      <c r="Y37" s="21">
        <f>'County Pop (1,000''s)'!Y37*VLOOKUP(Y$3,pct_by_cnty!$A:$B,2,FALSE)*1000</f>
        <v>71.33502785910278</v>
      </c>
      <c r="Z37" s="21">
        <f>'County Pop (1,000''s)'!Z37*VLOOKUP(Z$3,pct_by_cnty!$A:$B,2,FALSE)*1000</f>
        <v>22243.087222443926</v>
      </c>
      <c r="AA37" s="7">
        <f>'County Pop (1,000''s)'!AA37*VLOOKUP(AA$3,pct_by_cnty!$A:$B,2,FALSE)*1000</f>
        <v>0</v>
      </c>
      <c r="AB37" s="21">
        <f>'County Pop (1,000''s)'!AB37*VLOOKUP(AB$3,pct_by_cnty!$A:$B,2,FALSE)*1000</f>
        <v>747.97679504035648</v>
      </c>
      <c r="AC37" s="7">
        <f>'County Pop (1,000''s)'!AC37*VLOOKUP(AC$3,pct_by_cnty!$A:$B,2,FALSE)*1000</f>
        <v>0</v>
      </c>
      <c r="AD37" s="19">
        <f>'County Pop (1,000''s)'!AD37*VLOOKUP(AD$3,pct_by_cnty!$A:$C,3,FALSE)*1000</f>
        <v>4530.130542962127</v>
      </c>
      <c r="AE37" s="21">
        <v>84568.841928853552</v>
      </c>
      <c r="AF37" s="19">
        <f>'County Pop (1,000''s)'!AF37*VLOOKUP(AF$3,pct_by_cnty!$A:$C,3,FALSE)*1000</f>
        <v>2374.3693636674839</v>
      </c>
      <c r="AG37" s="7">
        <f>'County Pop (1,000''s)'!AG37*VLOOKUP(AG$3,pct_by_cnty!$A:$B,2,FALSE)*1000</f>
        <v>0</v>
      </c>
      <c r="AH37" s="7">
        <f>'County Pop (1,000''s)'!AH37*VLOOKUP(AH$3,pct_by_cnty!$A:$B,2,FALSE)*1000</f>
        <v>0</v>
      </c>
      <c r="AI37" s="7">
        <f>'County Pop (1,000''s)'!AI37*VLOOKUP(AI$3,pct_by_cnty!$A:$B,2,FALSE)*1000</f>
        <v>0</v>
      </c>
      <c r="AJ37" s="21">
        <f>'County Pop (1,000''s)'!AJ37*VLOOKUP(AJ$3,pct_by_cnty!$A:$B,2,FALSE)*1000</f>
        <v>355127.97439282801</v>
      </c>
      <c r="AK37" s="7">
        <f>'County Pop (1,000''s)'!AK37*VLOOKUP(AK$3,pct_by_cnty!$A:$B,2,FALSE)*1000</f>
        <v>0</v>
      </c>
      <c r="AL37" s="7">
        <f>'County Pop (1,000''s)'!AL37*VLOOKUP(AL$3,pct_by_cnty!$A:$B,2,FALSE)*1000</f>
        <v>0</v>
      </c>
      <c r="AM37" s="7">
        <f>'County Pop (1,000''s)'!AM37*VLOOKUP(AM$3,pct_by_cnty!$A:$B,2,FALSE)*1000</f>
        <v>0</v>
      </c>
      <c r="AN37" s="7">
        <f>'County Pop (1,000''s)'!AN37*VLOOKUP(AN$3,pct_by_cnty!$A:$B,2,FALSE)*1000</f>
        <v>0</v>
      </c>
      <c r="AO37" s="21">
        <f>'County Pop (1,000''s)'!AO37*VLOOKUP(AO$3,pct_by_cnty!$A:$B,2,FALSE)*1000</f>
        <v>280567.80071339122</v>
      </c>
      <c r="AP37" s="7">
        <f>'County Pop (1,000''s)'!AP37*VLOOKUP(AP$3,pct_by_cnty!$A:$B,2,FALSE)*1000</f>
        <v>0</v>
      </c>
      <c r="AQ37" s="21">
        <f>'County Pop (1,000''s)'!AQ37*VLOOKUP(AQ$3,pct_by_cnty!$A:$B,2,FALSE)*1000</f>
        <v>144366.23378041803</v>
      </c>
      <c r="AR37" s="21">
        <f>'County Pop (1,000''s)'!AR37*VLOOKUP(AR$3,pct_by_cnty!$A:$B,2,FALSE)*1000</f>
        <v>2386458.9523202842</v>
      </c>
      <c r="AS37" s="21">
        <f>'County Pop (1,000''s)'!AS37*VLOOKUP(AS$3,pct_by_cnty!$A:$B,2,FALSE)*1000</f>
        <v>59.161551131539291</v>
      </c>
      <c r="AT37" s="21">
        <f>'County Pop (1,000''s)'!AT37*VLOOKUP(AT$3,pct_by_cnty!$A:$B,2,FALSE)*1000</f>
        <v>35561.618887876008</v>
      </c>
      <c r="AU37" s="19">
        <f>'County Pop (1,000''s)'!AU37*VLOOKUP(AU$3,pct_by_cnty!$A:$C,3,FALSE)*1000</f>
        <v>155294.60441059934</v>
      </c>
      <c r="AV37" s="21">
        <f>'County Pop (1,000''s)'!AV37*VLOOKUP(AV$3,pct_by_cnty!$A:$B,2,FALSE)*1000</f>
        <v>36329.149405890406</v>
      </c>
      <c r="AW37" s="21">
        <f>'County Pop (1,000''s)'!AW37*VLOOKUP(AW$3,pct_by_cnty!$A:$B,2,FALSE)*1000</f>
        <v>2.1224487116570359</v>
      </c>
      <c r="AX37" s="21">
        <f>'County Pop (1,000''s)'!AX37*VLOOKUP(AX$3,pct_by_cnty!$A:$B,2,FALSE)*1000</f>
        <v>3.6415799754420535</v>
      </c>
      <c r="AY37" s="21">
        <f>'County Pop (1,000''s)'!AY37*VLOOKUP(AY$3,pct_by_cnty!$A:$B,2,FALSE)*1000</f>
        <v>1251163.7840501447</v>
      </c>
      <c r="AZ37" s="7">
        <f>'County Pop (1,000''s)'!AZ37*VLOOKUP(AZ$3,pct_by_cnty!$A:$B,2,FALSE)*1000</f>
        <v>0</v>
      </c>
      <c r="BA37" s="7">
        <f>'County Pop (1,000''s)'!BA37*VLOOKUP(BA$3,pct_by_cnty!$A:$B,2,FALSE)*1000</f>
        <v>0</v>
      </c>
      <c r="BB37" s="7">
        <f>'County Pop (1,000''s)'!BB37*VLOOKUP(BB$3,pct_by_cnty!$A:$B,2,FALSE)*1000</f>
        <v>0</v>
      </c>
      <c r="BC37" s="21">
        <f>'County Pop (1,000''s)'!BC37*VLOOKUP(BC$3,pct_by_cnty!$A:$B,2,FALSE)*1000</f>
        <v>35742.297038913464</v>
      </c>
      <c r="BD37" s="21">
        <f>'County Pop (1,000''s)'!BD37*VLOOKUP(BD$3,pct_by_cnty!$A:$B,2,FALSE)*1000</f>
        <v>129501.69430474981</v>
      </c>
      <c r="BE37" s="21">
        <f>'County Pop (1,000''s)'!BE37*VLOOKUP(BE$3,pct_by_cnty!$A:$B,2,FALSE)*1000</f>
        <v>225331.12659115039</v>
      </c>
      <c r="BF37" s="19">
        <f>'County Pop (1,000''s)'!BF37*VLOOKUP(BF$3,pct_by_cnty!$A:$C,3,FALSE)*1000</f>
        <v>135950.12861403424</v>
      </c>
      <c r="BG37" s="21">
        <f>'County Pop (1,000''s)'!BG37*VLOOKUP(BG$3,pct_by_cnty!$A:$B,2,FALSE)*1000</f>
        <v>377205.25338606641</v>
      </c>
      <c r="BH37" s="21">
        <f>'County Pop (1,000''s)'!BH37*VLOOKUP(BH$3,pct_by_cnty!$A:$B,2,FALSE)*1000</f>
        <v>107491.47274945356</v>
      </c>
      <c r="BI37" s="7">
        <f>'County Pop (1,000''s)'!BI37*VLOOKUP(BI$3,pct_by_cnty!$A:$B,2,FALSE)*1000</f>
        <v>0</v>
      </c>
      <c r="BJ37" s="21">
        <f>'County Pop (1,000''s)'!BJ37*VLOOKUP(BJ$3,pct_by_cnty!$A:$B,2,FALSE)*1000</f>
        <v>8216.8492435732132</v>
      </c>
      <c r="BK37" s="7">
        <f>'County Pop (1,000''s)'!BK37*VLOOKUP(BK$3,pct_by_cnty!$A:$B,2,FALSE)*1000</f>
        <v>0</v>
      </c>
      <c r="BL37" s="21">
        <f>'County Pop (1,000''s)'!BL37*VLOOKUP(BL$3,pct_by_cnty!$A:$B,2,FALSE)*1000</f>
        <v>4780.8138592990517</v>
      </c>
      <c r="BM37" s="21">
        <f>'County Pop (1,000''s)'!BM37*VLOOKUP(BM$3,pct_by_cnty!$A:$B,2,FALSE)*1000</f>
        <v>305687.44426427974</v>
      </c>
      <c r="BN37" s="7">
        <f>'County Pop (1,000''s)'!BN37*VLOOKUP(BN$3,pct_by_cnty!$A:$B,2,FALSE)*1000</f>
        <v>0</v>
      </c>
      <c r="BO37" s="19">
        <f>'County Pop (1,000''s)'!BO37*VLOOKUP(BO$3,pct_by_cnty!$A:$C,3,FALSE)*1000</f>
        <v>21545.97396996534</v>
      </c>
      <c r="BP37" s="19">
        <f>'County Pop (1,000''s)'!BP37*VLOOKUP(BP$3,pct_by_cnty!$A:$C,3,FALSE)*1000</f>
        <v>11606.1819167589</v>
      </c>
      <c r="BQ37" s="2"/>
      <c r="BR37" s="7">
        <f t="shared" si="12"/>
        <v>9443564.5894948356</v>
      </c>
      <c r="BS37" s="7">
        <f t="shared" si="3"/>
        <v>8676087.7602222711</v>
      </c>
      <c r="BT37" s="19">
        <f t="shared" si="4"/>
        <v>767476.82927256392</v>
      </c>
      <c r="BU37" s="7">
        <f t="shared" si="5"/>
        <v>9443564.5894948356</v>
      </c>
      <c r="BV37" s="7"/>
      <c r="BW37" s="15">
        <f t="shared" si="6"/>
        <v>0.91873017630161413</v>
      </c>
      <c r="BX37" s="15">
        <f t="shared" si="1"/>
        <v>1</v>
      </c>
      <c r="BZ37">
        <v>2008</v>
      </c>
      <c r="CA37" s="25">
        <f t="shared" si="7"/>
        <v>1741759.135756457</v>
      </c>
      <c r="CB37" s="25">
        <f t="shared" si="8"/>
        <v>1315574.3251503226</v>
      </c>
      <c r="CC37" s="25">
        <f t="shared" si="13"/>
        <v>2386458.9523202842</v>
      </c>
      <c r="CD37" s="25">
        <f t="shared" si="9"/>
        <v>1725255.3768104399</v>
      </c>
      <c r="CE37" s="25">
        <f t="shared" si="10"/>
        <v>1507039.9701847667</v>
      </c>
      <c r="CF37" s="25">
        <f t="shared" si="11"/>
        <v>0</v>
      </c>
    </row>
    <row r="38" spans="1:84" x14ac:dyDescent="0.25">
      <c r="A38">
        <v>2009</v>
      </c>
      <c r="B38" s="21">
        <f>'County Pop (1,000''s)'!B38*VLOOKUP(B$3,pct_by_cnty!$A:$B,2,FALSE)*1000</f>
        <v>1977.1635423622256</v>
      </c>
      <c r="C38" s="21">
        <f>'County Pop (1,000''s)'!C38*VLOOKUP(C$3,pct_by_cnty!$A:$B,2,FALSE)*1000</f>
        <v>12810.468979831705</v>
      </c>
      <c r="D38" s="19">
        <f>'County Pop (1,000''s)'!D38*VLOOKUP(D$3,pct_by_cnty!$A:$C,3,FALSE)*1000</f>
        <v>146387.90990445309</v>
      </c>
      <c r="E38" s="21">
        <f>'County Pop (1,000''s)'!E38*VLOOKUP(E$3,pct_by_cnty!$A:$B,2,FALSE)*1000</f>
        <v>9531.0455282693056</v>
      </c>
      <c r="F38" s="21">
        <f>'County Pop (1,000''s)'!F38*VLOOKUP(F$3,pct_by_cnty!$A:$B,2,FALSE)*1000</f>
        <v>542415.46259650902</v>
      </c>
      <c r="G38" s="21">
        <f>'County Pop (1,000''s)'!G38*VLOOKUP(G$3,pct_by_cnty!$A:$B,2,FALSE)*1000</f>
        <v>1736453.5088852092</v>
      </c>
      <c r="H38" s="7">
        <f>'County Pop (1,000''s)'!H38*VLOOKUP(H$3,pct_by_cnty!$A:$B,2,FALSE)*1000</f>
        <v>0</v>
      </c>
      <c r="I38" s="21">
        <f>'County Pop (1,000''s)'!I38*VLOOKUP(I$3,pct_by_cnty!$A:$B,2,FALSE)*1000</f>
        <v>158119.69503356362</v>
      </c>
      <c r="J38" s="7">
        <f>'County Pop (1,000''s)'!J38*VLOOKUP(J$3,pct_by_cnty!$A:$B,2,FALSE)*1000</f>
        <v>0</v>
      </c>
      <c r="K38" s="21">
        <f>'County Pop (1,000''s)'!K38*VLOOKUP(K$3,pct_by_cnty!$A:$B,2,FALSE)*1000</f>
        <v>1673.2375239250853</v>
      </c>
      <c r="L38" s="21">
        <f>'County Pop (1,000''s)'!L38*VLOOKUP(L$3,pct_by_cnty!$A:$B,2,FALSE)*1000</f>
        <v>275045.26661222096</v>
      </c>
      <c r="M38" s="21">
        <f>'County Pop (1,000''s)'!M38*VLOOKUP(M$3,pct_by_cnty!$A:$B,2,FALSE)*1000</f>
        <v>27309.593307793632</v>
      </c>
      <c r="N38" s="21">
        <f>'County Pop (1,000''s)'!N38*VLOOKUP(N$3,pct_by_cnty!$A:$B,2,FALSE)*1000</f>
        <v>33145.046751759328</v>
      </c>
      <c r="O38" s="7">
        <f>'County Pop (1,000''s)'!O38*VLOOKUP(O$3,pct_by_cnty!$A:$B,2,FALSE)*1000</f>
        <v>0</v>
      </c>
      <c r="P38" s="21">
        <f>'County Pop (1,000''s)'!P38*VLOOKUP(P$3,pct_by_cnty!$A:$B,2,FALSE)*1000</f>
        <v>10.624061397669184</v>
      </c>
      <c r="Q38" s="19">
        <f>'County Pop (1,000''s)'!Q38*VLOOKUP(Q$3,pct_by_cnty!$A:$C,3,FALSE)*1000</f>
        <v>291341.07720866275</v>
      </c>
      <c r="R38" s="21">
        <f>'County Pop (1,000''s)'!R38*VLOOKUP(R$3,pct_by_cnty!$A:$B,2,FALSE)*1000</f>
        <v>94732.365539944571</v>
      </c>
      <c r="S38" s="7">
        <f>'County Pop (1,000''s)'!S38*VLOOKUP(S$3,pct_by_cnty!$A:$B,2,FALSE)*1000</f>
        <v>0</v>
      </c>
      <c r="T38" s="7">
        <f>'County Pop (1,000''s)'!T38*VLOOKUP(T$3,pct_by_cnty!$A:$B,2,FALSE)*1000</f>
        <v>0</v>
      </c>
      <c r="U38" s="7">
        <f>'County Pop (1,000''s)'!U38*VLOOKUP(U$3,pct_by_cnty!$A:$B,2,FALSE)*1000</f>
        <v>0</v>
      </c>
      <c r="V38" s="21">
        <f>'County Pop (1,000''s)'!V38*VLOOKUP(V$3,pct_by_cnty!$A:$B,2,FALSE)*1000</f>
        <v>6485.9483376235657</v>
      </c>
      <c r="W38" s="7">
        <f>'County Pop (1,000''s)'!W38*VLOOKUP(W$3,pct_by_cnty!$A:$B,2,FALSE)*1000</f>
        <v>0</v>
      </c>
      <c r="X38" s="7">
        <f>'County Pop (1,000''s)'!X38*VLOOKUP(X$3,pct_by_cnty!$A:$B,2,FALSE)*1000</f>
        <v>0</v>
      </c>
      <c r="Y38" s="21">
        <f>'County Pop (1,000''s)'!Y38*VLOOKUP(Y$3,pct_by_cnty!$A:$B,2,FALSE)*1000</f>
        <v>71.544998531137679</v>
      </c>
      <c r="Z38" s="21">
        <f>'County Pop (1,000''s)'!Z38*VLOOKUP(Z$3,pct_by_cnty!$A:$B,2,FALSE)*1000</f>
        <v>22166.886176352102</v>
      </c>
      <c r="AA38" s="7">
        <f>'County Pop (1,000''s)'!AA38*VLOOKUP(AA$3,pct_by_cnty!$A:$B,2,FALSE)*1000</f>
        <v>0</v>
      </c>
      <c r="AB38" s="21">
        <f>'County Pop (1,000''s)'!AB38*VLOOKUP(AB$3,pct_by_cnty!$A:$B,2,FALSE)*1000</f>
        <v>744.49249977510271</v>
      </c>
      <c r="AC38" s="7">
        <f>'County Pop (1,000''s)'!AC38*VLOOKUP(AC$3,pct_by_cnty!$A:$B,2,FALSE)*1000</f>
        <v>0</v>
      </c>
      <c r="AD38" s="19">
        <f>'County Pop (1,000''s)'!AD38*VLOOKUP(AD$3,pct_by_cnty!$A:$C,3,FALSE)*1000</f>
        <v>4535.2885834952267</v>
      </c>
      <c r="AE38" s="21">
        <v>85139.826333486431</v>
      </c>
      <c r="AF38" s="19">
        <f>'County Pop (1,000''s)'!AF38*VLOOKUP(AF$3,pct_by_cnty!$A:$C,3,FALSE)*1000</f>
        <v>2366.5327287944529</v>
      </c>
      <c r="AG38" s="7">
        <f>'County Pop (1,000''s)'!AG38*VLOOKUP(AG$3,pct_by_cnty!$A:$B,2,FALSE)*1000</f>
        <v>0</v>
      </c>
      <c r="AH38" s="7">
        <f>'County Pop (1,000''s)'!AH38*VLOOKUP(AH$3,pct_by_cnty!$A:$B,2,FALSE)*1000</f>
        <v>0</v>
      </c>
      <c r="AI38" s="7">
        <f>'County Pop (1,000''s)'!AI38*VLOOKUP(AI$3,pct_by_cnty!$A:$B,2,FALSE)*1000</f>
        <v>0</v>
      </c>
      <c r="AJ38" s="21">
        <f>'County Pop (1,000''s)'!AJ38*VLOOKUP(AJ$3,pct_by_cnty!$A:$B,2,FALSE)*1000</f>
        <v>356882.35415339418</v>
      </c>
      <c r="AK38" s="7">
        <f>'County Pop (1,000''s)'!AK38*VLOOKUP(AK$3,pct_by_cnty!$A:$B,2,FALSE)*1000</f>
        <v>0</v>
      </c>
      <c r="AL38" s="7">
        <f>'County Pop (1,000''s)'!AL38*VLOOKUP(AL$3,pct_by_cnty!$A:$B,2,FALSE)*1000</f>
        <v>0</v>
      </c>
      <c r="AM38" s="7">
        <f>'County Pop (1,000''s)'!AM38*VLOOKUP(AM$3,pct_by_cnty!$A:$B,2,FALSE)*1000</f>
        <v>0</v>
      </c>
      <c r="AN38" s="7">
        <f>'County Pop (1,000''s)'!AN38*VLOOKUP(AN$3,pct_by_cnty!$A:$B,2,FALSE)*1000</f>
        <v>0</v>
      </c>
      <c r="AO38" s="21">
        <f>'County Pop (1,000''s)'!AO38*VLOOKUP(AO$3,pct_by_cnty!$A:$B,2,FALSE)*1000</f>
        <v>282628.70315902442</v>
      </c>
      <c r="AP38" s="7">
        <f>'County Pop (1,000''s)'!AP38*VLOOKUP(AP$3,pct_by_cnty!$A:$B,2,FALSE)*1000</f>
        <v>0</v>
      </c>
      <c r="AQ38" s="21">
        <f>'County Pop (1,000''s)'!AQ38*VLOOKUP(AQ$3,pct_by_cnty!$A:$B,2,FALSE)*1000</f>
        <v>145830.74959354999</v>
      </c>
      <c r="AR38" s="21">
        <f>'County Pop (1,000''s)'!AR38*VLOOKUP(AR$3,pct_by_cnty!$A:$B,2,FALSE)*1000</f>
        <v>2416213.7030017371</v>
      </c>
      <c r="AS38" s="21">
        <f>'County Pop (1,000''s)'!AS38*VLOOKUP(AS$3,pct_by_cnty!$A:$B,2,FALSE)*1000</f>
        <v>59.127419067220195</v>
      </c>
      <c r="AT38" s="21">
        <f>'County Pop (1,000''s)'!AT38*VLOOKUP(AT$3,pct_by_cnty!$A:$B,2,FALSE)*1000</f>
        <v>36132.478152860953</v>
      </c>
      <c r="AU38" s="19">
        <f>'County Pop (1,000''s)'!AU38*VLOOKUP(AU$3,pct_by_cnty!$A:$C,3,FALSE)*1000</f>
        <v>154769.27017001272</v>
      </c>
      <c r="AV38" s="21">
        <f>'County Pop (1,000''s)'!AV38*VLOOKUP(AV$3,pct_by_cnty!$A:$B,2,FALSE)*1000</f>
        <v>36296.911836004605</v>
      </c>
      <c r="AW38" s="21">
        <f>'County Pop (1,000''s)'!AW38*VLOOKUP(AW$3,pct_by_cnty!$A:$B,2,FALSE)*1000</f>
        <v>2.1540143407755128</v>
      </c>
      <c r="AX38" s="21">
        <f>'County Pop (1,000''s)'!AX38*VLOOKUP(AX$3,pct_by_cnty!$A:$B,2,FALSE)*1000</f>
        <v>3.6930599112664826</v>
      </c>
      <c r="AY38" s="21">
        <f>'County Pop (1,000''s)'!AY38*VLOOKUP(AY$3,pct_by_cnty!$A:$B,2,FALSE)*1000</f>
        <v>1263798.3278720686</v>
      </c>
      <c r="AZ38" s="7">
        <f>'County Pop (1,000''s)'!AZ38*VLOOKUP(AZ$3,pct_by_cnty!$A:$B,2,FALSE)*1000</f>
        <v>0</v>
      </c>
      <c r="BA38" s="7">
        <f>'County Pop (1,000''s)'!BA38*VLOOKUP(BA$3,pct_by_cnty!$A:$B,2,FALSE)*1000</f>
        <v>0</v>
      </c>
      <c r="BB38" s="7">
        <f>'County Pop (1,000''s)'!BB38*VLOOKUP(BB$3,pct_by_cnty!$A:$B,2,FALSE)*1000</f>
        <v>0</v>
      </c>
      <c r="BC38" s="21">
        <f>'County Pop (1,000''s)'!BC38*VLOOKUP(BC$3,pct_by_cnty!$A:$B,2,FALSE)*1000</f>
        <v>35556.269117663753</v>
      </c>
      <c r="BD38" s="21">
        <f>'County Pop (1,000''s)'!BD38*VLOOKUP(BD$3,pct_by_cnty!$A:$B,2,FALSE)*1000</f>
        <v>132815.41897605624</v>
      </c>
      <c r="BE38" s="21">
        <f>'County Pop (1,000''s)'!BE38*VLOOKUP(BE$3,pct_by_cnty!$A:$B,2,FALSE)*1000</f>
        <v>226824.72204167634</v>
      </c>
      <c r="BF38" s="19">
        <f>'County Pop (1,000''s)'!BF38*VLOOKUP(BF$3,pct_by_cnty!$A:$C,3,FALSE)*1000</f>
        <v>137008.94768524414</v>
      </c>
      <c r="BG38" s="21">
        <f>'County Pop (1,000''s)'!BG38*VLOOKUP(BG$3,pct_by_cnty!$A:$B,2,FALSE)*1000</f>
        <v>377755.69178456767</v>
      </c>
      <c r="BH38" s="21">
        <f>'County Pop (1,000''s)'!BH38*VLOOKUP(BH$3,pct_by_cnty!$A:$B,2,FALSE)*1000</f>
        <v>108396.59160925254</v>
      </c>
      <c r="BI38" s="7">
        <f>'County Pop (1,000''s)'!BI38*VLOOKUP(BI$3,pct_by_cnty!$A:$B,2,FALSE)*1000</f>
        <v>0</v>
      </c>
      <c r="BJ38" s="21">
        <f>'County Pop (1,000''s)'!BJ38*VLOOKUP(BJ$3,pct_by_cnty!$A:$B,2,FALSE)*1000</f>
        <v>8322.3821293385045</v>
      </c>
      <c r="BK38" s="7">
        <f>'County Pop (1,000''s)'!BK38*VLOOKUP(BK$3,pct_by_cnty!$A:$B,2,FALSE)*1000</f>
        <v>0</v>
      </c>
      <c r="BL38" s="21">
        <f>'County Pop (1,000''s)'!BL38*VLOOKUP(BL$3,pct_by_cnty!$A:$B,2,FALSE)*1000</f>
        <v>4669.7621703993445</v>
      </c>
      <c r="BM38" s="21">
        <f>'County Pop (1,000''s)'!BM38*VLOOKUP(BM$3,pct_by_cnty!$A:$B,2,FALSE)*1000</f>
        <v>304414.37011955329</v>
      </c>
      <c r="BN38" s="7">
        <f>'County Pop (1,000''s)'!BN38*VLOOKUP(BN$3,pct_by_cnty!$A:$B,2,FALSE)*1000</f>
        <v>0</v>
      </c>
      <c r="BO38" s="19">
        <f>'County Pop (1,000''s)'!BO38*VLOOKUP(BO$3,pct_by_cnty!$A:$C,3,FALSE)*1000</f>
        <v>21934.645864663409</v>
      </c>
      <c r="BP38" s="19">
        <f>'County Pop (1,000''s)'!BP38*VLOOKUP(BP$3,pct_by_cnty!$A:$C,3,FALSE)*1000</f>
        <v>11609.824251114493</v>
      </c>
      <c r="BQ38" s="2"/>
      <c r="BR38" s="7">
        <f t="shared" si="12"/>
        <v>9514389.0833154619</v>
      </c>
      <c r="BS38" s="7">
        <f t="shared" si="3"/>
        <v>8744435.5869190209</v>
      </c>
      <c r="BT38" s="19">
        <f t="shared" si="4"/>
        <v>769953.49639644031</v>
      </c>
      <c r="BU38" s="7">
        <f t="shared" si="5"/>
        <v>9514389.0833154619</v>
      </c>
      <c r="BV38" s="7"/>
      <c r="BW38" s="15">
        <f t="shared" si="6"/>
        <v>0.91907483605577578</v>
      </c>
      <c r="BX38" s="15">
        <f t="shared" si="1"/>
        <v>1</v>
      </c>
      <c r="BZ38">
        <v>2009</v>
      </c>
      <c r="CA38" s="25">
        <f t="shared" si="7"/>
        <v>1757890.5376767858</v>
      </c>
      <c r="CB38" s="25">
        <f t="shared" si="8"/>
        <v>1320773.0804294096</v>
      </c>
      <c r="CC38" s="25">
        <f t="shared" si="13"/>
        <v>2416213.7030017371</v>
      </c>
      <c r="CD38" s="25">
        <f t="shared" si="9"/>
        <v>1736453.5088852092</v>
      </c>
      <c r="CE38" s="25">
        <f t="shared" si="10"/>
        <v>1513104.7569258793</v>
      </c>
      <c r="CF38" s="25">
        <f t="shared" si="11"/>
        <v>0</v>
      </c>
    </row>
    <row r="39" spans="1:84" x14ac:dyDescent="0.25">
      <c r="A39">
        <v>2010</v>
      </c>
      <c r="B39" s="21">
        <f>'County Pop (1,000''s)'!B39*VLOOKUP(B$3,pct_by_cnty!$A:$B,2,FALSE)*1000</f>
        <v>1986.5474856152341</v>
      </c>
      <c r="C39" s="21">
        <f>'County Pop (1,000''s)'!C39*VLOOKUP(C$3,pct_by_cnty!$A:$B,2,FALSE)*1000</f>
        <v>12777.955891940916</v>
      </c>
      <c r="D39" s="19">
        <f>'County Pop (1,000''s)'!D39*VLOOKUP(D$3,pct_by_cnty!$A:$C,3,FALSE)*1000</f>
        <v>147684.57030194072</v>
      </c>
      <c r="E39" s="21">
        <f>'County Pop (1,000''s)'!E39*VLOOKUP(E$3,pct_by_cnty!$A:$B,2,FALSE)*1000</f>
        <v>9378.9743570860483</v>
      </c>
      <c r="F39" s="21">
        <f>'County Pop (1,000''s)'!F39*VLOOKUP(F$3,pct_by_cnty!$A:$B,2,FALSE)*1000</f>
        <v>543852.07041652605</v>
      </c>
      <c r="G39" s="21">
        <f>'County Pop (1,000''s)'!G39*VLOOKUP(G$3,pct_by_cnty!$A:$B,2,FALSE)*1000</f>
        <v>1758104.4714030016</v>
      </c>
      <c r="H39" s="7">
        <f>'County Pop (1,000''s)'!H39*VLOOKUP(H$3,pct_by_cnty!$A:$B,2,FALSE)*1000</f>
        <v>0</v>
      </c>
      <c r="I39" s="21">
        <f>'County Pop (1,000''s)'!I39*VLOOKUP(I$3,pct_by_cnty!$A:$B,2,FALSE)*1000</f>
        <v>158239.45576665076</v>
      </c>
      <c r="J39" s="7">
        <f>'County Pop (1,000''s)'!J39*VLOOKUP(J$3,pct_by_cnty!$A:$B,2,FALSE)*1000</f>
        <v>0</v>
      </c>
      <c r="K39" s="21">
        <f>'County Pop (1,000''s)'!K39*VLOOKUP(K$3,pct_by_cnty!$A:$B,2,FALSE)*1000</f>
        <v>1693.4437550372359</v>
      </c>
      <c r="L39" s="21">
        <f>'County Pop (1,000''s)'!L39*VLOOKUP(L$3,pct_by_cnty!$A:$B,2,FALSE)*1000</f>
        <v>278612.4160251937</v>
      </c>
      <c r="M39" s="21">
        <f>'County Pop (1,000''s)'!M39*VLOOKUP(M$3,pct_by_cnty!$A:$B,2,FALSE)*1000</f>
        <v>27349.352607918692</v>
      </c>
      <c r="N39" s="21">
        <f>'County Pop (1,000''s)'!N39*VLOOKUP(N$3,pct_by_cnty!$A:$B,2,FALSE)*1000</f>
        <v>33451.935094677196</v>
      </c>
      <c r="O39" s="7">
        <f>'County Pop (1,000''s)'!O39*VLOOKUP(O$3,pct_by_cnty!$A:$B,2,FALSE)*1000</f>
        <v>0</v>
      </c>
      <c r="P39" s="21">
        <f>'County Pop (1,000''s)'!P39*VLOOKUP(P$3,pct_by_cnty!$A:$B,2,FALSE)*1000</f>
        <v>10.69381598752528</v>
      </c>
      <c r="Q39" s="19">
        <f>'County Pop (1,000''s)'!Q39*VLOOKUP(Q$3,pct_by_cnty!$A:$C,3,FALSE)*1000</f>
        <v>292171.71840833186</v>
      </c>
      <c r="R39" s="21">
        <f>'County Pop (1,000''s)'!R39*VLOOKUP(R$3,pct_by_cnty!$A:$B,2,FALSE)*1000</f>
        <v>96082.272839499725</v>
      </c>
      <c r="S39" s="7">
        <f>'County Pop (1,000''s)'!S39*VLOOKUP(S$3,pct_by_cnty!$A:$B,2,FALSE)*1000</f>
        <v>0</v>
      </c>
      <c r="T39" s="7">
        <f>'County Pop (1,000''s)'!T39*VLOOKUP(T$3,pct_by_cnty!$A:$B,2,FALSE)*1000</f>
        <v>0</v>
      </c>
      <c r="U39" s="7">
        <f>'County Pop (1,000''s)'!U39*VLOOKUP(U$3,pct_by_cnty!$A:$B,2,FALSE)*1000</f>
        <v>0</v>
      </c>
      <c r="V39" s="21">
        <f>'County Pop (1,000''s)'!V39*VLOOKUP(V$3,pct_by_cnty!$A:$B,2,FALSE)*1000</f>
        <v>6498.7100153702286</v>
      </c>
      <c r="W39" s="7">
        <f>'County Pop (1,000''s)'!W39*VLOOKUP(W$3,pct_by_cnty!$A:$B,2,FALSE)*1000</f>
        <v>0</v>
      </c>
      <c r="X39" s="7">
        <f>'County Pop (1,000''s)'!X39*VLOOKUP(X$3,pct_by_cnty!$A:$B,2,FALSE)*1000</f>
        <v>0</v>
      </c>
      <c r="Y39" s="21">
        <f>'County Pop (1,000''s)'!Y39*VLOOKUP(Y$3,pct_by_cnty!$A:$B,2,FALSE)*1000</f>
        <v>71.661857353714026</v>
      </c>
      <c r="Z39" s="21">
        <f>'County Pop (1,000''s)'!Z39*VLOOKUP(Z$3,pct_by_cnty!$A:$B,2,FALSE)*1000</f>
        <v>22154.678652029339</v>
      </c>
      <c r="AA39" s="7">
        <f>'County Pop (1,000''s)'!AA39*VLOOKUP(AA$3,pct_by_cnty!$A:$B,2,FALSE)*1000</f>
        <v>0</v>
      </c>
      <c r="AB39" s="21">
        <f>'County Pop (1,000''s)'!AB39*VLOOKUP(AB$3,pct_by_cnty!$A:$B,2,FALSE)*1000</f>
        <v>742.15550178956153</v>
      </c>
      <c r="AC39" s="7">
        <f>'County Pop (1,000''s)'!AC39*VLOOKUP(AC$3,pct_by_cnty!$A:$B,2,FALSE)*1000</f>
        <v>0</v>
      </c>
      <c r="AD39" s="19">
        <f>'County Pop (1,000''s)'!AD39*VLOOKUP(AD$3,pct_by_cnty!$A:$C,3,FALSE)*1000</f>
        <v>4464.2730168459329</v>
      </c>
      <c r="AE39" s="21">
        <v>85848.558032618443</v>
      </c>
      <c r="AF39" s="19">
        <f>'County Pop (1,000''s)'!AF39*VLOOKUP(AF$3,pct_by_cnty!$A:$C,3,FALSE)*1000</f>
        <v>2345.1808278295498</v>
      </c>
      <c r="AG39" s="7">
        <f>'County Pop (1,000''s)'!AG39*VLOOKUP(AG$3,pct_by_cnty!$A:$B,2,FALSE)*1000</f>
        <v>0</v>
      </c>
      <c r="AH39" s="7">
        <f>'County Pop (1,000''s)'!AH39*VLOOKUP(AH$3,pct_by_cnty!$A:$B,2,FALSE)*1000</f>
        <v>0</v>
      </c>
      <c r="AI39" s="7">
        <f>'County Pop (1,000''s)'!AI39*VLOOKUP(AI$3,pct_by_cnty!$A:$B,2,FALSE)*1000</f>
        <v>0</v>
      </c>
      <c r="AJ39" s="21">
        <f>'County Pop (1,000''s)'!AJ39*VLOOKUP(AJ$3,pct_by_cnty!$A:$B,2,FALSE)*1000</f>
        <v>361636.75496203988</v>
      </c>
      <c r="AK39" s="7">
        <f>'County Pop (1,000''s)'!AK39*VLOOKUP(AK$3,pct_by_cnty!$A:$B,2,FALSE)*1000</f>
        <v>0</v>
      </c>
      <c r="AL39" s="7">
        <f>'County Pop (1,000''s)'!AL39*VLOOKUP(AL$3,pct_by_cnty!$A:$B,2,FALSE)*1000</f>
        <v>0</v>
      </c>
      <c r="AM39" s="7">
        <f>'County Pop (1,000''s)'!AM39*VLOOKUP(AM$3,pct_by_cnty!$A:$B,2,FALSE)*1000</f>
        <v>0</v>
      </c>
      <c r="AN39" s="7">
        <f>'County Pop (1,000''s)'!AN39*VLOOKUP(AN$3,pct_by_cnty!$A:$B,2,FALSE)*1000</f>
        <v>0</v>
      </c>
      <c r="AO39" s="21">
        <f>'County Pop (1,000''s)'!AO39*VLOOKUP(AO$3,pct_by_cnty!$A:$B,2,FALSE)*1000</f>
        <v>285012.71764367091</v>
      </c>
      <c r="AP39" s="7">
        <f>'County Pop (1,000''s)'!AP39*VLOOKUP(AP$3,pct_by_cnty!$A:$B,2,FALSE)*1000</f>
        <v>0</v>
      </c>
      <c r="AQ39" s="21">
        <f>'County Pop (1,000''s)'!AQ39*VLOOKUP(AQ$3,pct_by_cnty!$A:$B,2,FALSE)*1000</f>
        <v>147025.91981864499</v>
      </c>
      <c r="AR39" s="21">
        <f>'County Pop (1,000''s)'!AR39*VLOOKUP(AR$3,pct_by_cnty!$A:$B,2,FALSE)*1000</f>
        <v>2461104.9834566615</v>
      </c>
      <c r="AS39" s="21">
        <f>'County Pop (1,000''s)'!AS39*VLOOKUP(AS$3,pct_by_cnty!$A:$B,2,FALSE)*1000</f>
        <v>59.56891820215818</v>
      </c>
      <c r="AT39" s="21">
        <f>'County Pop (1,000''s)'!AT39*VLOOKUP(AT$3,pct_by_cnty!$A:$B,2,FALSE)*1000</f>
        <v>36545.365709071455</v>
      </c>
      <c r="AU39" s="19">
        <f>'County Pop (1,000''s)'!AU39*VLOOKUP(AU$3,pct_by_cnty!$A:$C,3,FALSE)*1000</f>
        <v>154704.51518622629</v>
      </c>
      <c r="AV39" s="21">
        <f>'County Pop (1,000''s)'!AV39*VLOOKUP(AV$3,pct_by_cnty!$A:$B,2,FALSE)*1000</f>
        <v>36391.366071408826</v>
      </c>
      <c r="AW39" s="21">
        <f>'County Pop (1,000''s)'!AW39*VLOOKUP(AW$3,pct_by_cnty!$A:$B,2,FALSE)*1000</f>
        <v>2.1885169208926198</v>
      </c>
      <c r="AX39" s="21">
        <f>'County Pop (1,000''s)'!AX39*VLOOKUP(AX$3,pct_by_cnty!$A:$B,2,FALSE)*1000</f>
        <v>3.7594329469633747</v>
      </c>
      <c r="AY39" s="21">
        <f>'County Pop (1,000''s)'!AY39*VLOOKUP(AY$3,pct_by_cnty!$A:$B,2,FALSE)*1000</f>
        <v>1278722.8158089356</v>
      </c>
      <c r="AZ39" s="7">
        <f>'County Pop (1,000''s)'!AZ39*VLOOKUP(AZ$3,pct_by_cnty!$A:$B,2,FALSE)*1000</f>
        <v>0</v>
      </c>
      <c r="BA39" s="7">
        <f>'County Pop (1,000''s)'!BA39*VLOOKUP(BA$3,pct_by_cnty!$A:$B,2,FALSE)*1000</f>
        <v>0</v>
      </c>
      <c r="BB39" s="7">
        <f>'County Pop (1,000''s)'!BB39*VLOOKUP(BB$3,pct_by_cnty!$A:$B,2,FALSE)*1000</f>
        <v>0</v>
      </c>
      <c r="BC39" s="21">
        <f>'County Pop (1,000''s)'!BC39*VLOOKUP(BC$3,pct_by_cnty!$A:$B,2,FALSE)*1000</f>
        <v>35369.120389697608</v>
      </c>
      <c r="BD39" s="21">
        <f>'County Pop (1,000''s)'!BD39*VLOOKUP(BD$3,pct_by_cnty!$A:$B,2,FALSE)*1000</f>
        <v>136313.78866788361</v>
      </c>
      <c r="BE39" s="21">
        <f>'County Pop (1,000''s)'!BE39*VLOOKUP(BE$3,pct_by_cnty!$A:$B,2,FALSE)*1000</f>
        <v>229735.88461950279</v>
      </c>
      <c r="BF39" s="19">
        <f>'County Pop (1,000''s)'!BF39*VLOOKUP(BF$3,pct_by_cnty!$A:$C,3,FALSE)*1000</f>
        <v>140011.84425712909</v>
      </c>
      <c r="BG39" s="21">
        <f>'County Pop (1,000''s)'!BG39*VLOOKUP(BG$3,pct_by_cnty!$A:$B,2,FALSE)*1000</f>
        <v>380414.43530299113</v>
      </c>
      <c r="BH39" s="21">
        <f>'County Pop (1,000''s)'!BH39*VLOOKUP(BH$3,pct_by_cnty!$A:$B,2,FALSE)*1000</f>
        <v>109316.64120368904</v>
      </c>
      <c r="BI39" s="7">
        <f>'County Pop (1,000''s)'!BI39*VLOOKUP(BI$3,pct_by_cnty!$A:$B,2,FALSE)*1000</f>
        <v>0</v>
      </c>
      <c r="BJ39" s="21">
        <f>'County Pop (1,000''s)'!BJ39*VLOOKUP(BJ$3,pct_by_cnty!$A:$B,2,FALSE)*1000</f>
        <v>8530.7835477831577</v>
      </c>
      <c r="BK39" s="7">
        <f>'County Pop (1,000''s)'!BK39*VLOOKUP(BK$3,pct_by_cnty!$A:$B,2,FALSE)*1000</f>
        <v>0</v>
      </c>
      <c r="BL39" s="21">
        <f>'County Pop (1,000''s)'!BL39*VLOOKUP(BL$3,pct_by_cnty!$A:$B,2,FALSE)*1000</f>
        <v>4728.9555547423661</v>
      </c>
      <c r="BM39" s="21">
        <f>'County Pop (1,000''s)'!BM39*VLOOKUP(BM$3,pct_by_cnty!$A:$B,2,FALSE)*1000</f>
        <v>304195.95786787733</v>
      </c>
      <c r="BN39" s="7">
        <f>'County Pop (1,000''s)'!BN39*VLOOKUP(BN$3,pct_by_cnty!$A:$B,2,FALSE)*1000</f>
        <v>0</v>
      </c>
      <c r="BO39" s="19">
        <f>'County Pop (1,000''s)'!BO39*VLOOKUP(BO$3,pct_by_cnty!$A:$C,3,FALSE)*1000</f>
        <v>22252.387020834576</v>
      </c>
      <c r="BP39" s="19">
        <f>'County Pop (1,000''s)'!BP39*VLOOKUP(BP$3,pct_by_cnty!$A:$C,3,FALSE)*1000</f>
        <v>11615.099287391926</v>
      </c>
      <c r="BQ39" s="2"/>
      <c r="BR39" s="7">
        <f t="shared" si="12"/>
        <v>9627215.9493174963</v>
      </c>
      <c r="BS39" s="7">
        <f t="shared" si="3"/>
        <v>8851966.361010965</v>
      </c>
      <c r="BT39" s="19">
        <f t="shared" si="4"/>
        <v>775249.58830652991</v>
      </c>
      <c r="BU39" s="7">
        <f t="shared" si="5"/>
        <v>9627215.9493174944</v>
      </c>
      <c r="BV39" s="7"/>
      <c r="BW39" s="15">
        <f t="shared" si="6"/>
        <v>0.91947312780892887</v>
      </c>
      <c r="BX39" s="15">
        <f t="shared" si="1"/>
        <v>0.99999999999999978</v>
      </c>
      <c r="BZ39">
        <v>2010</v>
      </c>
      <c r="CA39" s="25">
        <f t="shared" si="7"/>
        <v>1777724.5443511107</v>
      </c>
      <c r="CB39" s="25">
        <f t="shared" si="8"/>
        <v>1328137.8720602239</v>
      </c>
      <c r="CC39" s="25">
        <f t="shared" si="13"/>
        <v>2461104.9834566615</v>
      </c>
      <c r="CD39" s="25">
        <f t="shared" si="9"/>
        <v>1758104.4714030016</v>
      </c>
      <c r="CE39" s="25">
        <f t="shared" si="10"/>
        <v>1526894.4897399687</v>
      </c>
      <c r="CF39" s="25">
        <f t="shared" si="11"/>
        <v>0</v>
      </c>
    </row>
    <row r="40" spans="1:84" x14ac:dyDescent="0.25">
      <c r="A40">
        <v>2011</v>
      </c>
      <c r="B40" s="21">
        <f>'County Pop (1,000''s)'!B40*VLOOKUP(B$3,pct_by_cnty!$A:$B,2,FALSE)*1000</f>
        <v>2002.9071432573692</v>
      </c>
      <c r="C40" s="21">
        <f>'County Pop (1,000''s)'!C40*VLOOKUP(C$3,pct_by_cnty!$A:$B,2,FALSE)*1000</f>
        <v>12773.570475629716</v>
      </c>
      <c r="D40" s="19">
        <f>'County Pop (1,000''s)'!D40*VLOOKUP(D$3,pct_by_cnty!$A:$C,3,FALSE)*1000</f>
        <v>148313.93479794089</v>
      </c>
      <c r="E40" s="21">
        <f>'County Pop (1,000''s)'!E40*VLOOKUP(E$3,pct_by_cnty!$A:$B,2,FALSE)*1000</f>
        <v>9342.4600195537423</v>
      </c>
      <c r="F40" s="21">
        <f>'County Pop (1,000''s)'!F40*VLOOKUP(F$3,pct_by_cnty!$A:$B,2,FALSE)*1000</f>
        <v>544743.91357911564</v>
      </c>
      <c r="G40" s="21">
        <f>'County Pop (1,000''s)'!G40*VLOOKUP(G$3,pct_by_cnty!$A:$B,2,FALSE)*1000</f>
        <v>1789968.4950074088</v>
      </c>
      <c r="H40" s="7">
        <f>'County Pop (1,000''s)'!H40*VLOOKUP(H$3,pct_by_cnty!$A:$B,2,FALSE)*1000</f>
        <v>0</v>
      </c>
      <c r="I40" s="21">
        <f>'County Pop (1,000''s)'!I40*VLOOKUP(I$3,pct_by_cnty!$A:$B,2,FALSE)*1000</f>
        <v>158732.82044182892</v>
      </c>
      <c r="J40" s="7">
        <f>'County Pop (1,000''s)'!J40*VLOOKUP(J$3,pct_by_cnty!$A:$B,2,FALSE)*1000</f>
        <v>0</v>
      </c>
      <c r="K40" s="21">
        <f>'County Pop (1,000''s)'!K40*VLOOKUP(K$3,pct_by_cnty!$A:$B,2,FALSE)*1000</f>
        <v>1701.5296173948416</v>
      </c>
      <c r="L40" s="21">
        <f>'County Pop (1,000''s)'!L40*VLOOKUP(L$3,pct_by_cnty!$A:$B,2,FALSE)*1000</f>
        <v>282840.74529213383</v>
      </c>
      <c r="M40" s="21">
        <f>'County Pop (1,000''s)'!M40*VLOOKUP(M$3,pct_by_cnty!$A:$B,2,FALSE)*1000</f>
        <v>27242.555682368853</v>
      </c>
      <c r="N40" s="21">
        <f>'County Pop (1,000''s)'!N40*VLOOKUP(N$3,pct_by_cnty!$A:$B,2,FALSE)*1000</f>
        <v>33352.643662030925</v>
      </c>
      <c r="O40" s="7">
        <f>'County Pop (1,000''s)'!O40*VLOOKUP(O$3,pct_by_cnty!$A:$B,2,FALSE)*1000</f>
        <v>0</v>
      </c>
      <c r="P40" s="21">
        <f>'County Pop (1,000''s)'!P40*VLOOKUP(P$3,pct_by_cnty!$A:$B,2,FALSE)*1000</f>
        <v>10.779687782802034</v>
      </c>
      <c r="Q40" s="19">
        <f>'County Pop (1,000''s)'!Q40*VLOOKUP(Q$3,pct_by_cnty!$A:$C,3,FALSE)*1000</f>
        <v>293893.29118055559</v>
      </c>
      <c r="R40" s="21">
        <f>'County Pop (1,000''s)'!R40*VLOOKUP(R$3,pct_by_cnty!$A:$B,2,FALSE)*1000</f>
        <v>97522.37378912227</v>
      </c>
      <c r="S40" s="7">
        <f>'County Pop (1,000''s)'!S40*VLOOKUP(S$3,pct_by_cnty!$A:$B,2,FALSE)*1000</f>
        <v>0</v>
      </c>
      <c r="T40" s="7">
        <f>'County Pop (1,000''s)'!T40*VLOOKUP(T$3,pct_by_cnty!$A:$B,2,FALSE)*1000</f>
        <v>0</v>
      </c>
      <c r="U40" s="7">
        <f>'County Pop (1,000''s)'!U40*VLOOKUP(U$3,pct_by_cnty!$A:$B,2,FALSE)*1000</f>
        <v>0</v>
      </c>
      <c r="V40" s="21">
        <f>'County Pop (1,000''s)'!V40*VLOOKUP(V$3,pct_by_cnty!$A:$B,2,FALSE)*1000</f>
        <v>6478.4137760566409</v>
      </c>
      <c r="W40" s="7">
        <f>'County Pop (1,000''s)'!W40*VLOOKUP(W$3,pct_by_cnty!$A:$B,2,FALSE)*1000</f>
        <v>0</v>
      </c>
      <c r="X40" s="7">
        <f>'County Pop (1,000''s)'!X40*VLOOKUP(X$3,pct_by_cnty!$A:$B,2,FALSE)*1000</f>
        <v>0</v>
      </c>
      <c r="Y40" s="21">
        <f>'County Pop (1,000''s)'!Y40*VLOOKUP(Y$3,pct_by_cnty!$A:$B,2,FALSE)*1000</f>
        <v>71.532854374631412</v>
      </c>
      <c r="Z40" s="21">
        <f>'County Pop (1,000''s)'!Z40*VLOOKUP(Z$3,pct_by_cnty!$A:$B,2,FALSE)*1000</f>
        <v>22127.575859958622</v>
      </c>
      <c r="AA40" s="7">
        <f>'County Pop (1,000''s)'!AA40*VLOOKUP(AA$3,pct_by_cnty!$A:$B,2,FALSE)*1000</f>
        <v>0</v>
      </c>
      <c r="AB40" s="21">
        <f>'County Pop (1,000''s)'!AB40*VLOOKUP(AB$3,pct_by_cnty!$A:$B,2,FALSE)*1000</f>
        <v>740.60121331089215</v>
      </c>
      <c r="AC40" s="7">
        <f>'County Pop (1,000''s)'!AC40*VLOOKUP(AC$3,pct_by_cnty!$A:$B,2,FALSE)*1000</f>
        <v>0</v>
      </c>
      <c r="AD40" s="19">
        <f>'County Pop (1,000''s)'!AD40*VLOOKUP(AD$3,pct_by_cnty!$A:$C,3,FALSE)*1000</f>
        <v>4461.5844158505042</v>
      </c>
      <c r="AE40" s="21">
        <v>86429.685062621007</v>
      </c>
      <c r="AF40" s="19">
        <f>'County Pop (1,000''s)'!AF40*VLOOKUP(AF$3,pct_by_cnty!$A:$C,3,FALSE)*1000</f>
        <v>2322.9658321290312</v>
      </c>
      <c r="AG40" s="7">
        <f>'County Pop (1,000''s)'!AG40*VLOOKUP(AG$3,pct_by_cnty!$A:$B,2,FALSE)*1000</f>
        <v>0</v>
      </c>
      <c r="AH40" s="7">
        <f>'County Pop (1,000''s)'!AH40*VLOOKUP(AH$3,pct_by_cnty!$A:$B,2,FALSE)*1000</f>
        <v>0</v>
      </c>
      <c r="AI40" s="7">
        <f>'County Pop (1,000''s)'!AI40*VLOOKUP(AI$3,pct_by_cnty!$A:$B,2,FALSE)*1000</f>
        <v>0</v>
      </c>
      <c r="AJ40" s="21">
        <f>'County Pop (1,000''s)'!AJ40*VLOOKUP(AJ$3,pct_by_cnty!$A:$B,2,FALSE)*1000</f>
        <v>367923.03681513097</v>
      </c>
      <c r="AK40" s="7">
        <f>'County Pop (1,000''s)'!AK40*VLOOKUP(AK$3,pct_by_cnty!$A:$B,2,FALSE)*1000</f>
        <v>0</v>
      </c>
      <c r="AL40" s="7">
        <f>'County Pop (1,000''s)'!AL40*VLOOKUP(AL$3,pct_by_cnty!$A:$B,2,FALSE)*1000</f>
        <v>0</v>
      </c>
      <c r="AM40" s="7">
        <f>'County Pop (1,000''s)'!AM40*VLOOKUP(AM$3,pct_by_cnty!$A:$B,2,FALSE)*1000</f>
        <v>0</v>
      </c>
      <c r="AN40" s="7">
        <f>'County Pop (1,000''s)'!AN40*VLOOKUP(AN$3,pct_by_cnty!$A:$B,2,FALSE)*1000</f>
        <v>0</v>
      </c>
      <c r="AO40" s="21">
        <f>'County Pop (1,000''s)'!AO40*VLOOKUP(AO$3,pct_by_cnty!$A:$B,2,FALSE)*1000</f>
        <v>288892.45656781178</v>
      </c>
      <c r="AP40" s="7">
        <f>'County Pop (1,000''s)'!AP40*VLOOKUP(AP$3,pct_by_cnty!$A:$B,2,FALSE)*1000</f>
        <v>0</v>
      </c>
      <c r="AQ40" s="21">
        <f>'County Pop (1,000''s)'!AQ40*VLOOKUP(AQ$3,pct_by_cnty!$A:$B,2,FALSE)*1000</f>
        <v>148035.65693814401</v>
      </c>
      <c r="AR40" s="21">
        <f>'County Pop (1,000''s)'!AR40*VLOOKUP(AR$3,pct_by_cnty!$A:$B,2,FALSE)*1000</f>
        <v>2515550.5013830401</v>
      </c>
      <c r="AS40" s="21">
        <f>'County Pop (1,000''s)'!AS40*VLOOKUP(AS$3,pct_by_cnty!$A:$B,2,FALSE)*1000</f>
        <v>60.159196021589224</v>
      </c>
      <c r="AT40" s="21">
        <f>'County Pop (1,000''s)'!AT40*VLOOKUP(AT$3,pct_by_cnty!$A:$B,2,FALSE)*1000</f>
        <v>36866.294079193714</v>
      </c>
      <c r="AU40" s="19">
        <f>'County Pop (1,000''s)'!AU40*VLOOKUP(AU$3,pct_by_cnty!$A:$C,3,FALSE)*1000</f>
        <v>157304.48221344969</v>
      </c>
      <c r="AV40" s="21">
        <f>'County Pop (1,000''s)'!AV40*VLOOKUP(AV$3,pct_by_cnty!$A:$B,2,FALSE)*1000</f>
        <v>36237.77149813735</v>
      </c>
      <c r="AW40" s="21">
        <f>'County Pop (1,000''s)'!AW40*VLOOKUP(AW$3,pct_by_cnty!$A:$B,2,FALSE)*1000</f>
        <v>2.2313914321414439</v>
      </c>
      <c r="AX40" s="21">
        <f>'County Pop (1,000''s)'!AX40*VLOOKUP(AX$3,pct_by_cnty!$A:$B,2,FALSE)*1000</f>
        <v>3.8840551149507583</v>
      </c>
      <c r="AY40" s="21">
        <f>'County Pop (1,000''s)'!AY40*VLOOKUP(AY$3,pct_by_cnty!$A:$B,2,FALSE)*1000</f>
        <v>1292264.1714339261</v>
      </c>
      <c r="AZ40" s="7">
        <f>'County Pop (1,000''s)'!AZ40*VLOOKUP(AZ$3,pct_by_cnty!$A:$B,2,FALSE)*1000</f>
        <v>0</v>
      </c>
      <c r="BA40" s="7">
        <f>'County Pop (1,000''s)'!BA40*VLOOKUP(BA$3,pct_by_cnty!$A:$B,2,FALSE)*1000</f>
        <v>0</v>
      </c>
      <c r="BB40" s="7">
        <f>'County Pop (1,000''s)'!BB40*VLOOKUP(BB$3,pct_by_cnty!$A:$B,2,FALSE)*1000</f>
        <v>0</v>
      </c>
      <c r="BC40" s="21">
        <f>'County Pop (1,000''s)'!BC40*VLOOKUP(BC$3,pct_by_cnty!$A:$B,2,FALSE)*1000</f>
        <v>35091.05377765563</v>
      </c>
      <c r="BD40" s="21">
        <f>'County Pop (1,000''s)'!BD40*VLOOKUP(BD$3,pct_by_cnty!$A:$B,2,FALSE)*1000</f>
        <v>139822.51184917614</v>
      </c>
      <c r="BE40" s="21">
        <f>'County Pop (1,000''s)'!BE40*VLOOKUP(BE$3,pct_by_cnty!$A:$B,2,FALSE)*1000</f>
        <v>231598.98269386552</v>
      </c>
      <c r="BF40" s="19">
        <f>'County Pop (1,000''s)'!BF40*VLOOKUP(BF$3,pct_by_cnty!$A:$C,3,FALSE)*1000</f>
        <v>142792.96984371715</v>
      </c>
      <c r="BG40" s="21">
        <f>'County Pop (1,000''s)'!BG40*VLOOKUP(BG$3,pct_by_cnty!$A:$B,2,FALSE)*1000</f>
        <v>383038.37391443347</v>
      </c>
      <c r="BH40" s="21">
        <f>'County Pop (1,000''s)'!BH40*VLOOKUP(BH$3,pct_by_cnty!$A:$B,2,FALSE)*1000</f>
        <v>110217.75019219845</v>
      </c>
      <c r="BI40" s="7">
        <f>'County Pop (1,000''s)'!BI40*VLOOKUP(BI$3,pct_by_cnty!$A:$B,2,FALSE)*1000</f>
        <v>0</v>
      </c>
      <c r="BJ40" s="21">
        <f>'County Pop (1,000''s)'!BJ40*VLOOKUP(BJ$3,pct_by_cnty!$A:$B,2,FALSE)*1000</f>
        <v>8737.2108186641235</v>
      </c>
      <c r="BK40" s="7">
        <f>'County Pop (1,000''s)'!BK40*VLOOKUP(BK$3,pct_by_cnty!$A:$B,2,FALSE)*1000</f>
        <v>0</v>
      </c>
      <c r="BL40" s="21">
        <f>'County Pop (1,000''s)'!BL40*VLOOKUP(BL$3,pct_by_cnty!$A:$B,2,FALSE)*1000</f>
        <v>4652.9580381935975</v>
      </c>
      <c r="BM40" s="21">
        <f>'County Pop (1,000''s)'!BM40*VLOOKUP(BM$3,pct_by_cnty!$A:$B,2,FALSE)*1000</f>
        <v>304325.15831378486</v>
      </c>
      <c r="BN40" s="7">
        <f>'County Pop (1,000''s)'!BN40*VLOOKUP(BN$3,pct_by_cnty!$A:$B,2,FALSE)*1000</f>
        <v>0</v>
      </c>
      <c r="BO40" s="19">
        <f>'County Pop (1,000''s)'!BO40*VLOOKUP(BO$3,pct_by_cnty!$A:$C,3,FALSE)*1000</f>
        <v>22485.469505166904</v>
      </c>
      <c r="BP40" s="19">
        <f>'County Pop (1,000''s)'!BP40*VLOOKUP(BP$3,pct_by_cnty!$A:$C,3,FALSE)*1000</f>
        <v>11511.677865800353</v>
      </c>
      <c r="BQ40" s="2"/>
      <c r="BR40" s="7">
        <f t="shared" si="12"/>
        <v>9762489.1417744849</v>
      </c>
      <c r="BS40" s="7">
        <f t="shared" si="3"/>
        <v>8979402.766119875</v>
      </c>
      <c r="BT40" s="19">
        <f t="shared" si="4"/>
        <v>783086.37565461011</v>
      </c>
      <c r="BU40" s="7">
        <f t="shared" si="5"/>
        <v>9762489.1417744849</v>
      </c>
      <c r="BV40" s="7"/>
      <c r="BW40" s="15">
        <f t="shared" si="6"/>
        <v>0.91978619752787028</v>
      </c>
      <c r="BX40" s="15">
        <f t="shared" si="1"/>
        <v>1</v>
      </c>
      <c r="BZ40">
        <v>2011</v>
      </c>
      <c r="CA40" s="25">
        <f t="shared" si="7"/>
        <v>1794566.2676266939</v>
      </c>
      <c r="CB40" s="25">
        <f t="shared" si="8"/>
        <v>1335059.1425096388</v>
      </c>
      <c r="CC40" s="25">
        <f t="shared" si="13"/>
        <v>2515550.5013830401</v>
      </c>
      <c r="CD40" s="25">
        <f t="shared" si="9"/>
        <v>1789968.4950074088</v>
      </c>
      <c r="CE40" s="25">
        <f t="shared" si="10"/>
        <v>1544258.3595930922</v>
      </c>
      <c r="CF40" s="25">
        <f t="shared" si="11"/>
        <v>0</v>
      </c>
    </row>
    <row r="41" spans="1:84" x14ac:dyDescent="0.25">
      <c r="A41">
        <v>2012</v>
      </c>
      <c r="B41" s="21">
        <f>'County Pop (1,000''s)'!B41*VLOOKUP(B$3,pct_by_cnty!$A:$B,2,FALSE)*1000</f>
        <v>2016.0701711415863</v>
      </c>
      <c r="C41" s="21">
        <f>'County Pop (1,000''s)'!C41*VLOOKUP(C$3,pct_by_cnty!$A:$B,2,FALSE)*1000</f>
        <v>12773.99833773476</v>
      </c>
      <c r="D41" s="19">
        <f>'County Pop (1,000''s)'!D41*VLOOKUP(D$3,pct_by_cnty!$A:$C,3,FALSE)*1000</f>
        <v>150257.64344432642</v>
      </c>
      <c r="E41" s="21">
        <f>'County Pop (1,000''s)'!E41*VLOOKUP(E$3,pct_by_cnty!$A:$B,2,FALSE)*1000</f>
        <v>8890.4157269240459</v>
      </c>
      <c r="F41" s="21">
        <f>'County Pop (1,000''s)'!F41*VLOOKUP(F$3,pct_by_cnty!$A:$B,2,FALSE)*1000</f>
        <v>547381.56231321185</v>
      </c>
      <c r="G41" s="21">
        <f>'County Pop (1,000''s)'!G41*VLOOKUP(G$3,pct_by_cnty!$A:$B,2,FALSE)*1000</f>
        <v>1816981.8088303758</v>
      </c>
      <c r="H41" s="7">
        <f>'County Pop (1,000''s)'!H41*VLOOKUP(H$3,pct_by_cnty!$A:$B,2,FALSE)*1000</f>
        <v>0</v>
      </c>
      <c r="I41" s="21">
        <f>'County Pop (1,000''s)'!I41*VLOOKUP(I$3,pct_by_cnty!$A:$B,2,FALSE)*1000</f>
        <v>161243.9401932591</v>
      </c>
      <c r="J41" s="7">
        <f>'County Pop (1,000''s)'!J41*VLOOKUP(J$3,pct_by_cnty!$A:$B,2,FALSE)*1000</f>
        <v>0</v>
      </c>
      <c r="K41" s="21">
        <f>'County Pop (1,000''s)'!K41*VLOOKUP(K$3,pct_by_cnty!$A:$B,2,FALSE)*1000</f>
        <v>1715.1206266338986</v>
      </c>
      <c r="L41" s="21">
        <f>'County Pop (1,000''s)'!L41*VLOOKUP(L$3,pct_by_cnty!$A:$B,2,FALSE)*1000</f>
        <v>287211.63531476288</v>
      </c>
      <c r="M41" s="21">
        <f>'County Pop (1,000''s)'!M41*VLOOKUP(M$3,pct_by_cnty!$A:$B,2,FALSE)*1000</f>
        <v>27480.660238497858</v>
      </c>
      <c r="N41" s="21">
        <f>'County Pop (1,000''s)'!N41*VLOOKUP(N$3,pct_by_cnty!$A:$B,2,FALSE)*1000</f>
        <v>33519.625559596927</v>
      </c>
      <c r="O41" s="7">
        <f>'County Pop (1,000''s)'!O41*VLOOKUP(O$3,pct_by_cnty!$A:$B,2,FALSE)*1000</f>
        <v>0</v>
      </c>
      <c r="P41" s="21">
        <f>'County Pop (1,000''s)'!P41*VLOOKUP(P$3,pct_by_cnty!$A:$B,2,FALSE)*1000</f>
        <v>10.874809831372286</v>
      </c>
      <c r="Q41" s="19">
        <f>'County Pop (1,000''s)'!Q41*VLOOKUP(Q$3,pct_by_cnty!$A:$C,3,FALSE)*1000</f>
        <v>297631.77545570501</v>
      </c>
      <c r="R41" s="21">
        <f>'County Pop (1,000''s)'!R41*VLOOKUP(R$3,pct_by_cnty!$A:$B,2,FALSE)*1000</f>
        <v>98555.370629168523</v>
      </c>
      <c r="S41" s="7">
        <f>'County Pop (1,000''s)'!S41*VLOOKUP(S$3,pct_by_cnty!$A:$B,2,FALSE)*1000</f>
        <v>0</v>
      </c>
      <c r="T41" s="7">
        <f>'County Pop (1,000''s)'!T41*VLOOKUP(T$3,pct_by_cnty!$A:$B,2,FALSE)*1000</f>
        <v>0</v>
      </c>
      <c r="U41" s="7">
        <f>'County Pop (1,000''s)'!U41*VLOOKUP(U$3,pct_by_cnty!$A:$B,2,FALSE)*1000</f>
        <v>0</v>
      </c>
      <c r="V41" s="21">
        <f>'County Pop (1,000''s)'!V41*VLOOKUP(V$3,pct_by_cnty!$A:$B,2,FALSE)*1000</f>
        <v>6396.3557116667489</v>
      </c>
      <c r="W41" s="7">
        <f>'County Pop (1,000''s)'!W41*VLOOKUP(W$3,pct_by_cnty!$A:$B,2,FALSE)*1000</f>
        <v>0</v>
      </c>
      <c r="X41" s="7">
        <f>'County Pop (1,000''s)'!X41*VLOOKUP(X$3,pct_by_cnty!$A:$B,2,FALSE)*1000</f>
        <v>0</v>
      </c>
      <c r="Y41" s="21">
        <f>'County Pop (1,000''s)'!Y41*VLOOKUP(Y$3,pct_by_cnty!$A:$B,2,FALSE)*1000</f>
        <v>70.936951291806338</v>
      </c>
      <c r="Z41" s="21">
        <f>'County Pop (1,000''s)'!Z41*VLOOKUP(Z$3,pct_by_cnty!$A:$B,2,FALSE)*1000</f>
        <v>21514.569745802364</v>
      </c>
      <c r="AA41" s="7">
        <f>'County Pop (1,000''s)'!AA41*VLOOKUP(AA$3,pct_by_cnty!$A:$B,2,FALSE)*1000</f>
        <v>0</v>
      </c>
      <c r="AB41" s="21">
        <f>'County Pop (1,000''s)'!AB41*VLOOKUP(AB$3,pct_by_cnty!$A:$B,2,FALSE)*1000</f>
        <v>738.90067473795693</v>
      </c>
      <c r="AC41" s="7">
        <f>'County Pop (1,000''s)'!AC41*VLOOKUP(AC$3,pct_by_cnty!$A:$B,2,FALSE)*1000</f>
        <v>0</v>
      </c>
      <c r="AD41" s="19">
        <f>'County Pop (1,000''s)'!AD41*VLOOKUP(AD$3,pct_by_cnty!$A:$C,3,FALSE)*1000</f>
        <v>4430.8421897806593</v>
      </c>
      <c r="AE41" s="21">
        <v>87272.448713190839</v>
      </c>
      <c r="AF41" s="19">
        <f>'County Pop (1,000''s)'!AF41*VLOOKUP(AF$3,pct_by_cnty!$A:$C,3,FALSE)*1000</f>
        <v>2319.7182285246608</v>
      </c>
      <c r="AG41" s="7">
        <f>'County Pop (1,000''s)'!AG41*VLOOKUP(AG$3,pct_by_cnty!$A:$B,2,FALSE)*1000</f>
        <v>0</v>
      </c>
      <c r="AH41" s="7">
        <f>'County Pop (1,000''s)'!AH41*VLOOKUP(AH$3,pct_by_cnty!$A:$B,2,FALSE)*1000</f>
        <v>0</v>
      </c>
      <c r="AI41" s="7">
        <f>'County Pop (1,000''s)'!AI41*VLOOKUP(AI$3,pct_by_cnty!$A:$B,2,FALSE)*1000</f>
        <v>0</v>
      </c>
      <c r="AJ41" s="21">
        <f>'County Pop (1,000''s)'!AJ41*VLOOKUP(AJ$3,pct_by_cnty!$A:$B,2,FALSE)*1000</f>
        <v>375777.50035930419</v>
      </c>
      <c r="AK41" s="7">
        <f>'County Pop (1,000''s)'!AK41*VLOOKUP(AK$3,pct_by_cnty!$A:$B,2,FALSE)*1000</f>
        <v>0</v>
      </c>
      <c r="AL41" s="7">
        <f>'County Pop (1,000''s)'!AL41*VLOOKUP(AL$3,pct_by_cnty!$A:$B,2,FALSE)*1000</f>
        <v>0</v>
      </c>
      <c r="AM41" s="7">
        <f>'County Pop (1,000''s)'!AM41*VLOOKUP(AM$3,pct_by_cnty!$A:$B,2,FALSE)*1000</f>
        <v>0</v>
      </c>
      <c r="AN41" s="7">
        <f>'County Pop (1,000''s)'!AN41*VLOOKUP(AN$3,pct_by_cnty!$A:$B,2,FALSE)*1000</f>
        <v>0</v>
      </c>
      <c r="AO41" s="21">
        <f>'County Pop (1,000''s)'!AO41*VLOOKUP(AO$3,pct_by_cnty!$A:$B,2,FALSE)*1000</f>
        <v>294442.26130891423</v>
      </c>
      <c r="AP41" s="7">
        <f>'County Pop (1,000''s)'!AP41*VLOOKUP(AP$3,pct_by_cnty!$A:$B,2,FALSE)*1000</f>
        <v>0</v>
      </c>
      <c r="AQ41" s="21">
        <f>'County Pop (1,000''s)'!AQ41*VLOOKUP(AQ$3,pct_by_cnty!$A:$B,2,FALSE)*1000</f>
        <v>149198.54243492402</v>
      </c>
      <c r="AR41" s="21">
        <f>'County Pop (1,000''s)'!AR41*VLOOKUP(AR$3,pct_by_cnty!$A:$B,2,FALSE)*1000</f>
        <v>2549233.5980907651</v>
      </c>
      <c r="AS41" s="21">
        <f>'County Pop (1,000''s)'!AS41*VLOOKUP(AS$3,pct_by_cnty!$A:$B,2,FALSE)*1000</f>
        <v>60.667628485496678</v>
      </c>
      <c r="AT41" s="21">
        <f>'County Pop (1,000''s)'!AT41*VLOOKUP(AT$3,pct_by_cnty!$A:$B,2,FALSE)*1000</f>
        <v>37047.533017591282</v>
      </c>
      <c r="AU41" s="19">
        <f>'County Pop (1,000''s)'!AU41*VLOOKUP(AU$3,pct_by_cnty!$A:$C,3,FALSE)*1000</f>
        <v>162370.15278908151</v>
      </c>
      <c r="AV41" s="21">
        <f>'County Pop (1,000''s)'!AV41*VLOOKUP(AV$3,pct_by_cnty!$A:$B,2,FALSE)*1000</f>
        <v>36108.441463192547</v>
      </c>
      <c r="AW41" s="21">
        <f>'County Pop (1,000''s)'!AW41*VLOOKUP(AW$3,pct_by_cnty!$A:$B,2,FALSE)*1000</f>
        <v>2.2905309427061149</v>
      </c>
      <c r="AX41" s="21">
        <f>'County Pop (1,000''s)'!AX41*VLOOKUP(AX$3,pct_by_cnty!$A:$B,2,FALSE)*1000</f>
        <v>4.0237278605321176</v>
      </c>
      <c r="AY41" s="21">
        <f>'County Pop (1,000''s)'!AY41*VLOOKUP(AY$3,pct_by_cnty!$A:$B,2,FALSE)*1000</f>
        <v>1310237.1386689288</v>
      </c>
      <c r="AZ41" s="7">
        <f>'County Pop (1,000''s)'!AZ41*VLOOKUP(AZ$3,pct_by_cnty!$A:$B,2,FALSE)*1000</f>
        <v>0</v>
      </c>
      <c r="BA41" s="7">
        <f>'County Pop (1,000''s)'!BA41*VLOOKUP(BA$3,pct_by_cnty!$A:$B,2,FALSE)*1000</f>
        <v>0</v>
      </c>
      <c r="BB41" s="7">
        <f>'County Pop (1,000''s)'!BB41*VLOOKUP(BB$3,pct_by_cnty!$A:$B,2,FALSE)*1000</f>
        <v>0</v>
      </c>
      <c r="BC41" s="21">
        <f>'County Pop (1,000''s)'!BC41*VLOOKUP(BC$3,pct_by_cnty!$A:$B,2,FALSE)*1000</f>
        <v>34753.980839229851</v>
      </c>
      <c r="BD41" s="21">
        <f>'County Pop (1,000''s)'!BD41*VLOOKUP(BD$3,pct_by_cnty!$A:$B,2,FALSE)*1000</f>
        <v>144065.13640289183</v>
      </c>
      <c r="BE41" s="21">
        <f>'County Pop (1,000''s)'!BE41*VLOOKUP(BE$3,pct_by_cnty!$A:$B,2,FALSE)*1000</f>
        <v>233776.64076954967</v>
      </c>
      <c r="BF41" s="19">
        <f>'County Pop (1,000''s)'!BF41*VLOOKUP(BF$3,pct_by_cnty!$A:$C,3,FALSE)*1000</f>
        <v>144944.21697246903</v>
      </c>
      <c r="BG41" s="21">
        <f>'County Pop (1,000''s)'!BG41*VLOOKUP(BG$3,pct_by_cnty!$A:$B,2,FALSE)*1000</f>
        <v>387237.71406383754</v>
      </c>
      <c r="BH41" s="21">
        <f>'County Pop (1,000''s)'!BH41*VLOOKUP(BH$3,pct_by_cnty!$A:$B,2,FALSE)*1000</f>
        <v>111215.16476410643</v>
      </c>
      <c r="BI41" s="7">
        <f>'County Pop (1,000''s)'!BI41*VLOOKUP(BI$3,pct_by_cnty!$A:$B,2,FALSE)*1000</f>
        <v>0</v>
      </c>
      <c r="BJ41" s="21">
        <f>'County Pop (1,000''s)'!BJ41*VLOOKUP(BJ$3,pct_by_cnty!$A:$B,2,FALSE)*1000</f>
        <v>8774.0317866544865</v>
      </c>
      <c r="BK41" s="7">
        <f>'County Pop (1,000''s)'!BK41*VLOOKUP(BK$3,pct_by_cnty!$A:$B,2,FALSE)*1000</f>
        <v>0</v>
      </c>
      <c r="BL41" s="21">
        <f>'County Pop (1,000''s)'!BL41*VLOOKUP(BL$3,pct_by_cnty!$A:$B,2,FALSE)*1000</f>
        <v>4641.7390337242578</v>
      </c>
      <c r="BM41" s="21">
        <f>'County Pop (1,000''s)'!BM41*VLOOKUP(BM$3,pct_by_cnty!$A:$B,2,FALSE)*1000</f>
        <v>305784.02740314096</v>
      </c>
      <c r="BN41" s="7">
        <f>'County Pop (1,000''s)'!BN41*VLOOKUP(BN$3,pct_by_cnty!$A:$B,2,FALSE)*1000</f>
        <v>0</v>
      </c>
      <c r="BO41" s="19">
        <f>'County Pop (1,000''s)'!BO41*VLOOKUP(BO$3,pct_by_cnty!$A:$C,3,FALSE)*1000</f>
        <v>23036.316047160002</v>
      </c>
      <c r="BP41" s="19">
        <f>'County Pop (1,000''s)'!BP41*VLOOKUP(BP$3,pct_by_cnty!$A:$C,3,FALSE)*1000</f>
        <v>11624.256668720414</v>
      </c>
      <c r="BQ41" s="2"/>
      <c r="BR41" s="7">
        <f t="shared" si="12"/>
        <v>9892749.6486376412</v>
      </c>
      <c r="BS41" s="7">
        <f t="shared" si="3"/>
        <v>9096134.7268418726</v>
      </c>
      <c r="BT41" s="19">
        <f t="shared" si="4"/>
        <v>796614.92179576762</v>
      </c>
      <c r="BU41" s="7">
        <f t="shared" si="5"/>
        <v>9892749.6486376394</v>
      </c>
      <c r="BV41" s="7"/>
      <c r="BW41" s="15">
        <f t="shared" si="6"/>
        <v>0.91947487300404163</v>
      </c>
      <c r="BX41" s="15">
        <f t="shared" si="1"/>
        <v>0.99999999999999978</v>
      </c>
      <c r="BZ41">
        <v>2012</v>
      </c>
      <c r="CA41" s="25">
        <f t="shared" si="7"/>
        <v>1816593.2120497858</v>
      </c>
      <c r="CB41" s="25">
        <f t="shared" si="8"/>
        <v>1345112.0003592863</v>
      </c>
      <c r="CC41" s="25">
        <f t="shared" si="13"/>
        <v>2549233.5980907651</v>
      </c>
      <c r="CD41" s="25">
        <f t="shared" si="9"/>
        <v>1816981.8088303758</v>
      </c>
      <c r="CE41" s="25">
        <f t="shared" si="10"/>
        <v>1568214.1075116592</v>
      </c>
      <c r="CF41" s="25">
        <f t="shared" si="11"/>
        <v>0</v>
      </c>
    </row>
    <row r="42" spans="1:84" x14ac:dyDescent="0.25">
      <c r="A42">
        <v>2013</v>
      </c>
      <c r="B42" s="21">
        <f>'County Pop (1,000''s)'!B42*VLOOKUP(B$3,pct_by_cnty!$A:$B,2,FALSE)*1000</f>
        <v>2027.0274238655009</v>
      </c>
      <c r="C42" s="21">
        <f>'County Pop (1,000''s)'!C42*VLOOKUP(C$3,pct_by_cnty!$A:$B,2,FALSE)*1000</f>
        <v>12764.275928513194</v>
      </c>
      <c r="D42" s="19">
        <f>'County Pop (1,000''s)'!D42*VLOOKUP(D$3,pct_by_cnty!$A:$C,3,FALSE)*1000</f>
        <v>152841.20084344075</v>
      </c>
      <c r="E42" s="21">
        <f>'County Pop (1,000''s)'!E42*VLOOKUP(E$3,pct_by_cnty!$A:$B,2,FALSE)*1000</f>
        <v>8815.9661608491497</v>
      </c>
      <c r="F42" s="21">
        <f>'County Pop (1,000''s)'!F42*VLOOKUP(F$3,pct_by_cnty!$A:$B,2,FALSE)*1000</f>
        <v>551026.65853050374</v>
      </c>
      <c r="G42" s="21">
        <f>'County Pop (1,000''s)'!G42*VLOOKUP(G$3,pct_by_cnty!$A:$B,2,FALSE)*1000</f>
        <v>1840229.5231760615</v>
      </c>
      <c r="H42" s="7">
        <f>'County Pop (1,000''s)'!H42*VLOOKUP(H$3,pct_by_cnty!$A:$B,2,FALSE)*1000</f>
        <v>0</v>
      </c>
      <c r="I42" s="21">
        <f>'County Pop (1,000''s)'!I42*VLOOKUP(I$3,pct_by_cnty!$A:$B,2,FALSE)*1000</f>
        <v>163494.18705082443</v>
      </c>
      <c r="J42" s="7">
        <f>'County Pop (1,000''s)'!J42*VLOOKUP(J$3,pct_by_cnty!$A:$B,2,FALSE)*1000</f>
        <v>0</v>
      </c>
      <c r="K42" s="21">
        <f>'County Pop (1,000''s)'!K42*VLOOKUP(K$3,pct_by_cnty!$A:$B,2,FALSE)*1000</f>
        <v>1732.7566126577549</v>
      </c>
      <c r="L42" s="21">
        <f>'County Pop (1,000''s)'!L42*VLOOKUP(L$3,pct_by_cnty!$A:$B,2,FALSE)*1000</f>
        <v>293184.30468782492</v>
      </c>
      <c r="M42" s="21">
        <f>'County Pop (1,000''s)'!M42*VLOOKUP(M$3,pct_by_cnty!$A:$B,2,FALSE)*1000</f>
        <v>27312.654963486828</v>
      </c>
      <c r="N42" s="21">
        <f>'County Pop (1,000''s)'!N42*VLOOKUP(N$3,pct_by_cnty!$A:$B,2,FALSE)*1000</f>
        <v>33447.21523666141</v>
      </c>
      <c r="O42" s="7">
        <f>'County Pop (1,000''s)'!O42*VLOOKUP(O$3,pct_by_cnty!$A:$B,2,FALSE)*1000</f>
        <v>0</v>
      </c>
      <c r="P42" s="21">
        <f>'County Pop (1,000''s)'!P42*VLOOKUP(P$3,pct_by_cnty!$A:$B,2,FALSE)*1000</f>
        <v>10.957769623511064</v>
      </c>
      <c r="Q42" s="19">
        <f>'County Pop (1,000''s)'!Q42*VLOOKUP(Q$3,pct_by_cnty!$A:$C,3,FALSE)*1000</f>
        <v>300653.69869949744</v>
      </c>
      <c r="R42" s="21">
        <f>'County Pop (1,000''s)'!R42*VLOOKUP(R$3,pct_by_cnty!$A:$B,2,FALSE)*1000</f>
        <v>99998.749161209955</v>
      </c>
      <c r="S42" s="7">
        <f>'County Pop (1,000''s)'!S42*VLOOKUP(S$3,pct_by_cnty!$A:$B,2,FALSE)*1000</f>
        <v>0</v>
      </c>
      <c r="T42" s="7">
        <f>'County Pop (1,000''s)'!T42*VLOOKUP(T$3,pct_by_cnty!$A:$B,2,FALSE)*1000</f>
        <v>0</v>
      </c>
      <c r="U42" s="7">
        <f>'County Pop (1,000''s)'!U42*VLOOKUP(U$3,pct_by_cnty!$A:$B,2,FALSE)*1000</f>
        <v>0</v>
      </c>
      <c r="V42" s="21">
        <f>'County Pop (1,000''s)'!V42*VLOOKUP(V$3,pct_by_cnty!$A:$B,2,FALSE)*1000</f>
        <v>6402.016798637892</v>
      </c>
      <c r="W42" s="7">
        <f>'County Pop (1,000''s)'!W42*VLOOKUP(W$3,pct_by_cnty!$A:$B,2,FALSE)*1000</f>
        <v>0</v>
      </c>
      <c r="X42" s="7">
        <f>'County Pop (1,000''s)'!X42*VLOOKUP(X$3,pct_by_cnty!$A:$B,2,FALSE)*1000</f>
        <v>0</v>
      </c>
      <c r="Y42" s="21">
        <f>'County Pop (1,000''s)'!Y42*VLOOKUP(Y$3,pct_by_cnty!$A:$B,2,FALSE)*1000</f>
        <v>70.665194636775695</v>
      </c>
      <c r="Z42" s="21">
        <f>'County Pop (1,000''s)'!Z42*VLOOKUP(Z$3,pct_by_cnty!$A:$B,2,FALSE)*1000</f>
        <v>21498.38921017445</v>
      </c>
      <c r="AA42" s="7">
        <f>'County Pop (1,000''s)'!AA42*VLOOKUP(AA$3,pct_by_cnty!$A:$B,2,FALSE)*1000</f>
        <v>0</v>
      </c>
      <c r="AB42" s="21">
        <f>'County Pop (1,000''s)'!AB42*VLOOKUP(AB$3,pct_by_cnty!$A:$B,2,FALSE)*1000</f>
        <v>738.75537781673427</v>
      </c>
      <c r="AC42" s="7">
        <f>'County Pop (1,000''s)'!AC42*VLOOKUP(AC$3,pct_by_cnty!$A:$B,2,FALSE)*1000</f>
        <v>0</v>
      </c>
      <c r="AD42" s="19">
        <f>'County Pop (1,000''s)'!AD42*VLOOKUP(AD$3,pct_by_cnty!$A:$C,3,FALSE)*1000</f>
        <v>4411.3261361431205</v>
      </c>
      <c r="AE42" s="21">
        <v>88287.963795373333</v>
      </c>
      <c r="AF42" s="19">
        <f>'County Pop (1,000''s)'!AF42*VLOOKUP(AF$3,pct_by_cnty!$A:$C,3,FALSE)*1000</f>
        <v>2310.6265286634957</v>
      </c>
      <c r="AG42" s="7">
        <f>'County Pop (1,000''s)'!AG42*VLOOKUP(AG$3,pct_by_cnty!$A:$B,2,FALSE)*1000</f>
        <v>0</v>
      </c>
      <c r="AH42" s="7">
        <f>'County Pop (1,000''s)'!AH42*VLOOKUP(AH$3,pct_by_cnty!$A:$B,2,FALSE)*1000</f>
        <v>0</v>
      </c>
      <c r="AI42" s="7">
        <f>'County Pop (1,000''s)'!AI42*VLOOKUP(AI$3,pct_by_cnty!$A:$B,2,FALSE)*1000</f>
        <v>0</v>
      </c>
      <c r="AJ42" s="21">
        <f>'County Pop (1,000''s)'!AJ42*VLOOKUP(AJ$3,pct_by_cnty!$A:$B,2,FALSE)*1000</f>
        <v>384994.48407037248</v>
      </c>
      <c r="AK42" s="7">
        <f>'County Pop (1,000''s)'!AK42*VLOOKUP(AK$3,pct_by_cnty!$A:$B,2,FALSE)*1000</f>
        <v>0</v>
      </c>
      <c r="AL42" s="7">
        <f>'County Pop (1,000''s)'!AL42*VLOOKUP(AL$3,pct_by_cnty!$A:$B,2,FALSE)*1000</f>
        <v>0</v>
      </c>
      <c r="AM42" s="7">
        <f>'County Pop (1,000''s)'!AM42*VLOOKUP(AM$3,pct_by_cnty!$A:$B,2,FALSE)*1000</f>
        <v>0</v>
      </c>
      <c r="AN42" s="7">
        <f>'County Pop (1,000''s)'!AN42*VLOOKUP(AN$3,pct_by_cnty!$A:$B,2,FALSE)*1000</f>
        <v>0</v>
      </c>
      <c r="AO42" s="21">
        <f>'County Pop (1,000''s)'!AO42*VLOOKUP(AO$3,pct_by_cnty!$A:$B,2,FALSE)*1000</f>
        <v>301804.19873029861</v>
      </c>
      <c r="AP42" s="7">
        <f>'County Pop (1,000''s)'!AP42*VLOOKUP(AP$3,pct_by_cnty!$A:$B,2,FALSE)*1000</f>
        <v>0</v>
      </c>
      <c r="AQ42" s="21">
        <f>'County Pop (1,000''s)'!AQ42*VLOOKUP(AQ$3,pct_by_cnty!$A:$B,2,FALSE)*1000</f>
        <v>151485.88091790897</v>
      </c>
      <c r="AR42" s="21">
        <f>'County Pop (1,000''s)'!AR42*VLOOKUP(AR$3,pct_by_cnty!$A:$B,2,FALSE)*1000</f>
        <v>2580289.6606931253</v>
      </c>
      <c r="AS42" s="21">
        <f>'County Pop (1,000''s)'!AS42*VLOOKUP(AS$3,pct_by_cnty!$A:$B,2,FALSE)*1000</f>
        <v>61.74249003303801</v>
      </c>
      <c r="AT42" s="21">
        <f>'County Pop (1,000''s)'!AT42*VLOOKUP(AT$3,pct_by_cnty!$A:$B,2,FALSE)*1000</f>
        <v>37516.371870404975</v>
      </c>
      <c r="AU42" s="19">
        <f>'County Pop (1,000''s)'!AU42*VLOOKUP(AU$3,pct_by_cnty!$A:$C,3,FALSE)*1000</f>
        <v>164890.25425041866</v>
      </c>
      <c r="AV42" s="21">
        <f>'County Pop (1,000''s)'!AV42*VLOOKUP(AV$3,pct_by_cnty!$A:$B,2,FALSE)*1000</f>
        <v>35928.174855036705</v>
      </c>
      <c r="AW42" s="21">
        <f>'County Pop (1,000''s)'!AW42*VLOOKUP(AW$3,pct_by_cnty!$A:$B,2,FALSE)*1000</f>
        <v>2.3403289360115798</v>
      </c>
      <c r="AX42" s="21">
        <f>'County Pop (1,000''s)'!AX42*VLOOKUP(AX$3,pct_by_cnty!$A:$B,2,FALSE)*1000</f>
        <v>4.1722429276613084</v>
      </c>
      <c r="AY42" s="21">
        <f>'County Pop (1,000''s)'!AY42*VLOOKUP(AY$3,pct_by_cnty!$A:$B,2,FALSE)*1000</f>
        <v>1331053.9127435526</v>
      </c>
      <c r="AZ42" s="7">
        <f>'County Pop (1,000''s)'!AZ42*VLOOKUP(AZ$3,pct_by_cnty!$A:$B,2,FALSE)*1000</f>
        <v>0</v>
      </c>
      <c r="BA42" s="7">
        <f>'County Pop (1,000''s)'!BA42*VLOOKUP(BA$3,pct_by_cnty!$A:$B,2,FALSE)*1000</f>
        <v>0</v>
      </c>
      <c r="BB42" s="7">
        <f>'County Pop (1,000''s)'!BB42*VLOOKUP(BB$3,pct_by_cnty!$A:$B,2,FALSE)*1000</f>
        <v>0</v>
      </c>
      <c r="BC42" s="21">
        <f>'County Pop (1,000''s)'!BC42*VLOOKUP(BC$3,pct_by_cnty!$A:$B,2,FALSE)*1000</f>
        <v>34516.898089415023</v>
      </c>
      <c r="BD42" s="21">
        <f>'County Pop (1,000''s)'!BD42*VLOOKUP(BD$3,pct_by_cnty!$A:$B,2,FALSE)*1000</f>
        <v>149473.17814555674</v>
      </c>
      <c r="BE42" s="21">
        <f>'County Pop (1,000''s)'!BE42*VLOOKUP(BE$3,pct_by_cnty!$A:$B,2,FALSE)*1000</f>
        <v>235947.98629326781</v>
      </c>
      <c r="BF42" s="19">
        <f>'County Pop (1,000''s)'!BF42*VLOOKUP(BF$3,pct_by_cnty!$A:$C,3,FALSE)*1000</f>
        <v>146864.39592187776</v>
      </c>
      <c r="BG42" s="21">
        <f>'County Pop (1,000''s)'!BG42*VLOOKUP(BG$3,pct_by_cnty!$A:$B,2,FALSE)*1000</f>
        <v>391120.94291142526</v>
      </c>
      <c r="BH42" s="21">
        <f>'County Pop (1,000''s)'!BH42*VLOOKUP(BH$3,pct_by_cnty!$A:$B,2,FALSE)*1000</f>
        <v>112605.24457710065</v>
      </c>
      <c r="BI42" s="7">
        <f>'County Pop (1,000''s)'!BI42*VLOOKUP(BI$3,pct_by_cnty!$A:$B,2,FALSE)*1000</f>
        <v>0</v>
      </c>
      <c r="BJ42" s="21">
        <f>'County Pop (1,000''s)'!BJ42*VLOOKUP(BJ$3,pct_by_cnty!$A:$B,2,FALSE)*1000</f>
        <v>8791.1015708884697</v>
      </c>
      <c r="BK42" s="7">
        <f>'County Pop (1,000''s)'!BK42*VLOOKUP(BK$3,pct_by_cnty!$A:$B,2,FALSE)*1000</f>
        <v>0</v>
      </c>
      <c r="BL42" s="21">
        <f>'County Pop (1,000''s)'!BL42*VLOOKUP(BL$3,pct_by_cnty!$A:$B,2,FALSE)*1000</f>
        <v>4615.8879118290843</v>
      </c>
      <c r="BM42" s="21">
        <f>'County Pop (1,000''s)'!BM42*VLOOKUP(BM$3,pct_by_cnty!$A:$B,2,FALSE)*1000</f>
        <v>308433.32607853913</v>
      </c>
      <c r="BN42" s="7">
        <f>'County Pop (1,000''s)'!BN42*VLOOKUP(BN$3,pct_by_cnty!$A:$B,2,FALSE)*1000</f>
        <v>0</v>
      </c>
      <c r="BO42" s="19">
        <f>'County Pop (1,000''s)'!BO42*VLOOKUP(BO$3,pct_by_cnty!$A:$C,3,FALSE)*1000</f>
        <v>23843.120481706566</v>
      </c>
      <c r="BP42" s="19">
        <f>'County Pop (1,000''s)'!BP42*VLOOKUP(BP$3,pct_by_cnty!$A:$C,3,FALSE)*1000</f>
        <v>11521.271421909567</v>
      </c>
      <c r="BQ42" s="2"/>
      <c r="BR42" s="7">
        <f t="shared" si="12"/>
        <v>10027023.465882998</v>
      </c>
      <c r="BS42" s="7">
        <f t="shared" si="3"/>
        <v>9219687.5715993401</v>
      </c>
      <c r="BT42" s="19">
        <f t="shared" si="4"/>
        <v>807335.89428365731</v>
      </c>
      <c r="BU42" s="7">
        <f t="shared" si="5"/>
        <v>10027023.465882998</v>
      </c>
      <c r="BV42" s="7"/>
      <c r="BW42" s="15">
        <f t="shared" si="6"/>
        <v>0.91948399272918602</v>
      </c>
      <c r="BX42" s="15">
        <f t="shared" si="1"/>
        <v>1</v>
      </c>
      <c r="BZ42">
        <v>2013</v>
      </c>
      <c r="CA42" s="25">
        <f t="shared" si="7"/>
        <v>1842703.9186051395</v>
      </c>
      <c r="CB42" s="25">
        <f t="shared" si="8"/>
        <v>1359647.5673663071</v>
      </c>
      <c r="CC42" s="25">
        <f t="shared" si="13"/>
        <v>2580289.6606931253</v>
      </c>
      <c r="CD42" s="25">
        <f t="shared" si="9"/>
        <v>1840229.5231760615</v>
      </c>
      <c r="CE42" s="25">
        <f t="shared" si="10"/>
        <v>1596816.9017587062</v>
      </c>
      <c r="CF42" s="25">
        <f t="shared" si="11"/>
        <v>0</v>
      </c>
    </row>
    <row r="43" spans="1:84" x14ac:dyDescent="0.25">
      <c r="A43">
        <v>2014</v>
      </c>
      <c r="B43" s="21">
        <f>'County Pop (1,000''s)'!B43*VLOOKUP(B$3,pct_by_cnty!$A:$B,2,FALSE)*1000</f>
        <v>2051.5864815373993</v>
      </c>
      <c r="C43" s="21">
        <f>'County Pop (1,000''s)'!C43*VLOOKUP(C$3,pct_by_cnty!$A:$B,2,FALSE)*1000</f>
        <v>12823.604479560483</v>
      </c>
      <c r="D43" s="19">
        <f>'County Pop (1,000''s)'!D43*VLOOKUP(D$3,pct_by_cnty!$A:$C,3,FALSE)*1000</f>
        <v>155906.84221022821</v>
      </c>
      <c r="E43" s="21">
        <f>'County Pop (1,000''s)'!E43*VLOOKUP(E$3,pct_by_cnty!$A:$B,2,FALSE)*1000</f>
        <v>8735.5569303932862</v>
      </c>
      <c r="F43" s="21">
        <f>'County Pop (1,000''s)'!F43*VLOOKUP(F$3,pct_by_cnty!$A:$B,2,FALSE)*1000</f>
        <v>557162.95900156989</v>
      </c>
      <c r="G43" s="21">
        <f>'County Pop (1,000''s)'!G43*VLOOKUP(G$3,pct_by_cnty!$A:$B,2,FALSE)*1000</f>
        <v>1864520.1025113086</v>
      </c>
      <c r="H43" s="7">
        <f>'County Pop (1,000''s)'!H43*VLOOKUP(H$3,pct_by_cnty!$A:$B,2,FALSE)*1000</f>
        <v>0</v>
      </c>
      <c r="I43" s="21">
        <f>'County Pop (1,000''s)'!I43*VLOOKUP(I$3,pct_by_cnty!$A:$B,2,FALSE)*1000</f>
        <v>166933.35793730922</v>
      </c>
      <c r="J43" s="7">
        <f>'County Pop (1,000''s)'!J43*VLOOKUP(J$3,pct_by_cnty!$A:$B,2,FALSE)*1000</f>
        <v>0</v>
      </c>
      <c r="K43" s="21">
        <f>'County Pop (1,000''s)'!K43*VLOOKUP(K$3,pct_by_cnty!$A:$B,2,FALSE)*1000</f>
        <v>1759.2313055007398</v>
      </c>
      <c r="L43" s="21">
        <f>'County Pop (1,000''s)'!L43*VLOOKUP(L$3,pct_by_cnty!$A:$B,2,FALSE)*1000</f>
        <v>300308.53513846977</v>
      </c>
      <c r="M43" s="21">
        <f>'County Pop (1,000''s)'!M43*VLOOKUP(M$3,pct_by_cnty!$A:$B,2,FALSE)*1000</f>
        <v>27467.875337450525</v>
      </c>
      <c r="N43" s="21">
        <f>'County Pop (1,000''s)'!N43*VLOOKUP(N$3,pct_by_cnty!$A:$B,2,FALSE)*1000</f>
        <v>33874.938535817586</v>
      </c>
      <c r="O43" s="7">
        <f>'County Pop (1,000''s)'!O43*VLOOKUP(O$3,pct_by_cnty!$A:$B,2,FALSE)*1000</f>
        <v>0</v>
      </c>
      <c r="P43" s="21">
        <f>'County Pop (1,000''s)'!P43*VLOOKUP(P$3,pct_by_cnty!$A:$B,2,FALSE)*1000</f>
        <v>11.094425458963492</v>
      </c>
      <c r="Q43" s="19">
        <f>'County Pop (1,000''s)'!Q43*VLOOKUP(Q$3,pct_by_cnty!$A:$C,3,FALSE)*1000</f>
        <v>302145.21871298895</v>
      </c>
      <c r="R43" s="21">
        <f>'County Pop (1,000''s)'!R43*VLOOKUP(R$3,pct_by_cnty!$A:$B,2,FALSE)*1000</f>
        <v>102205.32236581984</v>
      </c>
      <c r="S43" s="7">
        <f>'County Pop (1,000''s)'!S43*VLOOKUP(S$3,pct_by_cnty!$A:$B,2,FALSE)*1000</f>
        <v>0</v>
      </c>
      <c r="T43" s="7">
        <f>'County Pop (1,000''s)'!T43*VLOOKUP(T$3,pct_by_cnty!$A:$B,2,FALSE)*1000</f>
        <v>0</v>
      </c>
      <c r="U43" s="7">
        <f>'County Pop (1,000''s)'!U43*VLOOKUP(U$3,pct_by_cnty!$A:$B,2,FALSE)*1000</f>
        <v>0</v>
      </c>
      <c r="V43" s="21">
        <f>'County Pop (1,000''s)'!V43*VLOOKUP(V$3,pct_by_cnty!$A:$B,2,FALSE)*1000</f>
        <v>6544.8391217278922</v>
      </c>
      <c r="W43" s="7">
        <f>'County Pop (1,000''s)'!W43*VLOOKUP(W$3,pct_by_cnty!$A:$B,2,FALSE)*1000</f>
        <v>0</v>
      </c>
      <c r="X43" s="7">
        <f>'County Pop (1,000''s)'!X43*VLOOKUP(X$3,pct_by_cnty!$A:$B,2,FALSE)*1000</f>
        <v>0</v>
      </c>
      <c r="Y43" s="21">
        <f>'County Pop (1,000''s)'!Y43*VLOOKUP(Y$3,pct_by_cnty!$A:$B,2,FALSE)*1000</f>
        <v>70.581606929010732</v>
      </c>
      <c r="Z43" s="21">
        <f>'County Pop (1,000''s)'!Z43*VLOOKUP(Z$3,pct_by_cnty!$A:$B,2,FALSE)*1000</f>
        <v>21887.671286648183</v>
      </c>
      <c r="AA43" s="7">
        <f>'County Pop (1,000''s)'!AA43*VLOOKUP(AA$3,pct_by_cnty!$A:$B,2,FALSE)*1000</f>
        <v>0</v>
      </c>
      <c r="AB43" s="21">
        <f>'County Pop (1,000''s)'!AB43*VLOOKUP(AB$3,pct_by_cnty!$A:$B,2,FALSE)*1000</f>
        <v>743.8948449654871</v>
      </c>
      <c r="AC43" s="7">
        <f>'County Pop (1,000''s)'!AC43*VLOOKUP(AC$3,pct_by_cnty!$A:$B,2,FALSE)*1000</f>
        <v>0</v>
      </c>
      <c r="AD43" s="19">
        <f>'County Pop (1,000''s)'!AD43*VLOOKUP(AD$3,pct_by_cnty!$A:$C,3,FALSE)*1000</f>
        <v>4405.715440253126</v>
      </c>
      <c r="AE43" s="21">
        <v>89882.720708005319</v>
      </c>
      <c r="AF43" s="19">
        <f>'County Pop (1,000''s)'!AF43*VLOOKUP(AF$3,pct_by_cnty!$A:$C,3,FALSE)*1000</f>
        <v>2304.2519850964327</v>
      </c>
      <c r="AG43" s="7">
        <f>'County Pop (1,000''s)'!AG43*VLOOKUP(AG$3,pct_by_cnty!$A:$B,2,FALSE)*1000</f>
        <v>0</v>
      </c>
      <c r="AH43" s="7">
        <f>'County Pop (1,000''s)'!AH43*VLOOKUP(AH$3,pct_by_cnty!$A:$B,2,FALSE)*1000</f>
        <v>0</v>
      </c>
      <c r="AI43" s="7">
        <f>'County Pop (1,000''s)'!AI43*VLOOKUP(AI$3,pct_by_cnty!$A:$B,2,FALSE)*1000</f>
        <v>0</v>
      </c>
      <c r="AJ43" s="21">
        <f>'County Pop (1,000''s)'!AJ43*VLOOKUP(AJ$3,pct_by_cnty!$A:$B,2,FALSE)*1000</f>
        <v>395585.590808818</v>
      </c>
      <c r="AK43" s="7">
        <f>'County Pop (1,000''s)'!AK43*VLOOKUP(AK$3,pct_by_cnty!$A:$B,2,FALSE)*1000</f>
        <v>0</v>
      </c>
      <c r="AL43" s="7">
        <f>'County Pop (1,000''s)'!AL43*VLOOKUP(AL$3,pct_by_cnty!$A:$B,2,FALSE)*1000</f>
        <v>0</v>
      </c>
      <c r="AM43" s="7">
        <f>'County Pop (1,000''s)'!AM43*VLOOKUP(AM$3,pct_by_cnty!$A:$B,2,FALSE)*1000</f>
        <v>0</v>
      </c>
      <c r="AN43" s="7">
        <f>'County Pop (1,000''s)'!AN43*VLOOKUP(AN$3,pct_by_cnty!$A:$B,2,FALSE)*1000</f>
        <v>0</v>
      </c>
      <c r="AO43" s="21">
        <f>'County Pop (1,000''s)'!AO43*VLOOKUP(AO$3,pct_by_cnty!$A:$B,2,FALSE)*1000</f>
        <v>310013.00546725909</v>
      </c>
      <c r="AP43" s="7">
        <f>'County Pop (1,000''s)'!AP43*VLOOKUP(AP$3,pct_by_cnty!$A:$B,2,FALSE)*1000</f>
        <v>0</v>
      </c>
      <c r="AQ43" s="21">
        <f>'County Pop (1,000''s)'!AQ43*VLOOKUP(AQ$3,pct_by_cnty!$A:$B,2,FALSE)*1000</f>
        <v>153639.18327415601</v>
      </c>
      <c r="AR43" s="21">
        <f>'County Pop (1,000''s)'!AR43*VLOOKUP(AR$3,pct_by_cnty!$A:$B,2,FALSE)*1000</f>
        <v>2605581.1999038942</v>
      </c>
      <c r="AS43" s="21">
        <f>'County Pop (1,000''s)'!AS43*VLOOKUP(AS$3,pct_by_cnty!$A:$B,2,FALSE)*1000</f>
        <v>62.121813911579274</v>
      </c>
      <c r="AT43" s="21">
        <f>'County Pop (1,000''s)'!AT43*VLOOKUP(AT$3,pct_by_cnty!$A:$B,2,FALSE)*1000</f>
        <v>37960.743654566169</v>
      </c>
      <c r="AU43" s="19">
        <f>'County Pop (1,000''s)'!AU43*VLOOKUP(AU$3,pct_by_cnty!$A:$C,3,FALSE)*1000</f>
        <v>166721.95339068805</v>
      </c>
      <c r="AV43" s="21">
        <f>'County Pop (1,000''s)'!AV43*VLOOKUP(AV$3,pct_by_cnty!$A:$B,2,FALSE)*1000</f>
        <v>36017.55944144274</v>
      </c>
      <c r="AW43" s="21">
        <f>'County Pop (1,000''s)'!AW43*VLOOKUP(AW$3,pct_by_cnty!$A:$B,2,FALSE)*1000</f>
        <v>2.3969061123734727</v>
      </c>
      <c r="AX43" s="21">
        <f>'County Pop (1,000''s)'!AX43*VLOOKUP(AX$3,pct_by_cnty!$A:$B,2,FALSE)*1000</f>
        <v>4.3386148094637846</v>
      </c>
      <c r="AY43" s="21">
        <f>'County Pop (1,000''s)'!AY43*VLOOKUP(AY$3,pct_by_cnty!$A:$B,2,FALSE)*1000</f>
        <v>1353153.2711751873</v>
      </c>
      <c r="AZ43" s="7">
        <f>'County Pop (1,000''s)'!AZ43*VLOOKUP(AZ$3,pct_by_cnty!$A:$B,2,FALSE)*1000</f>
        <v>0</v>
      </c>
      <c r="BA43" s="7">
        <f>'County Pop (1,000''s)'!BA43*VLOOKUP(BA$3,pct_by_cnty!$A:$B,2,FALSE)*1000</f>
        <v>0</v>
      </c>
      <c r="BB43" s="7">
        <f>'County Pop (1,000''s)'!BB43*VLOOKUP(BB$3,pct_by_cnty!$A:$B,2,FALSE)*1000</f>
        <v>0</v>
      </c>
      <c r="BC43" s="21">
        <f>'County Pop (1,000''s)'!BC43*VLOOKUP(BC$3,pct_by_cnty!$A:$B,2,FALSE)*1000</f>
        <v>34336.112805434423</v>
      </c>
      <c r="BD43" s="21">
        <f>'County Pop (1,000''s)'!BD43*VLOOKUP(BD$3,pct_by_cnty!$A:$B,2,FALSE)*1000</f>
        <v>155527.99278358166</v>
      </c>
      <c r="BE43" s="21">
        <f>'County Pop (1,000''s)'!BE43*VLOOKUP(BE$3,pct_by_cnty!$A:$B,2,FALSE)*1000</f>
        <v>240115.27239338928</v>
      </c>
      <c r="BF43" s="19">
        <f>'County Pop (1,000''s)'!BF43*VLOOKUP(BF$3,pct_by_cnty!$A:$C,3,FALSE)*1000</f>
        <v>149071.80265660936</v>
      </c>
      <c r="BG43" s="21">
        <f>'County Pop (1,000''s)'!BG43*VLOOKUP(BG$3,pct_by_cnty!$A:$B,2,FALSE)*1000</f>
        <v>397883.5022049839</v>
      </c>
      <c r="BH43" s="21">
        <f>'County Pop (1,000''s)'!BH43*VLOOKUP(BH$3,pct_by_cnty!$A:$B,2,FALSE)*1000</f>
        <v>114173.78179818304</v>
      </c>
      <c r="BI43" s="7">
        <f>'County Pop (1,000''s)'!BI43*VLOOKUP(BI$3,pct_by_cnty!$A:$B,2,FALSE)*1000</f>
        <v>0</v>
      </c>
      <c r="BJ43" s="21">
        <f>'County Pop (1,000''s)'!BJ43*VLOOKUP(BJ$3,pct_by_cnty!$A:$B,2,FALSE)*1000</f>
        <v>8833.282945219722</v>
      </c>
      <c r="BK43" s="7">
        <f>'County Pop (1,000''s)'!BK43*VLOOKUP(BK$3,pct_by_cnty!$A:$B,2,FALSE)*1000</f>
        <v>0</v>
      </c>
      <c r="BL43" s="21">
        <f>'County Pop (1,000''s)'!BL43*VLOOKUP(BL$3,pct_by_cnty!$A:$B,2,FALSE)*1000</f>
        <v>4646.6909680971767</v>
      </c>
      <c r="BM43" s="21">
        <f>'County Pop (1,000''s)'!BM43*VLOOKUP(BM$3,pct_by_cnty!$A:$B,2,FALSE)*1000</f>
        <v>312619.13375579537</v>
      </c>
      <c r="BN43" s="7">
        <f>'County Pop (1,000''s)'!BN43*VLOOKUP(BN$3,pct_by_cnty!$A:$B,2,FALSE)*1000</f>
        <v>0</v>
      </c>
      <c r="BO43" s="19">
        <f>'County Pop (1,000''s)'!BO43*VLOOKUP(BO$3,pct_by_cnty!$A:$C,3,FALSE)*1000</f>
        <v>24673.522209605257</v>
      </c>
      <c r="BP43" s="19">
        <f>'County Pop (1,000''s)'!BP43*VLOOKUP(BP$3,pct_by_cnty!$A:$C,3,FALSE)*1000</f>
        <v>11428.202214765894</v>
      </c>
      <c r="BQ43" s="2"/>
      <c r="BR43" s="7">
        <f t="shared" si="12"/>
        <v>10173796.561553549</v>
      </c>
      <c r="BS43" s="7">
        <f t="shared" si="3"/>
        <v>9357139.0527333133</v>
      </c>
      <c r="BT43" s="19">
        <f t="shared" si="4"/>
        <v>816657.50882023526</v>
      </c>
      <c r="BU43" s="7">
        <f t="shared" si="5"/>
        <v>10173796.561553549</v>
      </c>
      <c r="BV43" s="7"/>
      <c r="BW43" s="15">
        <f t="shared" si="6"/>
        <v>0.9197293258343342</v>
      </c>
      <c r="BX43" s="15">
        <f t="shared" si="1"/>
        <v>1</v>
      </c>
      <c r="BZ43">
        <v>2014</v>
      </c>
      <c r="CA43" s="25">
        <f t="shared" si="7"/>
        <v>1872808.0069921806</v>
      </c>
      <c r="CB43" s="25">
        <f t="shared" si="8"/>
        <v>1380321.7045590903</v>
      </c>
      <c r="CC43" s="25">
        <f t="shared" si="13"/>
        <v>2605581.1999038942</v>
      </c>
      <c r="CD43" s="25">
        <f t="shared" si="9"/>
        <v>1864520.1025113086</v>
      </c>
      <c r="CE43" s="25">
        <f t="shared" si="10"/>
        <v>1633908.0387668398</v>
      </c>
      <c r="CF43" s="25">
        <f t="shared" si="11"/>
        <v>0</v>
      </c>
    </row>
    <row r="44" spans="1:84" x14ac:dyDescent="0.25">
      <c r="A44">
        <v>2015</v>
      </c>
      <c r="B44" s="21">
        <f>'County Pop (1,000''s)'!B44*VLOOKUP(B$3,pct_by_cnty!$A:$B,2,FALSE)*1000</f>
        <v>2082.375674148584</v>
      </c>
      <c r="C44" s="21">
        <f>'County Pop (1,000''s)'!C44*VLOOKUP(C$3,pct_by_cnty!$A:$B,2,FALSE)*1000</f>
        <v>12935.702886040175</v>
      </c>
      <c r="D44" s="19">
        <f>'County Pop (1,000''s)'!D44*VLOOKUP(D$3,pct_by_cnty!$A:$C,3,FALSE)*1000</f>
        <v>158505.75992664107</v>
      </c>
      <c r="E44" s="21">
        <f>'County Pop (1,000''s)'!E44*VLOOKUP(E$3,pct_by_cnty!$A:$B,2,FALSE)*1000</f>
        <v>8800.5926147100163</v>
      </c>
      <c r="F44" s="21">
        <f>'County Pop (1,000''s)'!F44*VLOOKUP(F$3,pct_by_cnty!$A:$B,2,FALSE)*1000</f>
        <v>567416.62397244002</v>
      </c>
      <c r="G44" s="21">
        <f>'County Pop (1,000''s)'!G44*VLOOKUP(G$3,pct_by_cnty!$A:$B,2,FALSE)*1000</f>
        <v>1889097.4290940748</v>
      </c>
      <c r="H44" s="7">
        <f>'County Pop (1,000''s)'!H44*VLOOKUP(H$3,pct_by_cnty!$A:$B,2,FALSE)*1000</f>
        <v>0</v>
      </c>
      <c r="I44" s="21">
        <f>'County Pop (1,000''s)'!I44*VLOOKUP(I$3,pct_by_cnty!$A:$B,2,FALSE)*1000</f>
        <v>171360.74228805612</v>
      </c>
      <c r="J44" s="7">
        <f>'County Pop (1,000''s)'!J44*VLOOKUP(J$3,pct_by_cnty!$A:$B,2,FALSE)*1000</f>
        <v>0</v>
      </c>
      <c r="K44" s="21">
        <f>'County Pop (1,000''s)'!K44*VLOOKUP(K$3,pct_by_cnty!$A:$B,2,FALSE)*1000</f>
        <v>1793.2868585502429</v>
      </c>
      <c r="L44" s="21">
        <f>'County Pop (1,000''s)'!L44*VLOOKUP(L$3,pct_by_cnty!$A:$B,2,FALSE)*1000</f>
        <v>307922.06727903296</v>
      </c>
      <c r="M44" s="21">
        <f>'County Pop (1,000''s)'!M44*VLOOKUP(M$3,pct_by_cnty!$A:$B,2,FALSE)*1000</f>
        <v>27643.175760169233</v>
      </c>
      <c r="N44" s="21">
        <f>'County Pop (1,000''s)'!N44*VLOOKUP(N$3,pct_by_cnty!$A:$B,2,FALSE)*1000</f>
        <v>34178.039074761349</v>
      </c>
      <c r="O44" s="7">
        <f>'County Pop (1,000''s)'!O44*VLOOKUP(O$3,pct_by_cnty!$A:$B,2,FALSE)*1000</f>
        <v>0</v>
      </c>
      <c r="P44" s="21">
        <f>'County Pop (1,000''s)'!P44*VLOOKUP(P$3,pct_by_cnty!$A:$B,2,FALSE)*1000</f>
        <v>11.267334834758241</v>
      </c>
      <c r="Q44" s="19">
        <f>'County Pop (1,000''s)'!Q44*VLOOKUP(Q$3,pct_by_cnty!$A:$C,3,FALSE)*1000</f>
        <v>303550.42803063296</v>
      </c>
      <c r="R44" s="21">
        <f>'County Pop (1,000''s)'!R44*VLOOKUP(R$3,pct_by_cnty!$A:$B,2,FALSE)*1000</f>
        <v>104726.71594445109</v>
      </c>
      <c r="S44" s="7">
        <f>'County Pop (1,000''s)'!S44*VLOOKUP(S$3,pct_by_cnty!$A:$B,2,FALSE)*1000</f>
        <v>0</v>
      </c>
      <c r="T44" s="7">
        <f>'County Pop (1,000''s)'!T44*VLOOKUP(T$3,pct_by_cnty!$A:$B,2,FALSE)*1000</f>
        <v>0</v>
      </c>
      <c r="U44" s="7">
        <f>'County Pop (1,000''s)'!U44*VLOOKUP(U$3,pct_by_cnty!$A:$B,2,FALSE)*1000</f>
        <v>0</v>
      </c>
      <c r="V44" s="21">
        <f>'County Pop (1,000''s)'!V44*VLOOKUP(V$3,pct_by_cnty!$A:$B,2,FALSE)*1000</f>
        <v>6627.0881550620352</v>
      </c>
      <c r="W44" s="7">
        <f>'County Pop (1,000''s)'!W44*VLOOKUP(W$3,pct_by_cnty!$A:$B,2,FALSE)*1000</f>
        <v>0</v>
      </c>
      <c r="X44" s="7">
        <f>'County Pop (1,000''s)'!X44*VLOOKUP(X$3,pct_by_cnty!$A:$B,2,FALSE)*1000</f>
        <v>0</v>
      </c>
      <c r="Y44" s="21">
        <f>'County Pop (1,000''s)'!Y44*VLOOKUP(Y$3,pct_by_cnty!$A:$B,2,FALSE)*1000</f>
        <v>70.353447506781649</v>
      </c>
      <c r="Z44" s="21">
        <f>'County Pop (1,000''s)'!Z44*VLOOKUP(Z$3,pct_by_cnty!$A:$B,2,FALSE)*1000</f>
        <v>22358.471805577126</v>
      </c>
      <c r="AA44" s="7">
        <f>'County Pop (1,000''s)'!AA44*VLOOKUP(AA$3,pct_by_cnty!$A:$B,2,FALSE)*1000</f>
        <v>0</v>
      </c>
      <c r="AB44" s="21">
        <f>'County Pop (1,000''s)'!AB44*VLOOKUP(AB$3,pct_by_cnty!$A:$B,2,FALSE)*1000</f>
        <v>756.03442624447609</v>
      </c>
      <c r="AC44" s="7">
        <f>'County Pop (1,000''s)'!AC44*VLOOKUP(AC$3,pct_by_cnty!$A:$B,2,FALSE)*1000</f>
        <v>0</v>
      </c>
      <c r="AD44" s="19">
        <f>'County Pop (1,000''s)'!AD44*VLOOKUP(AD$3,pct_by_cnty!$A:$C,3,FALSE)*1000</f>
        <v>4340.3114952772867</v>
      </c>
      <c r="AE44" s="21">
        <v>91820.532412040891</v>
      </c>
      <c r="AF44" s="19">
        <f>'County Pop (1,000''s)'!AF44*VLOOKUP(AF$3,pct_by_cnty!$A:$C,3,FALSE)*1000</f>
        <v>2299.806132582411</v>
      </c>
      <c r="AG44" s="7">
        <f>'County Pop (1,000''s)'!AG44*VLOOKUP(AG$3,pct_by_cnty!$A:$B,2,FALSE)*1000</f>
        <v>0</v>
      </c>
      <c r="AH44" s="7">
        <f>'County Pop (1,000''s)'!AH44*VLOOKUP(AH$3,pct_by_cnty!$A:$B,2,FALSE)*1000</f>
        <v>0</v>
      </c>
      <c r="AI44" s="7">
        <f>'County Pop (1,000''s)'!AI44*VLOOKUP(AI$3,pct_by_cnty!$A:$B,2,FALSE)*1000</f>
        <v>0</v>
      </c>
      <c r="AJ44" s="21">
        <f>'County Pop (1,000''s)'!AJ44*VLOOKUP(AJ$3,pct_by_cnty!$A:$B,2,FALSE)*1000</f>
        <v>408377.24927429069</v>
      </c>
      <c r="AK44" s="7">
        <f>'County Pop (1,000''s)'!AK44*VLOOKUP(AK$3,pct_by_cnty!$A:$B,2,FALSE)*1000</f>
        <v>0</v>
      </c>
      <c r="AL44" s="7">
        <f>'County Pop (1,000''s)'!AL44*VLOOKUP(AL$3,pct_by_cnty!$A:$B,2,FALSE)*1000</f>
        <v>0</v>
      </c>
      <c r="AM44" s="7">
        <f>'County Pop (1,000''s)'!AM44*VLOOKUP(AM$3,pct_by_cnty!$A:$B,2,FALSE)*1000</f>
        <v>0</v>
      </c>
      <c r="AN44" s="7">
        <f>'County Pop (1,000''s)'!AN44*VLOOKUP(AN$3,pct_by_cnty!$A:$B,2,FALSE)*1000</f>
        <v>0</v>
      </c>
      <c r="AO44" s="21">
        <f>'County Pop (1,000''s)'!AO44*VLOOKUP(AO$3,pct_by_cnty!$A:$B,2,FALSE)*1000</f>
        <v>320200.95508415415</v>
      </c>
      <c r="AP44" s="7">
        <f>'County Pop (1,000''s)'!AP44*VLOOKUP(AP$3,pct_by_cnty!$A:$B,2,FALSE)*1000</f>
        <v>0</v>
      </c>
      <c r="AQ44" s="21">
        <f>'County Pop (1,000''s)'!AQ44*VLOOKUP(AQ$3,pct_by_cnty!$A:$B,2,FALSE)*1000</f>
        <v>156135.45779202098</v>
      </c>
      <c r="AR44" s="21">
        <f>'County Pop (1,000''s)'!AR44*VLOOKUP(AR$3,pct_by_cnty!$A:$B,2,FALSE)*1000</f>
        <v>2633774.011719822</v>
      </c>
      <c r="AS44" s="21">
        <f>'County Pop (1,000''s)'!AS44*VLOOKUP(AS$3,pct_by_cnty!$A:$B,2,FALSE)*1000</f>
        <v>62.475274880859708</v>
      </c>
      <c r="AT44" s="21">
        <f>'County Pop (1,000''s)'!AT44*VLOOKUP(AT$3,pct_by_cnty!$A:$B,2,FALSE)*1000</f>
        <v>38801.348340478813</v>
      </c>
      <c r="AU44" s="19">
        <f>'County Pop (1,000''s)'!AU44*VLOOKUP(AU$3,pct_by_cnty!$A:$C,3,FALSE)*1000</f>
        <v>169378.09291406136</v>
      </c>
      <c r="AV44" s="21">
        <f>'County Pop (1,000''s)'!AV44*VLOOKUP(AV$3,pct_by_cnty!$A:$B,2,FALSE)*1000</f>
        <v>36260.019506414043</v>
      </c>
      <c r="AW44" s="21">
        <f>'County Pop (1,000''s)'!AW44*VLOOKUP(AW$3,pct_by_cnty!$A:$B,2,FALSE)*1000</f>
        <v>2.46100146458642</v>
      </c>
      <c r="AX44" s="21">
        <f>'County Pop (1,000''s)'!AX44*VLOOKUP(AX$3,pct_by_cnty!$A:$B,2,FALSE)*1000</f>
        <v>4.5116767519411711</v>
      </c>
      <c r="AY44" s="21">
        <f>'County Pop (1,000''s)'!AY44*VLOOKUP(AY$3,pct_by_cnty!$A:$B,2,FALSE)*1000</f>
        <v>1377887.8703986488</v>
      </c>
      <c r="AZ44" s="7">
        <f>'County Pop (1,000''s)'!AZ44*VLOOKUP(AZ$3,pct_by_cnty!$A:$B,2,FALSE)*1000</f>
        <v>0</v>
      </c>
      <c r="BA44" s="7">
        <f>'County Pop (1,000''s)'!BA44*VLOOKUP(BA$3,pct_by_cnty!$A:$B,2,FALSE)*1000</f>
        <v>0</v>
      </c>
      <c r="BB44" s="7">
        <f>'County Pop (1,000''s)'!BB44*VLOOKUP(BB$3,pct_by_cnty!$A:$B,2,FALSE)*1000</f>
        <v>0</v>
      </c>
      <c r="BC44" s="21">
        <f>'County Pop (1,000''s)'!BC44*VLOOKUP(BC$3,pct_by_cnty!$A:$B,2,FALSE)*1000</f>
        <v>34330.2314736142</v>
      </c>
      <c r="BD44" s="21">
        <f>'County Pop (1,000''s)'!BD44*VLOOKUP(BD$3,pct_by_cnty!$A:$B,2,FALSE)*1000</f>
        <v>161690.55018536912</v>
      </c>
      <c r="BE44" s="21">
        <f>'County Pop (1,000''s)'!BE44*VLOOKUP(BE$3,pct_by_cnty!$A:$B,2,FALSE)*1000</f>
        <v>246180.68430349539</v>
      </c>
      <c r="BF44" s="19">
        <f>'County Pop (1,000''s)'!BF44*VLOOKUP(BF$3,pct_by_cnty!$A:$C,3,FALSE)*1000</f>
        <v>152361.28136317927</v>
      </c>
      <c r="BG44" s="21">
        <f>'County Pop (1,000''s)'!BG44*VLOOKUP(BG$3,pct_by_cnty!$A:$B,2,FALSE)*1000</f>
        <v>406220.18514991936</v>
      </c>
      <c r="BH44" s="21">
        <f>'County Pop (1,000''s)'!BH44*VLOOKUP(BH$3,pct_by_cnty!$A:$B,2,FALSE)*1000</f>
        <v>115919.87179462767</v>
      </c>
      <c r="BI44" s="7">
        <f>'County Pop (1,000''s)'!BI44*VLOOKUP(BI$3,pct_by_cnty!$A:$B,2,FALSE)*1000</f>
        <v>0</v>
      </c>
      <c r="BJ44" s="21">
        <f>'County Pop (1,000''s)'!BJ44*VLOOKUP(BJ$3,pct_by_cnty!$A:$B,2,FALSE)*1000</f>
        <v>8813.0175276729169</v>
      </c>
      <c r="BK44" s="7">
        <f>'County Pop (1,000''s)'!BK44*VLOOKUP(BK$3,pct_by_cnty!$A:$B,2,FALSE)*1000</f>
        <v>0</v>
      </c>
      <c r="BL44" s="21">
        <f>'County Pop (1,000''s)'!BL44*VLOOKUP(BL$3,pct_by_cnty!$A:$B,2,FALSE)*1000</f>
        <v>4652.2905870610939</v>
      </c>
      <c r="BM44" s="21">
        <f>'County Pop (1,000''s)'!BM44*VLOOKUP(BM$3,pct_by_cnty!$A:$B,2,FALSE)*1000</f>
        <v>318919.31502470345</v>
      </c>
      <c r="BN44" s="7">
        <f>'County Pop (1,000''s)'!BN44*VLOOKUP(BN$3,pct_by_cnty!$A:$B,2,FALSE)*1000</f>
        <v>0</v>
      </c>
      <c r="BO44" s="19">
        <f>'County Pop (1,000''s)'!BO44*VLOOKUP(BO$3,pct_by_cnty!$A:$C,3,FALSE)*1000</f>
        <v>25412.109280529152</v>
      </c>
      <c r="BP44" s="19">
        <f>'County Pop (1,000''s)'!BP44*VLOOKUP(BP$3,pct_by_cnty!$A:$C,3,FALSE)*1000</f>
        <v>11554.269105060148</v>
      </c>
      <c r="BQ44" s="2"/>
      <c r="BR44" s="7">
        <f t="shared" si="12"/>
        <v>10345235.063391056</v>
      </c>
      <c r="BS44" s="7">
        <f t="shared" si="3"/>
        <v>9517833.0051430929</v>
      </c>
      <c r="BT44" s="19">
        <f t="shared" si="4"/>
        <v>827402.05824796378</v>
      </c>
      <c r="BU44" s="7">
        <f t="shared" si="5"/>
        <v>10345235.063391056</v>
      </c>
      <c r="BV44" s="7"/>
      <c r="BW44" s="15">
        <f t="shared" si="6"/>
        <v>0.92002095136765805</v>
      </c>
      <c r="BX44" s="15">
        <f t="shared" si="1"/>
        <v>1</v>
      </c>
      <c r="BZ44">
        <v>2015</v>
      </c>
      <c r="CA44" s="25">
        <f t="shared" si="7"/>
        <v>1908284.5644126202</v>
      </c>
      <c r="CB44" s="25">
        <f t="shared" si="8"/>
        <v>1408543.3386570881</v>
      </c>
      <c r="CC44" s="25">
        <f t="shared" si="13"/>
        <v>2633774.011719822</v>
      </c>
      <c r="CD44" s="25">
        <f t="shared" si="9"/>
        <v>1889097.4290940748</v>
      </c>
      <c r="CE44" s="25">
        <f t="shared" si="10"/>
        <v>1678133.6612594859</v>
      </c>
      <c r="CF44" s="25">
        <f t="shared" si="11"/>
        <v>0</v>
      </c>
    </row>
    <row r="45" spans="1:84" x14ac:dyDescent="0.25">
      <c r="A45">
        <v>2016</v>
      </c>
      <c r="B45" s="21">
        <f>'County Pop (1,000''s)'!B45*VLOOKUP(B$3,pct_by_cnty!$A:$B,2,FALSE)*1000</f>
        <v>2119.1468895921344</v>
      </c>
      <c r="C45" s="21">
        <f>'County Pop (1,000''s)'!C45*VLOOKUP(C$3,pct_by_cnty!$A:$B,2,FALSE)*1000</f>
        <v>13175.02652349557</v>
      </c>
      <c r="D45" s="19">
        <f>'County Pop (1,000''s)'!D45*VLOOKUP(D$3,pct_by_cnty!$A:$C,3,FALSE)*1000</f>
        <v>160081.41803891869</v>
      </c>
      <c r="E45" s="21">
        <f>'County Pop (1,000''s)'!E45*VLOOKUP(E$3,pct_by_cnty!$A:$B,2,FALSE)*1000</f>
        <v>8800.015394648457</v>
      </c>
      <c r="F45" s="21">
        <f>'County Pop (1,000''s)'!F45*VLOOKUP(F$3,pct_by_cnty!$A:$B,2,FALSE)*1000</f>
        <v>578623.51219501777</v>
      </c>
      <c r="G45" s="21">
        <f>'County Pop (1,000''s)'!G45*VLOOKUP(G$3,pct_by_cnty!$A:$B,2,FALSE)*1000</f>
        <v>1915267.8653846155</v>
      </c>
      <c r="H45" s="7">
        <f>'County Pop (1,000''s)'!H45*VLOOKUP(H$3,pct_by_cnty!$A:$B,2,FALSE)*1000</f>
        <v>0</v>
      </c>
      <c r="I45" s="21">
        <f>'County Pop (1,000''s)'!I45*VLOOKUP(I$3,pct_by_cnty!$A:$B,2,FALSE)*1000</f>
        <v>176261.1108261481</v>
      </c>
      <c r="J45" s="7">
        <f>'County Pop (1,000''s)'!J45*VLOOKUP(J$3,pct_by_cnty!$A:$B,2,FALSE)*1000</f>
        <v>0</v>
      </c>
      <c r="K45" s="21">
        <f>'County Pop (1,000''s)'!K45*VLOOKUP(K$3,pct_by_cnty!$A:$B,2,FALSE)*1000</f>
        <v>1835.371966711049</v>
      </c>
      <c r="L45" s="21">
        <f>'County Pop (1,000''s)'!L45*VLOOKUP(L$3,pct_by_cnty!$A:$B,2,FALSE)*1000</f>
        <v>315497.35589253285</v>
      </c>
      <c r="M45" s="21">
        <f>'County Pop (1,000''s)'!M45*VLOOKUP(M$3,pct_by_cnty!$A:$B,2,FALSE)*1000</f>
        <v>28062.130691857423</v>
      </c>
      <c r="N45" s="21">
        <f>'County Pop (1,000''s)'!N45*VLOOKUP(N$3,pct_by_cnty!$A:$B,2,FALSE)*1000</f>
        <v>34770.632480397835</v>
      </c>
      <c r="O45" s="7">
        <f>'County Pop (1,000''s)'!O45*VLOOKUP(O$3,pct_by_cnty!$A:$B,2,FALSE)*1000</f>
        <v>0</v>
      </c>
      <c r="P45" s="21">
        <f>'County Pop (1,000''s)'!P45*VLOOKUP(P$3,pct_by_cnty!$A:$B,2,FALSE)*1000</f>
        <v>11.4518813227617</v>
      </c>
      <c r="Q45" s="19">
        <f>'County Pop (1,000''s)'!Q45*VLOOKUP(Q$3,pct_by_cnty!$A:$C,3,FALSE)*1000</f>
        <v>305675.26269413583</v>
      </c>
      <c r="R45" s="21">
        <f>'County Pop (1,000''s)'!R45*VLOOKUP(R$3,pct_by_cnty!$A:$B,2,FALSE)*1000</f>
        <v>107549.22221112232</v>
      </c>
      <c r="S45" s="7">
        <f>'County Pop (1,000''s)'!S45*VLOOKUP(S$3,pct_by_cnty!$A:$B,2,FALSE)*1000</f>
        <v>0</v>
      </c>
      <c r="T45" s="7">
        <f>'County Pop (1,000''s)'!T45*VLOOKUP(T$3,pct_by_cnty!$A:$B,2,FALSE)*1000</f>
        <v>0</v>
      </c>
      <c r="U45" s="7">
        <f>'County Pop (1,000''s)'!U45*VLOOKUP(U$3,pct_by_cnty!$A:$B,2,FALSE)*1000</f>
        <v>0</v>
      </c>
      <c r="V45" s="21">
        <f>'County Pop (1,000''s)'!V45*VLOOKUP(V$3,pct_by_cnty!$A:$B,2,FALSE)*1000</f>
        <v>6784.6063134521883</v>
      </c>
      <c r="W45" s="7">
        <f>'County Pop (1,000''s)'!W45*VLOOKUP(W$3,pct_by_cnty!$A:$B,2,FALSE)*1000</f>
        <v>0</v>
      </c>
      <c r="X45" s="7">
        <f>'County Pop (1,000''s)'!X45*VLOOKUP(X$3,pct_by_cnty!$A:$B,2,FALSE)*1000</f>
        <v>0</v>
      </c>
      <c r="Y45" s="21">
        <f>'County Pop (1,000''s)'!Y45*VLOOKUP(Y$3,pct_by_cnty!$A:$B,2,FALSE)*1000</f>
        <v>70.481143976771818</v>
      </c>
      <c r="Z45" s="21">
        <f>'County Pop (1,000''s)'!Z45*VLOOKUP(Z$3,pct_by_cnty!$A:$B,2,FALSE)*1000</f>
        <v>22805.282336617656</v>
      </c>
      <c r="AA45" s="7">
        <f>'County Pop (1,000''s)'!AA45*VLOOKUP(AA$3,pct_by_cnty!$A:$B,2,FALSE)*1000</f>
        <v>0</v>
      </c>
      <c r="AB45" s="21">
        <f>'County Pop (1,000''s)'!AB45*VLOOKUP(AB$3,pct_by_cnty!$A:$B,2,FALSE)*1000</f>
        <v>770.5410777546474</v>
      </c>
      <c r="AC45" s="7">
        <f>'County Pop (1,000''s)'!AC45*VLOOKUP(AC$3,pct_by_cnty!$A:$B,2,FALSE)*1000</f>
        <v>0</v>
      </c>
      <c r="AD45" s="19">
        <f>'County Pop (1,000''s)'!AD45*VLOOKUP(AD$3,pct_by_cnty!$A:$C,3,FALSE)*1000</f>
        <v>4367.9715504367105</v>
      </c>
      <c r="AE45" s="21">
        <v>94048.120136892452</v>
      </c>
      <c r="AF45" s="19">
        <f>'County Pop (1,000''s)'!AF45*VLOOKUP(AF$3,pct_by_cnty!$A:$C,3,FALSE)*1000</f>
        <v>2286.6332386225481</v>
      </c>
      <c r="AG45" s="7">
        <f>'County Pop (1,000''s)'!AG45*VLOOKUP(AG$3,pct_by_cnty!$A:$B,2,FALSE)*1000</f>
        <v>0</v>
      </c>
      <c r="AH45" s="7">
        <f>'County Pop (1,000''s)'!AH45*VLOOKUP(AH$3,pct_by_cnty!$A:$B,2,FALSE)*1000</f>
        <v>0</v>
      </c>
      <c r="AI45" s="7">
        <f>'County Pop (1,000''s)'!AI45*VLOOKUP(AI$3,pct_by_cnty!$A:$B,2,FALSE)*1000</f>
        <v>0</v>
      </c>
      <c r="AJ45" s="21">
        <f>'County Pop (1,000''s)'!AJ45*VLOOKUP(AJ$3,pct_by_cnty!$A:$B,2,FALSE)*1000</f>
        <v>421014.9879379819</v>
      </c>
      <c r="AK45" s="7">
        <f>'County Pop (1,000''s)'!AK45*VLOOKUP(AK$3,pct_by_cnty!$A:$B,2,FALSE)*1000</f>
        <v>0</v>
      </c>
      <c r="AL45" s="7">
        <f>'County Pop (1,000''s)'!AL45*VLOOKUP(AL$3,pct_by_cnty!$A:$B,2,FALSE)*1000</f>
        <v>0</v>
      </c>
      <c r="AM45" s="7">
        <f>'County Pop (1,000''s)'!AM45*VLOOKUP(AM$3,pct_by_cnty!$A:$B,2,FALSE)*1000</f>
        <v>0</v>
      </c>
      <c r="AN45" s="7">
        <f>'County Pop (1,000''s)'!AN45*VLOOKUP(AN$3,pct_by_cnty!$A:$B,2,FALSE)*1000</f>
        <v>0</v>
      </c>
      <c r="AO45" s="21">
        <f>'County Pop (1,000''s)'!AO45*VLOOKUP(AO$3,pct_by_cnty!$A:$B,2,FALSE)*1000</f>
        <v>331124.17200442468</v>
      </c>
      <c r="AP45" s="7">
        <f>'County Pop (1,000''s)'!AP45*VLOOKUP(AP$3,pct_by_cnty!$A:$B,2,FALSE)*1000</f>
        <v>0</v>
      </c>
      <c r="AQ45" s="21">
        <f>'County Pop (1,000''s)'!AQ45*VLOOKUP(AQ$3,pct_by_cnty!$A:$B,2,FALSE)*1000</f>
        <v>158758.49760103601</v>
      </c>
      <c r="AR45" s="21">
        <f>'County Pop (1,000''s)'!AR45*VLOOKUP(AR$3,pct_by_cnty!$A:$B,2,FALSE)*1000</f>
        <v>2664808.5571514559</v>
      </c>
      <c r="AS45" s="21">
        <f>'County Pop (1,000''s)'!AS45*VLOOKUP(AS$3,pct_by_cnty!$A:$B,2,FALSE)*1000</f>
        <v>62.72054987610143</v>
      </c>
      <c r="AT45" s="21">
        <f>'County Pop (1,000''s)'!AT45*VLOOKUP(AT$3,pct_by_cnty!$A:$B,2,FALSE)*1000</f>
        <v>39815.073897780392</v>
      </c>
      <c r="AU45" s="19">
        <f>'County Pop (1,000''s)'!AU45*VLOOKUP(AU$3,pct_by_cnty!$A:$C,3,FALSE)*1000</f>
        <v>171637.38264449171</v>
      </c>
      <c r="AV45" s="21">
        <f>'County Pop (1,000''s)'!AV45*VLOOKUP(AV$3,pct_by_cnty!$A:$B,2,FALSE)*1000</f>
        <v>37068.295920980752</v>
      </c>
      <c r="AW45" s="21">
        <f>'County Pop (1,000''s)'!AW45*VLOOKUP(AW$3,pct_by_cnty!$A:$B,2,FALSE)*1000</f>
        <v>2.5247512318949927</v>
      </c>
      <c r="AX45" s="21">
        <f>'County Pop (1,000''s)'!AX45*VLOOKUP(AX$3,pct_by_cnty!$A:$B,2,FALSE)*1000</f>
        <v>4.7062578652334555</v>
      </c>
      <c r="AY45" s="21">
        <f>'County Pop (1,000''s)'!AY45*VLOOKUP(AY$3,pct_by_cnty!$A:$B,2,FALSE)*1000</f>
        <v>1402183.7050454209</v>
      </c>
      <c r="AZ45" s="7">
        <f>'County Pop (1,000''s)'!AZ45*VLOOKUP(AZ$3,pct_by_cnty!$A:$B,2,FALSE)*1000</f>
        <v>0</v>
      </c>
      <c r="BA45" s="7">
        <f>'County Pop (1,000''s)'!BA45*VLOOKUP(BA$3,pct_by_cnty!$A:$B,2,FALSE)*1000</f>
        <v>0</v>
      </c>
      <c r="BB45" s="7">
        <f>'County Pop (1,000''s)'!BB45*VLOOKUP(BB$3,pct_by_cnty!$A:$B,2,FALSE)*1000</f>
        <v>0</v>
      </c>
      <c r="BC45" s="21">
        <f>'County Pop (1,000''s)'!BC45*VLOOKUP(BC$3,pct_by_cnty!$A:$B,2,FALSE)*1000</f>
        <v>34548.42615338169</v>
      </c>
      <c r="BD45" s="21">
        <f>'County Pop (1,000''s)'!BD45*VLOOKUP(BD$3,pct_by_cnty!$A:$B,2,FALSE)*1000</f>
        <v>167692.05131576487</v>
      </c>
      <c r="BE45" s="21">
        <f>'County Pop (1,000''s)'!BE45*VLOOKUP(BE$3,pct_by_cnty!$A:$B,2,FALSE)*1000</f>
        <v>252829.21890571379</v>
      </c>
      <c r="BF45" s="19">
        <f>'County Pop (1,000''s)'!BF45*VLOOKUP(BF$3,pct_by_cnty!$A:$C,3,FALSE)*1000</f>
        <v>155696.97989311113</v>
      </c>
      <c r="BG45" s="21">
        <f>'County Pop (1,000''s)'!BG45*VLOOKUP(BG$3,pct_by_cnty!$A:$B,2,FALSE)*1000</f>
        <v>413940.85303784115</v>
      </c>
      <c r="BH45" s="21">
        <f>'County Pop (1,000''s)'!BH45*VLOOKUP(BH$3,pct_by_cnty!$A:$B,2,FALSE)*1000</f>
        <v>117769.87937615417</v>
      </c>
      <c r="BI45" s="7">
        <f>'County Pop (1,000''s)'!BI45*VLOOKUP(BI$3,pct_by_cnty!$A:$B,2,FALSE)*1000</f>
        <v>0</v>
      </c>
      <c r="BJ45" s="21">
        <f>'County Pop (1,000''s)'!BJ45*VLOOKUP(BJ$3,pct_by_cnty!$A:$B,2,FALSE)*1000</f>
        <v>8848.2529294241613</v>
      </c>
      <c r="BK45" s="7">
        <f>'County Pop (1,000''s)'!BK45*VLOOKUP(BK$3,pct_by_cnty!$A:$B,2,FALSE)*1000</f>
        <v>0</v>
      </c>
      <c r="BL45" s="21">
        <f>'County Pop (1,000''s)'!BL45*VLOOKUP(BL$3,pct_by_cnty!$A:$B,2,FALSE)*1000</f>
        <v>4646.5011582431589</v>
      </c>
      <c r="BM45" s="21">
        <f>'County Pop (1,000''s)'!BM45*VLOOKUP(BM$3,pct_by_cnty!$A:$B,2,FALSE)*1000</f>
        <v>325862.5615335214</v>
      </c>
      <c r="BN45" s="7">
        <f>'County Pop (1,000''s)'!BN45*VLOOKUP(BN$3,pct_by_cnty!$A:$B,2,FALSE)*1000</f>
        <v>0</v>
      </c>
      <c r="BO45" s="19">
        <f>'County Pop (1,000''s)'!BO45*VLOOKUP(BO$3,pct_by_cnty!$A:$C,3,FALSE)*1000</f>
        <v>26392.825706846052</v>
      </c>
      <c r="BP45" s="19">
        <f>'County Pop (1,000''s)'!BP45*VLOOKUP(BP$3,pct_by_cnty!$A:$C,3,FALSE)*1000</f>
        <v>11514.189060394368</v>
      </c>
      <c r="BQ45" s="2"/>
      <c r="BR45" s="7">
        <f t="shared" si="12"/>
        <v>10525085.521701211</v>
      </c>
      <c r="BS45" s="7">
        <f t="shared" si="3"/>
        <v>9687432.8588742539</v>
      </c>
      <c r="BT45" s="19">
        <f t="shared" si="4"/>
        <v>837652.66282695718</v>
      </c>
      <c r="BU45" s="7">
        <f t="shared" si="5"/>
        <v>10525085.521701211</v>
      </c>
      <c r="BV45" s="7"/>
      <c r="BW45" s="15">
        <f t="shared" si="6"/>
        <v>0.92041369534719331</v>
      </c>
      <c r="BX45" s="15">
        <f t="shared" si="1"/>
        <v>1</v>
      </c>
      <c r="BZ45">
        <v>2016</v>
      </c>
      <c r="CA45" s="25">
        <f t="shared" si="7"/>
        <v>1944887.8376100441</v>
      </c>
      <c r="CB45" s="25">
        <f t="shared" si="8"/>
        <v>1439365.8551271341</v>
      </c>
      <c r="CC45" s="25">
        <f t="shared" si="13"/>
        <v>2664808.5571514559</v>
      </c>
      <c r="CD45" s="25">
        <f t="shared" si="9"/>
        <v>1915267.8653846155</v>
      </c>
      <c r="CE45" s="25">
        <f t="shared" si="10"/>
        <v>1723102.7436010041</v>
      </c>
      <c r="CF45" s="25">
        <f t="shared" si="11"/>
        <v>0</v>
      </c>
    </row>
    <row r="46" spans="1:84" x14ac:dyDescent="0.25">
      <c r="A46">
        <v>2017</v>
      </c>
      <c r="B46" s="21">
        <f>'County Pop (1,000''s)'!B46*VLOOKUP(B$3,pct_by_cnty!$A:$B,2,FALSE)*1000</f>
        <v>2141.6585830125464</v>
      </c>
      <c r="C46" s="21">
        <f>'County Pop (1,000''s)'!C46*VLOOKUP(C$3,pct_by_cnty!$A:$B,2,FALSE)*1000</f>
        <v>13347.036618308364</v>
      </c>
      <c r="D46" s="19">
        <f>'County Pop (1,000''s)'!D46*VLOOKUP(D$3,pct_by_cnty!$A:$C,3,FALSE)*1000</f>
        <v>160814.14473450975</v>
      </c>
      <c r="E46" s="21">
        <f>'County Pop (1,000''s)'!E46*VLOOKUP(E$3,pct_by_cnty!$A:$B,2,FALSE)*1000</f>
        <v>8921.7223438963356</v>
      </c>
      <c r="F46" s="21">
        <f>'County Pop (1,000''s)'!F46*VLOOKUP(F$3,pct_by_cnty!$A:$B,2,FALSE)*1000</f>
        <v>589136.40289512684</v>
      </c>
      <c r="G46" s="21">
        <f>'County Pop (1,000''s)'!G46*VLOOKUP(G$3,pct_by_cnty!$A:$B,2,FALSE)*1000</f>
        <v>1936256.9764105864</v>
      </c>
      <c r="H46" s="7">
        <f>'County Pop (1,000''s)'!H46*VLOOKUP(H$3,pct_by_cnty!$A:$B,2,FALSE)*1000</f>
        <v>0</v>
      </c>
      <c r="I46" s="21">
        <f>'County Pop (1,000''s)'!I46*VLOOKUP(I$3,pct_by_cnty!$A:$B,2,FALSE)*1000</f>
        <v>180061.80813803265</v>
      </c>
      <c r="J46" s="7">
        <f>'County Pop (1,000''s)'!J46*VLOOKUP(J$3,pct_by_cnty!$A:$B,2,FALSE)*1000</f>
        <v>0</v>
      </c>
      <c r="K46" s="21">
        <f>'County Pop (1,000''s)'!K46*VLOOKUP(K$3,pct_by_cnty!$A:$B,2,FALSE)*1000</f>
        <v>1879.4239415759316</v>
      </c>
      <c r="L46" s="21">
        <f>'County Pop (1,000''s)'!L46*VLOOKUP(L$3,pct_by_cnty!$A:$B,2,FALSE)*1000</f>
        <v>321512.20087360963</v>
      </c>
      <c r="M46" s="21">
        <f>'County Pop (1,000''s)'!M46*VLOOKUP(M$3,pct_by_cnty!$A:$B,2,FALSE)*1000</f>
        <v>28280.214826564319</v>
      </c>
      <c r="N46" s="21">
        <f>'County Pop (1,000''s)'!N46*VLOOKUP(N$3,pct_by_cnty!$A:$B,2,FALSE)*1000</f>
        <v>35685.048978061619</v>
      </c>
      <c r="O46" s="7">
        <f>'County Pop (1,000''s)'!O46*VLOOKUP(O$3,pct_by_cnty!$A:$B,2,FALSE)*1000</f>
        <v>0</v>
      </c>
      <c r="P46" s="21">
        <f>'County Pop (1,000''s)'!P46*VLOOKUP(P$3,pct_by_cnty!$A:$B,2,FALSE)*1000</f>
        <v>11.598328084603516</v>
      </c>
      <c r="Q46" s="19">
        <f>'County Pop (1,000''s)'!Q46*VLOOKUP(Q$3,pct_by_cnty!$A:$C,3,FALSE)*1000</f>
        <v>307552.69085442764</v>
      </c>
      <c r="R46" s="21">
        <f>'County Pop (1,000''s)'!R46*VLOOKUP(R$3,pct_by_cnty!$A:$B,2,FALSE)*1000</f>
        <v>110147.89977452716</v>
      </c>
      <c r="S46" s="7">
        <f>'County Pop (1,000''s)'!S46*VLOOKUP(S$3,pct_by_cnty!$A:$B,2,FALSE)*1000</f>
        <v>0</v>
      </c>
      <c r="T46" s="7">
        <f>'County Pop (1,000''s)'!T46*VLOOKUP(T$3,pct_by_cnty!$A:$B,2,FALSE)*1000</f>
        <v>0</v>
      </c>
      <c r="U46" s="7">
        <f>'County Pop (1,000''s)'!U46*VLOOKUP(U$3,pct_by_cnty!$A:$B,2,FALSE)*1000</f>
        <v>0</v>
      </c>
      <c r="V46" s="21">
        <f>'County Pop (1,000''s)'!V46*VLOOKUP(V$3,pct_by_cnty!$A:$B,2,FALSE)*1000</f>
        <v>6872.7465112581185</v>
      </c>
      <c r="W46" s="7">
        <f>'County Pop (1,000''s)'!W46*VLOOKUP(W$3,pct_by_cnty!$A:$B,2,FALSE)*1000</f>
        <v>0</v>
      </c>
      <c r="X46" s="7">
        <f>'County Pop (1,000''s)'!X46*VLOOKUP(X$3,pct_by_cnty!$A:$B,2,FALSE)*1000</f>
        <v>0</v>
      </c>
      <c r="Y46" s="21">
        <f>'County Pop (1,000''s)'!Y46*VLOOKUP(Y$3,pct_by_cnty!$A:$B,2,FALSE)*1000</f>
        <v>70.34058533223245</v>
      </c>
      <c r="Z46" s="21">
        <f>'County Pop (1,000''s)'!Z46*VLOOKUP(Z$3,pct_by_cnty!$A:$B,2,FALSE)*1000</f>
        <v>23373.782122527642</v>
      </c>
      <c r="AA46" s="7">
        <f>'County Pop (1,000''s)'!AA46*VLOOKUP(AA$3,pct_by_cnty!$A:$B,2,FALSE)*1000</f>
        <v>0</v>
      </c>
      <c r="AB46" s="21">
        <f>'County Pop (1,000''s)'!AB46*VLOOKUP(AB$3,pct_by_cnty!$A:$B,2,FALSE)*1000</f>
        <v>783.93707771812569</v>
      </c>
      <c r="AC46" s="7">
        <f>'County Pop (1,000''s)'!AC46*VLOOKUP(AC$3,pct_by_cnty!$A:$B,2,FALSE)*1000</f>
        <v>0</v>
      </c>
      <c r="AD46" s="19">
        <f>'County Pop (1,000''s)'!AD46*VLOOKUP(AD$3,pct_by_cnty!$A:$C,3,FALSE)*1000</f>
        <v>4376.8657448441099</v>
      </c>
      <c r="AE46" s="21">
        <v>95981.472555180153</v>
      </c>
      <c r="AF46" s="19">
        <f>'County Pop (1,000''s)'!AF46*VLOOKUP(AF$3,pct_by_cnty!$A:$C,3,FALSE)*1000</f>
        <v>2285.4251416322136</v>
      </c>
      <c r="AG46" s="7">
        <f>'County Pop (1,000''s)'!AG46*VLOOKUP(AG$3,pct_by_cnty!$A:$B,2,FALSE)*1000</f>
        <v>0</v>
      </c>
      <c r="AH46" s="7">
        <f>'County Pop (1,000''s)'!AH46*VLOOKUP(AH$3,pct_by_cnty!$A:$B,2,FALSE)*1000</f>
        <v>0</v>
      </c>
      <c r="AI46" s="7">
        <f>'County Pop (1,000''s)'!AI46*VLOOKUP(AI$3,pct_by_cnty!$A:$B,2,FALSE)*1000</f>
        <v>0</v>
      </c>
      <c r="AJ46" s="21">
        <f>'County Pop (1,000''s)'!AJ46*VLOOKUP(AJ$3,pct_by_cnty!$A:$B,2,FALSE)*1000</f>
        <v>430956.84089497523</v>
      </c>
      <c r="AK46" s="7">
        <f>'County Pop (1,000''s)'!AK46*VLOOKUP(AK$3,pct_by_cnty!$A:$B,2,FALSE)*1000</f>
        <v>0</v>
      </c>
      <c r="AL46" s="7">
        <f>'County Pop (1,000''s)'!AL46*VLOOKUP(AL$3,pct_by_cnty!$A:$B,2,FALSE)*1000</f>
        <v>0</v>
      </c>
      <c r="AM46" s="7">
        <f>'County Pop (1,000''s)'!AM46*VLOOKUP(AM$3,pct_by_cnty!$A:$B,2,FALSE)*1000</f>
        <v>0</v>
      </c>
      <c r="AN46" s="7">
        <f>'County Pop (1,000''s)'!AN46*VLOOKUP(AN$3,pct_by_cnty!$A:$B,2,FALSE)*1000</f>
        <v>0</v>
      </c>
      <c r="AO46" s="21">
        <f>'County Pop (1,000''s)'!AO46*VLOOKUP(AO$3,pct_by_cnty!$A:$B,2,FALSE)*1000</f>
        <v>340061.93487579533</v>
      </c>
      <c r="AP46" s="7">
        <f>'County Pop (1,000''s)'!AP46*VLOOKUP(AP$3,pct_by_cnty!$A:$B,2,FALSE)*1000</f>
        <v>0</v>
      </c>
      <c r="AQ46" s="21">
        <f>'County Pop (1,000''s)'!AQ46*VLOOKUP(AQ$3,pct_by_cnty!$A:$B,2,FALSE)*1000</f>
        <v>160163.775103975</v>
      </c>
      <c r="AR46" s="21">
        <f>'County Pop (1,000''s)'!AR46*VLOOKUP(AR$3,pct_by_cnty!$A:$B,2,FALSE)*1000</f>
        <v>2686336.4253348843</v>
      </c>
      <c r="AS46" s="21">
        <f>'County Pop (1,000''s)'!AS46*VLOOKUP(AS$3,pct_by_cnty!$A:$B,2,FALSE)*1000</f>
        <v>62.375980454768559</v>
      </c>
      <c r="AT46" s="21">
        <f>'County Pop (1,000''s)'!AT46*VLOOKUP(AT$3,pct_by_cnty!$A:$B,2,FALSE)*1000</f>
        <v>41244.418640104494</v>
      </c>
      <c r="AU46" s="19">
        <f>'County Pop (1,000''s)'!AU46*VLOOKUP(AU$3,pct_by_cnty!$A:$C,3,FALSE)*1000</f>
        <v>174545.95237070008</v>
      </c>
      <c r="AV46" s="21">
        <f>'County Pop (1,000''s)'!AV46*VLOOKUP(AV$3,pct_by_cnty!$A:$B,2,FALSE)*1000</f>
        <v>37460.373988762251</v>
      </c>
      <c r="AW46" s="21">
        <f>'County Pop (1,000''s)'!AW46*VLOOKUP(AW$3,pct_by_cnty!$A:$B,2,FALSE)*1000</f>
        <v>2.5784772489538468</v>
      </c>
      <c r="AX46" s="21">
        <f>'County Pop (1,000''s)'!AX46*VLOOKUP(AX$3,pct_by_cnty!$A:$B,2,FALSE)*1000</f>
        <v>4.9146925016741747</v>
      </c>
      <c r="AY46" s="21">
        <f>'County Pop (1,000''s)'!AY46*VLOOKUP(AY$3,pct_by_cnty!$A:$B,2,FALSE)*1000</f>
        <v>1420332.2525910751</v>
      </c>
      <c r="AZ46" s="7">
        <f>'County Pop (1,000''s)'!AZ46*VLOOKUP(AZ$3,pct_by_cnty!$A:$B,2,FALSE)*1000</f>
        <v>0</v>
      </c>
      <c r="BA46" s="7">
        <f>'County Pop (1,000''s)'!BA46*VLOOKUP(BA$3,pct_by_cnty!$A:$B,2,FALSE)*1000</f>
        <v>0</v>
      </c>
      <c r="BB46" s="7">
        <f>'County Pop (1,000''s)'!BB46*VLOOKUP(BB$3,pct_by_cnty!$A:$B,2,FALSE)*1000</f>
        <v>0</v>
      </c>
      <c r="BC46" s="21">
        <f>'County Pop (1,000''s)'!BC46*VLOOKUP(BC$3,pct_by_cnty!$A:$B,2,FALSE)*1000</f>
        <v>34993.942786289532</v>
      </c>
      <c r="BD46" s="21">
        <f>'County Pop (1,000''s)'!BD46*VLOOKUP(BD$3,pct_by_cnty!$A:$B,2,FALSE)*1000</f>
        <v>174102.20492314862</v>
      </c>
      <c r="BE46" s="21">
        <f>'County Pop (1,000''s)'!BE46*VLOOKUP(BE$3,pct_by_cnty!$A:$B,2,FALSE)*1000</f>
        <v>259140.30825917394</v>
      </c>
      <c r="BF46" s="19">
        <f>'County Pop (1,000''s)'!BF46*VLOOKUP(BF$3,pct_by_cnty!$A:$C,3,FALSE)*1000</f>
        <v>159622.97233719839</v>
      </c>
      <c r="BG46" s="21">
        <f>'County Pop (1,000''s)'!BG46*VLOOKUP(BG$3,pct_by_cnty!$A:$B,2,FALSE)*1000</f>
        <v>420710.25885406131</v>
      </c>
      <c r="BH46" s="21">
        <f>'County Pop (1,000''s)'!BH46*VLOOKUP(BH$3,pct_by_cnty!$A:$B,2,FALSE)*1000</f>
        <v>119477.23451967303</v>
      </c>
      <c r="BI46" s="7">
        <f>'County Pop (1,000''s)'!BI46*VLOOKUP(BI$3,pct_by_cnty!$A:$B,2,FALSE)*1000</f>
        <v>0</v>
      </c>
      <c r="BJ46" s="21">
        <f>'County Pop (1,000''s)'!BJ46*VLOOKUP(BJ$3,pct_by_cnty!$A:$B,2,FALSE)*1000</f>
        <v>8899.6630308206422</v>
      </c>
      <c r="BK46" s="7">
        <f>'County Pop (1,000''s)'!BK46*VLOOKUP(BK$3,pct_by_cnty!$A:$B,2,FALSE)*1000</f>
        <v>0</v>
      </c>
      <c r="BL46" s="21">
        <f>'County Pop (1,000''s)'!BL46*VLOOKUP(BL$3,pct_by_cnty!$A:$B,2,FALSE)*1000</f>
        <v>4707.8799696957876</v>
      </c>
      <c r="BM46" s="21">
        <f>'County Pop (1,000''s)'!BM46*VLOOKUP(BM$3,pct_by_cnty!$A:$B,2,FALSE)*1000</f>
        <v>331699.84201138263</v>
      </c>
      <c r="BN46" s="7">
        <f>'County Pop (1,000''s)'!BN46*VLOOKUP(BN$3,pct_by_cnty!$A:$B,2,FALSE)*1000</f>
        <v>0</v>
      </c>
      <c r="BO46" s="19">
        <f>'County Pop (1,000''s)'!BO46*VLOOKUP(BO$3,pct_by_cnty!$A:$C,3,FALSE)*1000</f>
        <v>27544.737954769545</v>
      </c>
      <c r="BP46" s="19">
        <f>'County Pop (1,000''s)'!BP46*VLOOKUP(BP$3,pct_by_cnty!$A:$C,3,FALSE)*1000</f>
        <v>11571.730101414412</v>
      </c>
      <c r="BQ46" s="2"/>
      <c r="BR46" s="7">
        <f t="shared" si="12"/>
        <v>10673136.014736921</v>
      </c>
      <c r="BS46" s="7">
        <f t="shared" si="3"/>
        <v>9824821.4954974242</v>
      </c>
      <c r="BT46" s="19">
        <f t="shared" si="4"/>
        <v>848314.51923949609</v>
      </c>
      <c r="BU46" s="7">
        <f t="shared" si="5"/>
        <v>10673136.014736921</v>
      </c>
      <c r="BV46" s="7"/>
      <c r="BW46" s="15">
        <f t="shared" si="6"/>
        <v>0.92051871932783513</v>
      </c>
      <c r="BX46" s="15">
        <f t="shared" si="1"/>
        <v>1</v>
      </c>
      <c r="BZ46">
        <v>2017</v>
      </c>
      <c r="CA46" s="25">
        <f t="shared" si="7"/>
        <v>1973078.1824981666</v>
      </c>
      <c r="CB46" s="25">
        <f t="shared" si="8"/>
        <v>1468998.6363619613</v>
      </c>
      <c r="CC46" s="25">
        <f t="shared" si="13"/>
        <v>2686336.4253348843</v>
      </c>
      <c r="CD46" s="25">
        <f t="shared" si="9"/>
        <v>1936256.9764105864</v>
      </c>
      <c r="CE46" s="25">
        <f t="shared" si="10"/>
        <v>1760151.2748918266</v>
      </c>
      <c r="CF46" s="25">
        <f t="shared" si="11"/>
        <v>0</v>
      </c>
    </row>
    <row r="47" spans="1:84" x14ac:dyDescent="0.25">
      <c r="A47">
        <v>2018</v>
      </c>
      <c r="B47" s="21">
        <f>'County Pop (1,000''s)'!B47*VLOOKUP(B$3,pct_by_cnty!$A:$B,2,FALSE)*1000</f>
        <v>2166.0744980185177</v>
      </c>
      <c r="C47" s="21">
        <f>'County Pop (1,000''s)'!C47*VLOOKUP(C$3,pct_by_cnty!$A:$B,2,FALSE)*1000</f>
        <v>13402.910759497187</v>
      </c>
      <c r="D47" s="19">
        <f>'County Pop (1,000''s)'!D47*VLOOKUP(D$3,pct_by_cnty!$A:$C,3,FALSE)*1000</f>
        <v>161840.69325354966</v>
      </c>
      <c r="E47" s="21">
        <f>'County Pop (1,000''s)'!E47*VLOOKUP(E$3,pct_by_cnty!$A:$B,2,FALSE)*1000</f>
        <v>9121.9950921691179</v>
      </c>
      <c r="F47" s="21">
        <f>'County Pop (1,000''s)'!F47*VLOOKUP(F$3,pct_by_cnty!$A:$B,2,FALSE)*1000</f>
        <v>597766.18556721206</v>
      </c>
      <c r="G47" s="21">
        <f>'County Pop (1,000''s)'!G47*VLOOKUP(G$3,pct_by_cnty!$A:$B,2,FALSE)*1000</f>
        <v>1953383.8733761976</v>
      </c>
      <c r="H47" s="7">
        <f>'County Pop (1,000''s)'!H47*VLOOKUP(H$3,pct_by_cnty!$A:$B,2,FALSE)*1000</f>
        <v>0</v>
      </c>
      <c r="I47" s="21">
        <f>'County Pop (1,000''s)'!I47*VLOOKUP(I$3,pct_by_cnty!$A:$B,2,FALSE)*1000</f>
        <v>183479.79499963098</v>
      </c>
      <c r="J47" s="7">
        <f>'County Pop (1,000''s)'!J47*VLOOKUP(J$3,pct_by_cnty!$A:$B,2,FALSE)*1000</f>
        <v>0</v>
      </c>
      <c r="K47" s="21">
        <f>'County Pop (1,000''s)'!K47*VLOOKUP(K$3,pct_by_cnty!$A:$B,2,FALSE)*1000</f>
        <v>1913.4646472779666</v>
      </c>
      <c r="L47" s="21">
        <f>'County Pop (1,000''s)'!L47*VLOOKUP(L$3,pct_by_cnty!$A:$B,2,FALSE)*1000</f>
        <v>326819.33668913913</v>
      </c>
      <c r="M47" s="21">
        <f>'County Pop (1,000''s)'!M47*VLOOKUP(M$3,pct_by_cnty!$A:$B,2,FALSE)*1000</f>
        <v>28565.189618417382</v>
      </c>
      <c r="N47" s="21">
        <f>'County Pop (1,000''s)'!N47*VLOOKUP(N$3,pct_by_cnty!$A:$B,2,FALSE)*1000</f>
        <v>35925.127085916611</v>
      </c>
      <c r="O47" s="7">
        <f>'County Pop (1,000''s)'!O47*VLOOKUP(O$3,pct_by_cnty!$A:$B,2,FALSE)*1000</f>
        <v>0</v>
      </c>
      <c r="P47" s="21">
        <f>'County Pop (1,000''s)'!P47*VLOOKUP(P$3,pct_by_cnty!$A:$B,2,FALSE)*1000</f>
        <v>11.750603697536807</v>
      </c>
      <c r="Q47" s="19">
        <f>'County Pop (1,000''s)'!Q47*VLOOKUP(Q$3,pct_by_cnty!$A:$C,3,FALSE)*1000</f>
        <v>309584.42321834434</v>
      </c>
      <c r="R47" s="21">
        <f>'County Pop (1,000''s)'!R47*VLOOKUP(R$3,pct_by_cnty!$A:$B,2,FALSE)*1000</f>
        <v>112265.31031550081</v>
      </c>
      <c r="S47" s="7">
        <f>'County Pop (1,000''s)'!S47*VLOOKUP(S$3,pct_by_cnty!$A:$B,2,FALSE)*1000</f>
        <v>0</v>
      </c>
      <c r="T47" s="7">
        <f>'County Pop (1,000''s)'!T47*VLOOKUP(T$3,pct_by_cnty!$A:$B,2,FALSE)*1000</f>
        <v>0</v>
      </c>
      <c r="U47" s="7">
        <f>'County Pop (1,000''s)'!U47*VLOOKUP(U$3,pct_by_cnty!$A:$B,2,FALSE)*1000</f>
        <v>0</v>
      </c>
      <c r="V47" s="21">
        <f>'County Pop (1,000''s)'!V47*VLOOKUP(V$3,pct_by_cnty!$A:$B,2,FALSE)*1000</f>
        <v>6933.8507464723352</v>
      </c>
      <c r="W47" s="7">
        <f>'County Pop (1,000''s)'!W47*VLOOKUP(W$3,pct_by_cnty!$A:$B,2,FALSE)*1000</f>
        <v>0</v>
      </c>
      <c r="X47" s="7">
        <f>'County Pop (1,000''s)'!X47*VLOOKUP(X$3,pct_by_cnty!$A:$B,2,FALSE)*1000</f>
        <v>0</v>
      </c>
      <c r="Y47" s="21">
        <f>'County Pop (1,000''s)'!Y47*VLOOKUP(Y$3,pct_by_cnty!$A:$B,2,FALSE)*1000</f>
        <v>70.477373082101877</v>
      </c>
      <c r="Z47" s="21">
        <f>'County Pop (1,000''s)'!Z47*VLOOKUP(Z$3,pct_by_cnty!$A:$B,2,FALSE)*1000</f>
        <v>23616.415008364467</v>
      </c>
      <c r="AA47" s="7">
        <f>'County Pop (1,000''s)'!AA47*VLOOKUP(AA$3,pct_by_cnty!$A:$B,2,FALSE)*1000</f>
        <v>0</v>
      </c>
      <c r="AB47" s="21">
        <f>'County Pop (1,000''s)'!AB47*VLOOKUP(AB$3,pct_by_cnty!$A:$B,2,FALSE)*1000</f>
        <v>794.30197905321165</v>
      </c>
      <c r="AC47" s="7">
        <f>'County Pop (1,000''s)'!AC47*VLOOKUP(AC$3,pct_by_cnty!$A:$B,2,FALSE)*1000</f>
        <v>0</v>
      </c>
      <c r="AD47" s="19">
        <f>'County Pop (1,000''s)'!AD47*VLOOKUP(AD$3,pct_by_cnty!$A:$C,3,FALSE)*1000</f>
        <v>4384.9848581126007</v>
      </c>
      <c r="AE47" s="21">
        <f>'County Pop (1,000''s)'!AE47*VLOOKUP(AE$3,pct_by_cnty!$A:$B,2,FALSE)*1000</f>
        <v>157775.76788172498</v>
      </c>
      <c r="AF47" s="19">
        <f>'County Pop (1,000''s)'!AF47*VLOOKUP(AF$3,pct_by_cnty!$A:$C,3,FALSE)*1000</f>
        <v>2283.6552897501829</v>
      </c>
      <c r="AG47" s="7">
        <f>'County Pop (1,000''s)'!AG47*VLOOKUP(AG$3,pct_by_cnty!$A:$B,2,FALSE)*1000</f>
        <v>0</v>
      </c>
      <c r="AH47" s="7">
        <f>'County Pop (1,000''s)'!AH47*VLOOKUP(AH$3,pct_by_cnty!$A:$B,2,FALSE)*1000</f>
        <v>0</v>
      </c>
      <c r="AI47" s="7">
        <f>'County Pop (1,000''s)'!AI47*VLOOKUP(AI$3,pct_by_cnty!$A:$B,2,FALSE)*1000</f>
        <v>0</v>
      </c>
      <c r="AJ47" s="21">
        <f>'County Pop (1,000''s)'!AJ47*VLOOKUP(AJ$3,pct_by_cnty!$A:$B,2,FALSE)*1000</f>
        <v>439742.99550526409</v>
      </c>
      <c r="AK47" s="7">
        <f>'County Pop (1,000''s)'!AK47*VLOOKUP(AK$3,pct_by_cnty!$A:$B,2,FALSE)*1000</f>
        <v>0</v>
      </c>
      <c r="AL47" s="7">
        <f>'County Pop (1,000''s)'!AL47*VLOOKUP(AL$3,pct_by_cnty!$A:$B,2,FALSE)*1000</f>
        <v>0</v>
      </c>
      <c r="AM47" s="7">
        <f>'County Pop (1,000''s)'!AM47*VLOOKUP(AM$3,pct_by_cnty!$A:$B,2,FALSE)*1000</f>
        <v>0</v>
      </c>
      <c r="AN47" s="7">
        <f>'County Pop (1,000''s)'!AN47*VLOOKUP(AN$3,pct_by_cnty!$A:$B,2,FALSE)*1000</f>
        <v>0</v>
      </c>
      <c r="AO47" s="21">
        <f>'County Pop (1,000''s)'!AO47*VLOOKUP(AO$3,pct_by_cnty!$A:$B,2,FALSE)*1000</f>
        <v>348299.02806047734</v>
      </c>
      <c r="AP47" s="7">
        <f>'County Pop (1,000''s)'!AP47*VLOOKUP(AP$3,pct_by_cnty!$A:$B,2,FALSE)*1000</f>
        <v>0</v>
      </c>
      <c r="AQ47" s="21">
        <f>'County Pop (1,000''s)'!AQ47*VLOOKUP(AQ$3,pct_by_cnty!$A:$B,2,FALSE)*1000</f>
        <v>161255.54775571002</v>
      </c>
      <c r="AR47" s="21">
        <f>'County Pop (1,000''s)'!AR47*VLOOKUP(AR$3,pct_by_cnty!$A:$B,2,FALSE)*1000</f>
        <v>2703239.2707009641</v>
      </c>
      <c r="AS47" s="21">
        <f>'County Pop (1,000''s)'!AS47*VLOOKUP(AS$3,pct_by_cnty!$A:$B,2,FALSE)*1000</f>
        <v>61.088560560930745</v>
      </c>
      <c r="AT47" s="21">
        <f>'County Pop (1,000''s)'!AT47*VLOOKUP(AT$3,pct_by_cnty!$A:$B,2,FALSE)*1000</f>
        <v>42711.421485367144</v>
      </c>
      <c r="AU47" s="19">
        <f>'County Pop (1,000''s)'!AU47*VLOOKUP(AU$3,pct_by_cnty!$A:$C,3,FALSE)*1000</f>
        <v>177530.52979061432</v>
      </c>
      <c r="AV47" s="21">
        <f>'County Pop (1,000''s)'!AV47*VLOOKUP(AV$3,pct_by_cnty!$A:$B,2,FALSE)*1000</f>
        <v>37791.513534641119</v>
      </c>
      <c r="AW47" s="21">
        <f>'County Pop (1,000''s)'!AW47*VLOOKUP(AW$3,pct_by_cnty!$A:$B,2,FALSE)*1000</f>
        <v>2.6307463406927987</v>
      </c>
      <c r="AX47" s="21">
        <f>'County Pop (1,000''s)'!AX47*VLOOKUP(AX$3,pct_by_cnty!$A:$B,2,FALSE)*1000</f>
        <v>5.1272544366246544</v>
      </c>
      <c r="AY47" s="21">
        <f>'County Pop (1,000''s)'!AY47*VLOOKUP(AY$3,pct_by_cnty!$A:$B,2,FALSE)*1000</f>
        <v>1435713.0383922702</v>
      </c>
      <c r="AZ47" s="7">
        <f>'County Pop (1,000''s)'!AZ47*VLOOKUP(AZ$3,pct_by_cnty!$A:$B,2,FALSE)*1000</f>
        <v>0</v>
      </c>
      <c r="BA47" s="7">
        <f>'County Pop (1,000''s)'!BA47*VLOOKUP(BA$3,pct_by_cnty!$A:$B,2,FALSE)*1000</f>
        <v>0</v>
      </c>
      <c r="BB47" s="7">
        <f>'County Pop (1,000''s)'!BB47*VLOOKUP(BB$3,pct_by_cnty!$A:$B,2,FALSE)*1000</f>
        <v>0</v>
      </c>
      <c r="BC47" s="21">
        <f>'County Pop (1,000''s)'!BC47*VLOOKUP(BC$3,pct_by_cnty!$A:$B,2,FALSE)*1000</f>
        <v>35377.783710165248</v>
      </c>
      <c r="BD47" s="21">
        <f>'County Pop (1,000''s)'!BD47*VLOOKUP(BD$3,pct_by_cnty!$A:$B,2,FALSE)*1000</f>
        <v>181433.6625093912</v>
      </c>
      <c r="BE47" s="21">
        <f>'County Pop (1,000''s)'!BE47*VLOOKUP(BE$3,pct_by_cnty!$A:$B,2,FALSE)*1000</f>
        <v>265479.57962369476</v>
      </c>
      <c r="BF47" s="19">
        <f>'County Pop (1,000''s)'!BF47*VLOOKUP(BF$3,pct_by_cnty!$A:$C,3,FALSE)*1000</f>
        <v>164357.1100787523</v>
      </c>
      <c r="BG47" s="21">
        <f>'County Pop (1,000''s)'!BG47*VLOOKUP(BG$3,pct_by_cnty!$A:$B,2,FALSE)*1000</f>
        <v>427682.15305267152</v>
      </c>
      <c r="BH47" s="21">
        <f>'County Pop (1,000''s)'!BH47*VLOOKUP(BH$3,pct_by_cnty!$A:$B,2,FALSE)*1000</f>
        <v>120898.5957654782</v>
      </c>
      <c r="BI47" s="7">
        <f>'County Pop (1,000''s)'!BI47*VLOOKUP(BI$3,pct_by_cnty!$A:$B,2,FALSE)*1000</f>
        <v>0</v>
      </c>
      <c r="BJ47" s="21">
        <f>'County Pop (1,000''s)'!BJ47*VLOOKUP(BJ$3,pct_by_cnty!$A:$B,2,FALSE)*1000</f>
        <v>8913.9906837060025</v>
      </c>
      <c r="BK47" s="7">
        <f>'County Pop (1,000''s)'!BK47*VLOOKUP(BK$3,pct_by_cnty!$A:$B,2,FALSE)*1000</f>
        <v>0</v>
      </c>
      <c r="BL47" s="21">
        <f>'County Pop (1,000''s)'!BL47*VLOOKUP(BL$3,pct_by_cnty!$A:$B,2,FALSE)*1000</f>
        <v>4548.5345090685696</v>
      </c>
      <c r="BM47" s="21">
        <f>'County Pop (1,000''s)'!BM47*VLOOKUP(BM$3,pct_by_cnty!$A:$B,2,FALSE)*1000</f>
        <v>337417.39755287021</v>
      </c>
      <c r="BN47" s="7">
        <f>'County Pop (1,000''s)'!BN47*VLOOKUP(BN$3,pct_by_cnty!$A:$B,2,FALSE)*1000</f>
        <v>0</v>
      </c>
      <c r="BO47" s="19">
        <f>'County Pop (1,000''s)'!BO47*VLOOKUP(BO$3,pct_by_cnty!$A:$C,3,FALSE)*1000</f>
        <v>28781.199345777135</v>
      </c>
      <c r="BP47" s="19">
        <f>'County Pop (1,000''s)'!BP47*VLOOKUP(BP$3,pct_by_cnty!$A:$C,3,FALSE)*1000</f>
        <v>11699.132470267126</v>
      </c>
      <c r="BQ47" s="2"/>
      <c r="BR47" s="7">
        <f t="shared" si="12"/>
        <v>10865046.913949618</v>
      </c>
      <c r="BS47" s="7">
        <f t="shared" si="3"/>
        <v>10004585.185644452</v>
      </c>
      <c r="BT47" s="19">
        <f t="shared" si="4"/>
        <v>860461.72830516763</v>
      </c>
      <c r="BU47" s="7">
        <f t="shared" si="5"/>
        <v>10865046.91394962</v>
      </c>
      <c r="BV47" s="7"/>
      <c r="BW47" s="15">
        <f t="shared" si="6"/>
        <v>0.92080460074218173</v>
      </c>
      <c r="BX47" s="15">
        <f t="shared" si="1"/>
        <v>1.0000000000000002</v>
      </c>
      <c r="BZ47">
        <v>2018</v>
      </c>
      <c r="CA47" s="25">
        <f t="shared" si="7"/>
        <v>2058015.4471880412</v>
      </c>
      <c r="CB47" s="25">
        <f t="shared" si="8"/>
        <v>1496522.0253186144</v>
      </c>
      <c r="CC47" s="25">
        <f t="shared" si="13"/>
        <v>2703239.2707009641</v>
      </c>
      <c r="CD47" s="25">
        <f t="shared" si="9"/>
        <v>1953383.8733761976</v>
      </c>
      <c r="CE47" s="25">
        <f t="shared" si="10"/>
        <v>1793424.569060633</v>
      </c>
      <c r="CF47" s="25">
        <f t="shared" si="11"/>
        <v>0</v>
      </c>
    </row>
    <row r="48" spans="1:84" x14ac:dyDescent="0.25">
      <c r="A48">
        <v>2019</v>
      </c>
      <c r="B48" s="21">
        <f>'County Pop (1,000''s)'!B48*VLOOKUP(B$3,pct_by_cnty!$A:$B,2,FALSE)*1000</f>
        <v>2186.6976640603834</v>
      </c>
      <c r="C48" s="21">
        <f>'County Pop (1,000''s)'!C48*VLOOKUP(C$3,pct_by_cnty!$A:$B,2,FALSE)*1000</f>
        <v>13477.445023796055</v>
      </c>
      <c r="D48" s="19">
        <f>'County Pop (1,000''s)'!D48*VLOOKUP(D$3,pct_by_cnty!$A:$C,3,FALSE)*1000</f>
        <v>162595.89816944749</v>
      </c>
      <c r="E48" s="21">
        <f>'County Pop (1,000''s)'!E48*VLOOKUP(E$3,pct_by_cnty!$A:$B,2,FALSE)*1000</f>
        <v>9235.7078709849466</v>
      </c>
      <c r="F48" s="21">
        <f>'County Pop (1,000''s)'!F48*VLOOKUP(F$3,pct_by_cnty!$A:$B,2,FALSE)*1000</f>
        <v>605488.21053584293</v>
      </c>
      <c r="G48" s="21">
        <f>'County Pop (1,000''s)'!G48*VLOOKUP(G$3,pct_by_cnty!$A:$B,2,FALSE)*1000</f>
        <v>1970391.3838564875</v>
      </c>
      <c r="H48" s="7">
        <f>'County Pop (1,000''s)'!H48*VLOOKUP(H$3,pct_by_cnty!$A:$B,2,FALSE)*1000</f>
        <v>0</v>
      </c>
      <c r="I48" s="21">
        <f>'County Pop (1,000''s)'!I48*VLOOKUP(I$3,pct_by_cnty!$A:$B,2,FALSE)*1000</f>
        <v>186482.5607421863</v>
      </c>
      <c r="J48" s="7">
        <f>'County Pop (1,000''s)'!J48*VLOOKUP(J$3,pct_by_cnty!$A:$B,2,FALSE)*1000</f>
        <v>0</v>
      </c>
      <c r="K48" s="21">
        <f>'County Pop (1,000''s)'!K48*VLOOKUP(K$3,pct_by_cnty!$A:$B,2,FALSE)*1000</f>
        <v>1946.0053963552277</v>
      </c>
      <c r="L48" s="21">
        <f>'County Pop (1,000''s)'!L48*VLOOKUP(L$3,pct_by_cnty!$A:$B,2,FALSE)*1000</f>
        <v>331942.36235592712</v>
      </c>
      <c r="M48" s="21">
        <f>'County Pop (1,000''s)'!M48*VLOOKUP(M$3,pct_by_cnty!$A:$B,2,FALSE)*1000</f>
        <v>28757.903486354342</v>
      </c>
      <c r="N48" s="21">
        <f>'County Pop (1,000''s)'!N48*VLOOKUP(N$3,pct_by_cnty!$A:$B,2,FALSE)*1000</f>
        <v>36300.588911459483</v>
      </c>
      <c r="O48" s="7">
        <f>'County Pop (1,000''s)'!O48*VLOOKUP(O$3,pct_by_cnty!$A:$B,2,FALSE)*1000</f>
        <v>0</v>
      </c>
      <c r="P48" s="21">
        <f>'County Pop (1,000''s)'!P48*VLOOKUP(P$3,pct_by_cnty!$A:$B,2,FALSE)*1000</f>
        <v>11.889796402022734</v>
      </c>
      <c r="Q48" s="19">
        <f>'County Pop (1,000''s)'!Q48*VLOOKUP(Q$3,pct_by_cnty!$A:$C,3,FALSE)*1000</f>
        <v>310993.20148373675</v>
      </c>
      <c r="R48" s="21">
        <f>'County Pop (1,000''s)'!R48*VLOOKUP(R$3,pct_by_cnty!$A:$B,2,FALSE)*1000</f>
        <v>114393.35736640923</v>
      </c>
      <c r="S48" s="7">
        <f>'County Pop (1,000''s)'!S48*VLOOKUP(S$3,pct_by_cnty!$A:$B,2,FALSE)*1000</f>
        <v>0</v>
      </c>
      <c r="T48" s="7">
        <f>'County Pop (1,000''s)'!T48*VLOOKUP(T$3,pct_by_cnty!$A:$B,2,FALSE)*1000</f>
        <v>0</v>
      </c>
      <c r="U48" s="7">
        <f>'County Pop (1,000''s)'!U48*VLOOKUP(U$3,pct_by_cnty!$A:$B,2,FALSE)*1000</f>
        <v>0</v>
      </c>
      <c r="V48" s="21">
        <f>'County Pop (1,000''s)'!V48*VLOOKUP(V$3,pct_by_cnty!$A:$B,2,FALSE)*1000</f>
        <v>6996.8164248818202</v>
      </c>
      <c r="W48" s="7">
        <f>'County Pop (1,000''s)'!W48*VLOOKUP(W$3,pct_by_cnty!$A:$B,2,FALSE)*1000</f>
        <v>0</v>
      </c>
      <c r="X48" s="7">
        <f>'County Pop (1,000''s)'!X48*VLOOKUP(X$3,pct_by_cnty!$A:$B,2,FALSE)*1000</f>
        <v>0</v>
      </c>
      <c r="Y48" s="21">
        <f>'County Pop (1,000''s)'!Y48*VLOOKUP(Y$3,pct_by_cnty!$A:$B,2,FALSE)*1000</f>
        <v>70.457315634908852</v>
      </c>
      <c r="Z48" s="21">
        <f>'County Pop (1,000''s)'!Z48*VLOOKUP(Z$3,pct_by_cnty!$A:$B,2,FALSE)*1000</f>
        <v>23886.59213037158</v>
      </c>
      <c r="AA48" s="7">
        <f>'County Pop (1,000''s)'!AA48*VLOOKUP(AA$3,pct_by_cnty!$A:$B,2,FALSE)*1000</f>
        <v>0</v>
      </c>
      <c r="AB48" s="21">
        <f>'County Pop (1,000''s)'!AB48*VLOOKUP(AB$3,pct_by_cnty!$A:$B,2,FALSE)*1000</f>
        <v>802.84324650877102</v>
      </c>
      <c r="AC48" s="7">
        <f>'County Pop (1,000''s)'!AC48*VLOOKUP(AC$3,pct_by_cnty!$A:$B,2,FALSE)*1000</f>
        <v>0</v>
      </c>
      <c r="AD48" s="19">
        <f>'County Pop (1,000''s)'!AD48*VLOOKUP(AD$3,pct_by_cnty!$A:$C,3,FALSE)*1000</f>
        <v>4383.3588268014719</v>
      </c>
      <c r="AE48" s="21">
        <f>'County Pop (1,000''s)'!AE48*VLOOKUP(AE$3,pct_by_cnty!$A:$B,2,FALSE)*1000</f>
        <v>160504.76185722701</v>
      </c>
      <c r="AF48" s="19">
        <f>'County Pop (1,000''s)'!AF48*VLOOKUP(AF$3,pct_by_cnty!$A:$C,3,FALSE)*1000</f>
        <v>2279.3533081176329</v>
      </c>
      <c r="AG48" s="7">
        <f>'County Pop (1,000''s)'!AG48*VLOOKUP(AG$3,pct_by_cnty!$A:$B,2,FALSE)*1000</f>
        <v>0</v>
      </c>
      <c r="AH48" s="7">
        <f>'County Pop (1,000''s)'!AH48*VLOOKUP(AH$3,pct_by_cnty!$A:$B,2,FALSE)*1000</f>
        <v>0</v>
      </c>
      <c r="AI48" s="7">
        <f>'County Pop (1,000''s)'!AI48*VLOOKUP(AI$3,pct_by_cnty!$A:$B,2,FALSE)*1000</f>
        <v>0</v>
      </c>
      <c r="AJ48" s="21">
        <f>'County Pop (1,000''s)'!AJ48*VLOOKUP(AJ$3,pct_by_cnty!$A:$B,2,FALSE)*1000</f>
        <v>447863.49108264525</v>
      </c>
      <c r="AK48" s="7">
        <f>'County Pop (1,000''s)'!AK48*VLOOKUP(AK$3,pct_by_cnty!$A:$B,2,FALSE)*1000</f>
        <v>0</v>
      </c>
      <c r="AL48" s="7">
        <f>'County Pop (1,000''s)'!AL48*VLOOKUP(AL$3,pct_by_cnty!$A:$B,2,FALSE)*1000</f>
        <v>0</v>
      </c>
      <c r="AM48" s="7">
        <f>'County Pop (1,000''s)'!AM48*VLOOKUP(AM$3,pct_by_cnty!$A:$B,2,FALSE)*1000</f>
        <v>0</v>
      </c>
      <c r="AN48" s="7">
        <f>'County Pop (1,000''s)'!AN48*VLOOKUP(AN$3,pct_by_cnty!$A:$B,2,FALSE)*1000</f>
        <v>0</v>
      </c>
      <c r="AO48" s="21">
        <f>'County Pop (1,000''s)'!AO48*VLOOKUP(AO$3,pct_by_cnty!$A:$B,2,FALSE)*1000</f>
        <v>356258.54308909521</v>
      </c>
      <c r="AP48" s="7">
        <f>'County Pop (1,000''s)'!AP48*VLOOKUP(AP$3,pct_by_cnty!$A:$B,2,FALSE)*1000</f>
        <v>0</v>
      </c>
      <c r="AQ48" s="21">
        <f>'County Pop (1,000''s)'!AQ48*VLOOKUP(AQ$3,pct_by_cnty!$A:$B,2,FALSE)*1000</f>
        <v>162458.584863144</v>
      </c>
      <c r="AR48" s="21">
        <f>'County Pop (1,000''s)'!AR48*VLOOKUP(AR$3,pct_by_cnty!$A:$B,2,FALSE)*1000</f>
        <v>2721048.0607143403</v>
      </c>
      <c r="AS48" s="21">
        <f>'County Pop (1,000''s)'!AS48*VLOOKUP(AS$3,pct_by_cnty!$A:$B,2,FALSE)*1000</f>
        <v>60.327191831277318</v>
      </c>
      <c r="AT48" s="21">
        <f>'County Pop (1,000''s)'!AT48*VLOOKUP(AT$3,pct_by_cnty!$A:$B,2,FALSE)*1000</f>
        <v>44003.910534128532</v>
      </c>
      <c r="AU48" s="19">
        <f>'County Pop (1,000''s)'!AU48*VLOOKUP(AU$3,pct_by_cnty!$A:$C,3,FALSE)*1000</f>
        <v>180063.72264837616</v>
      </c>
      <c r="AV48" s="21">
        <f>'County Pop (1,000''s)'!AV48*VLOOKUP(AV$3,pct_by_cnty!$A:$B,2,FALSE)*1000</f>
        <v>38066.452674612527</v>
      </c>
      <c r="AW48" s="21">
        <f>'County Pop (1,000''s)'!AW48*VLOOKUP(AW$3,pct_by_cnty!$A:$B,2,FALSE)*1000</f>
        <v>2.6820720838375474</v>
      </c>
      <c r="AX48" s="21">
        <f>'County Pop (1,000''s)'!AX48*VLOOKUP(AX$3,pct_by_cnty!$A:$B,2,FALSE)*1000</f>
        <v>5.3294893898696563</v>
      </c>
      <c r="AY48" s="21">
        <f>'County Pop (1,000''s)'!AY48*VLOOKUP(AY$3,pct_by_cnty!$A:$B,2,FALSE)*1000</f>
        <v>1451253.1620855113</v>
      </c>
      <c r="AZ48" s="7">
        <f>'County Pop (1,000''s)'!AZ48*VLOOKUP(AZ$3,pct_by_cnty!$A:$B,2,FALSE)*1000</f>
        <v>0</v>
      </c>
      <c r="BA48" s="7">
        <f>'County Pop (1,000''s)'!BA48*VLOOKUP(BA$3,pct_by_cnty!$A:$B,2,FALSE)*1000</f>
        <v>0</v>
      </c>
      <c r="BB48" s="7">
        <f>'County Pop (1,000''s)'!BB48*VLOOKUP(BB$3,pct_by_cnty!$A:$B,2,FALSE)*1000</f>
        <v>0</v>
      </c>
      <c r="BC48" s="21">
        <f>'County Pop (1,000''s)'!BC48*VLOOKUP(BC$3,pct_by_cnty!$A:$B,2,FALSE)*1000</f>
        <v>35636.409671415036</v>
      </c>
      <c r="BD48" s="21">
        <f>'County Pop (1,000''s)'!BD48*VLOOKUP(BD$3,pct_by_cnty!$A:$B,2,FALSE)*1000</f>
        <v>188393.7021307906</v>
      </c>
      <c r="BE48" s="21">
        <f>'County Pop (1,000''s)'!BE48*VLOOKUP(BE$3,pct_by_cnty!$A:$B,2,FALSE)*1000</f>
        <v>270972.11944487086</v>
      </c>
      <c r="BF48" s="19">
        <f>'County Pop (1,000''s)'!BF48*VLOOKUP(BF$3,pct_by_cnty!$A:$C,3,FALSE)*1000</f>
        <v>168222.96615042415</v>
      </c>
      <c r="BG48" s="21">
        <f>'County Pop (1,000''s)'!BG48*VLOOKUP(BG$3,pct_by_cnty!$A:$B,2,FALSE)*1000</f>
        <v>433697.60518718016</v>
      </c>
      <c r="BH48" s="21">
        <f>'County Pop (1,000''s)'!BH48*VLOOKUP(BH$3,pct_by_cnty!$A:$B,2,FALSE)*1000</f>
        <v>122241.45314061853</v>
      </c>
      <c r="BI48" s="7">
        <f>'County Pop (1,000''s)'!BI48*VLOOKUP(BI$3,pct_by_cnty!$A:$B,2,FALSE)*1000</f>
        <v>0</v>
      </c>
      <c r="BJ48" s="21">
        <f>'County Pop (1,000''s)'!BJ48*VLOOKUP(BJ$3,pct_by_cnty!$A:$B,2,FALSE)*1000</f>
        <v>8940.7691773751285</v>
      </c>
      <c r="BK48" s="7">
        <f>'County Pop (1,000''s)'!BK48*VLOOKUP(BK$3,pct_by_cnty!$A:$B,2,FALSE)*1000</f>
        <v>0</v>
      </c>
      <c r="BL48" s="21">
        <f>'County Pop (1,000''s)'!BL48*VLOOKUP(BL$3,pct_by_cnty!$A:$B,2,FALSE)*1000</f>
        <v>4560.2053210391105</v>
      </c>
      <c r="BM48" s="21">
        <f>'County Pop (1,000''s)'!BM48*VLOOKUP(BM$3,pct_by_cnty!$A:$B,2,FALSE)*1000</f>
        <v>342317.3372274068</v>
      </c>
      <c r="BN48" s="7">
        <f>'County Pop (1,000''s)'!BN48*VLOOKUP(BN$3,pct_by_cnty!$A:$B,2,FALSE)*1000</f>
        <v>0</v>
      </c>
      <c r="BO48" s="19">
        <f>'County Pop (1,000''s)'!BO48*VLOOKUP(BO$3,pct_by_cnty!$A:$C,3,FALSE)*1000</f>
        <v>29899.160128264728</v>
      </c>
      <c r="BP48" s="19">
        <f>'County Pop (1,000''s)'!BP48*VLOOKUP(BP$3,pct_by_cnty!$A:$C,3,FALSE)*1000</f>
        <v>11778.815688484887</v>
      </c>
      <c r="BQ48" s="2"/>
      <c r="BR48" s="7">
        <f t="shared" si="12"/>
        <v>10990872.205482021</v>
      </c>
      <c r="BS48" s="7">
        <f t="shared" si="3"/>
        <v>10120655.729078367</v>
      </c>
      <c r="BT48" s="19">
        <f t="shared" si="4"/>
        <v>870216.47640365327</v>
      </c>
      <c r="BU48" s="7">
        <f t="shared" si="5"/>
        <v>10990872.205482021</v>
      </c>
      <c r="BV48" s="7"/>
      <c r="BW48" s="15">
        <f t="shared" si="6"/>
        <v>0.92082371079070435</v>
      </c>
      <c r="BX48" s="15">
        <f t="shared" si="1"/>
        <v>1</v>
      </c>
      <c r="BZ48">
        <v>2019</v>
      </c>
      <c r="CA48" s="25">
        <f t="shared" si="7"/>
        <v>2083255.0809253657</v>
      </c>
      <c r="CB48" s="25">
        <f t="shared" si="8"/>
        <v>1521599.0159044527</v>
      </c>
      <c r="CC48" s="25">
        <f t="shared" si="13"/>
        <v>2721048.0607143403</v>
      </c>
      <c r="CD48" s="25">
        <f t="shared" si="9"/>
        <v>1970391.3838564875</v>
      </c>
      <c r="CE48" s="25">
        <f t="shared" si="10"/>
        <v>1824362.187677722</v>
      </c>
      <c r="CF48" s="25">
        <f t="shared" si="11"/>
        <v>0</v>
      </c>
    </row>
    <row r="49" spans="1:84" x14ac:dyDescent="0.25">
      <c r="A49" s="8">
        <v>2020</v>
      </c>
      <c r="B49" s="21">
        <f>'County Pop (1,000''s)'!B49*VLOOKUP(B$3,pct_by_cnty!$A:$B,2,FALSE)*1000</f>
        <v>2197.8884556744142</v>
      </c>
      <c r="C49" s="21">
        <f>'County Pop (1,000''s)'!C49*VLOOKUP(C$3,pct_by_cnty!$A:$B,2,FALSE)*1000</f>
        <v>13545.878530780978</v>
      </c>
      <c r="D49" s="19">
        <f>'County Pop (1,000''s)'!D49*VLOOKUP(D$3,pct_by_cnty!$A:$C,3,FALSE)*1000</f>
        <v>163671.66588998641</v>
      </c>
      <c r="E49" s="21">
        <f>'County Pop (1,000''s)'!E49*VLOOKUP(E$3,pct_by_cnty!$A:$B,2,FALSE)*1000</f>
        <v>9322.9766791429611</v>
      </c>
      <c r="F49" s="21">
        <f>'County Pop (1,000''s)'!F49*VLOOKUP(F$3,pct_by_cnty!$A:$B,2,FALSE)*1000</f>
        <v>612928.73972355388</v>
      </c>
      <c r="G49" s="21">
        <f>'County Pop (1,000''s)'!G49*VLOOKUP(G$3,pct_by_cnty!$A:$B,2,FALSE)*1000</f>
        <v>1988439.7679010739</v>
      </c>
      <c r="H49" s="7">
        <f>'County Pop (1,000''s)'!H49*VLOOKUP(H$3,pct_by_cnty!$A:$B,2,FALSE)*1000</f>
        <v>0</v>
      </c>
      <c r="I49" s="21">
        <f>'County Pop (1,000''s)'!I49*VLOOKUP(I$3,pct_by_cnty!$A:$B,2,FALSE)*1000</f>
        <v>188653.43341782593</v>
      </c>
      <c r="J49" s="7">
        <f>'County Pop (1,000''s)'!J49*VLOOKUP(J$3,pct_by_cnty!$A:$B,2,FALSE)*1000</f>
        <v>0</v>
      </c>
      <c r="K49" s="21">
        <f>'County Pop (1,000''s)'!K49*VLOOKUP(K$3,pct_by_cnty!$A:$B,2,FALSE)*1000</f>
        <v>1976.760344377067</v>
      </c>
      <c r="L49" s="21">
        <f>'County Pop (1,000''s)'!L49*VLOOKUP(L$3,pct_by_cnty!$A:$B,2,FALSE)*1000</f>
        <v>337290.45387206232</v>
      </c>
      <c r="M49" s="21">
        <f>'County Pop (1,000''s)'!M49*VLOOKUP(M$3,pct_by_cnty!$A:$B,2,FALSE)*1000</f>
        <v>28946.835121757107</v>
      </c>
      <c r="N49" s="21">
        <f>'County Pop (1,000''s)'!N49*VLOOKUP(N$3,pct_by_cnty!$A:$B,2,FALSE)*1000</f>
        <v>36619.180351202172</v>
      </c>
      <c r="O49" s="7">
        <f>'County Pop (1,000''s)'!O49*VLOOKUP(O$3,pct_by_cnty!$A:$B,2,FALSE)*1000</f>
        <v>0</v>
      </c>
      <c r="P49" s="21">
        <f>'County Pop (1,000''s)'!P49*VLOOKUP(P$3,pct_by_cnty!$A:$B,2,FALSE)*1000</f>
        <v>12.007603657116187</v>
      </c>
      <c r="Q49" s="19">
        <f>'County Pop (1,000''s)'!Q49*VLOOKUP(Q$3,pct_by_cnty!$A:$C,3,FALSE)*1000</f>
        <v>311459.82594778104</v>
      </c>
      <c r="R49" s="21">
        <f>'County Pop (1,000''s)'!R49*VLOOKUP(R$3,pct_by_cnty!$A:$B,2,FALSE)*1000</f>
        <v>116390.83960820689</v>
      </c>
      <c r="S49" s="7">
        <f>'County Pop (1,000''s)'!S49*VLOOKUP(S$3,pct_by_cnty!$A:$B,2,FALSE)*1000</f>
        <v>0</v>
      </c>
      <c r="T49" s="7">
        <f>'County Pop (1,000''s)'!T49*VLOOKUP(T$3,pct_by_cnty!$A:$B,2,FALSE)*1000</f>
        <v>0</v>
      </c>
      <c r="U49" s="7">
        <f>'County Pop (1,000''s)'!U49*VLOOKUP(U$3,pct_by_cnty!$A:$B,2,FALSE)*1000</f>
        <v>0</v>
      </c>
      <c r="V49" s="21">
        <f>'County Pop (1,000''s)'!V49*VLOOKUP(V$3,pct_by_cnty!$A:$B,2,FALSE)*1000</f>
        <v>7056.5904581370614</v>
      </c>
      <c r="W49" s="7">
        <f>'County Pop (1,000''s)'!W49*VLOOKUP(W$3,pct_by_cnty!$A:$B,2,FALSE)*1000</f>
        <v>0</v>
      </c>
      <c r="X49" s="7">
        <f>'County Pop (1,000''s)'!X49*VLOOKUP(X$3,pct_by_cnty!$A:$B,2,FALSE)*1000</f>
        <v>0</v>
      </c>
      <c r="Y49" s="21">
        <f>'County Pop (1,000''s)'!Y49*VLOOKUP(Y$3,pct_by_cnty!$A:$B,2,FALSE)*1000</f>
        <v>70.400889574899296</v>
      </c>
      <c r="Z49" s="21">
        <f>'County Pop (1,000''s)'!Z49*VLOOKUP(Z$3,pct_by_cnty!$A:$B,2,FALSE)*1000</f>
        <v>24114.779917913776</v>
      </c>
      <c r="AA49" s="7">
        <f>'County Pop (1,000''s)'!AA49*VLOOKUP(AA$3,pct_by_cnty!$A:$B,2,FALSE)*1000</f>
        <v>0</v>
      </c>
      <c r="AB49" s="21">
        <f>'County Pop (1,000''s)'!AB49*VLOOKUP(AB$3,pct_by_cnty!$A:$B,2,FALSE)*1000</f>
        <v>808.84371034210619</v>
      </c>
      <c r="AC49" s="7">
        <f>'County Pop (1,000''s)'!AC49*VLOOKUP(AC$3,pct_by_cnty!$A:$B,2,FALSE)*1000</f>
        <v>0</v>
      </c>
      <c r="AD49" s="19">
        <f>'County Pop (1,000''s)'!AD49*VLOOKUP(AD$3,pct_by_cnty!$A:$C,3,FALSE)*1000</f>
        <v>4380.6855270908391</v>
      </c>
      <c r="AE49" s="21">
        <f>'County Pop (1,000''s)'!AE49*VLOOKUP(AE$3,pct_by_cnty!$A:$B,2,FALSE)*1000</f>
        <v>162534.547800742</v>
      </c>
      <c r="AF49" s="19">
        <f>'County Pop (1,000''s)'!AF49*VLOOKUP(AF$3,pct_by_cnty!$A:$C,3,FALSE)*1000</f>
        <v>2275.9078305649709</v>
      </c>
      <c r="AG49" s="7">
        <f>'County Pop (1,000''s)'!AG49*VLOOKUP(AG$3,pct_by_cnty!$A:$B,2,FALSE)*1000</f>
        <v>0</v>
      </c>
      <c r="AH49" s="7">
        <f>'County Pop (1,000''s)'!AH49*VLOOKUP(AH$3,pct_by_cnty!$A:$B,2,FALSE)*1000</f>
        <v>0</v>
      </c>
      <c r="AI49" s="7">
        <f>'County Pop (1,000''s)'!AI49*VLOOKUP(AI$3,pct_by_cnty!$A:$B,2,FALSE)*1000</f>
        <v>0</v>
      </c>
      <c r="AJ49" s="21">
        <f>'County Pop (1,000''s)'!AJ49*VLOOKUP(AJ$3,pct_by_cnty!$A:$B,2,FALSE)*1000</f>
        <v>455678.30190467899</v>
      </c>
      <c r="AK49" s="7">
        <f>'County Pop (1,000''s)'!AK49*VLOOKUP(AK$3,pct_by_cnty!$A:$B,2,FALSE)*1000</f>
        <v>0</v>
      </c>
      <c r="AL49" s="7">
        <f>'County Pop (1,000''s)'!AL49*VLOOKUP(AL$3,pct_by_cnty!$A:$B,2,FALSE)*1000</f>
        <v>0</v>
      </c>
      <c r="AM49" s="7">
        <f>'County Pop (1,000''s)'!AM49*VLOOKUP(AM$3,pct_by_cnty!$A:$B,2,FALSE)*1000</f>
        <v>0</v>
      </c>
      <c r="AN49" s="7">
        <f>'County Pop (1,000''s)'!AN49*VLOOKUP(AN$3,pct_by_cnty!$A:$B,2,FALSE)*1000</f>
        <v>0</v>
      </c>
      <c r="AO49" s="21">
        <f>'County Pop (1,000''s)'!AO49*VLOOKUP(AO$3,pct_by_cnty!$A:$B,2,FALSE)*1000</f>
        <v>363195.49737718859</v>
      </c>
      <c r="AP49" s="7">
        <f>'County Pop (1,000''s)'!AP49*VLOOKUP(AP$3,pct_by_cnty!$A:$B,2,FALSE)*1000</f>
        <v>0</v>
      </c>
      <c r="AQ49" s="21">
        <f>'County Pop (1,000''s)'!AQ49*VLOOKUP(AQ$3,pct_by_cnty!$A:$B,2,FALSE)*1000</f>
        <v>163153.20376399602</v>
      </c>
      <c r="AR49" s="21">
        <f>'County Pop (1,000''s)'!AR49*VLOOKUP(AR$3,pct_by_cnty!$A:$B,2,FALSE)*1000</f>
        <v>2740366.7474257615</v>
      </c>
      <c r="AS49" s="21">
        <f>'County Pop (1,000''s)'!AS49*VLOOKUP(AS$3,pct_by_cnty!$A:$B,2,FALSE)*1000</f>
        <v>59.711414157577153</v>
      </c>
      <c r="AT49" s="21">
        <f>'County Pop (1,000''s)'!AT49*VLOOKUP(AT$3,pct_by_cnty!$A:$B,2,FALSE)*1000</f>
        <v>45153.611018986347</v>
      </c>
      <c r="AU49" s="19">
        <f>'County Pop (1,000''s)'!AU49*VLOOKUP(AU$3,pct_by_cnty!$A:$C,3,FALSE)*1000</f>
        <v>182173.35993484387</v>
      </c>
      <c r="AV49" s="21">
        <f>'County Pop (1,000''s)'!AV49*VLOOKUP(AV$3,pct_by_cnty!$A:$B,2,FALSE)*1000</f>
        <v>38291.632304226419</v>
      </c>
      <c r="AW49" s="21">
        <f>'County Pop (1,000''s)'!AW49*VLOOKUP(AW$3,pct_by_cnty!$A:$B,2,FALSE)*1000</f>
        <v>2.7297134184259817</v>
      </c>
      <c r="AX49" s="21">
        <f>'County Pop (1,000''s)'!AX49*VLOOKUP(AX$3,pct_by_cnty!$A:$B,2,FALSE)*1000</f>
        <v>5.5236714109427405</v>
      </c>
      <c r="AY49" s="21">
        <f>'County Pop (1,000''s)'!AY49*VLOOKUP(AY$3,pct_by_cnty!$A:$B,2,FALSE)*1000</f>
        <v>1467282.6842106585</v>
      </c>
      <c r="AZ49" s="7">
        <f>'County Pop (1,000''s)'!AZ49*VLOOKUP(AZ$3,pct_by_cnty!$A:$B,2,FALSE)*1000</f>
        <v>0</v>
      </c>
      <c r="BA49" s="7">
        <f>'County Pop (1,000''s)'!BA49*VLOOKUP(BA$3,pct_by_cnty!$A:$B,2,FALSE)*1000</f>
        <v>0</v>
      </c>
      <c r="BB49" s="7">
        <f>'County Pop (1,000''s)'!BB49*VLOOKUP(BB$3,pct_by_cnty!$A:$B,2,FALSE)*1000</f>
        <v>0</v>
      </c>
      <c r="BC49" s="21">
        <f>'County Pop (1,000''s)'!BC49*VLOOKUP(BC$3,pct_by_cnty!$A:$B,2,FALSE)*1000</f>
        <v>35835.375447365222</v>
      </c>
      <c r="BD49" s="21">
        <f>'County Pop (1,000''s)'!BD49*VLOOKUP(BD$3,pct_by_cnty!$A:$B,2,FALSE)*1000</f>
        <v>195135.06050065116</v>
      </c>
      <c r="BE49" s="21">
        <f>'County Pop (1,000''s)'!BE49*VLOOKUP(BE$3,pct_by_cnty!$A:$B,2,FALSE)*1000</f>
        <v>275706.87287770252</v>
      </c>
      <c r="BF49" s="19">
        <f>'County Pop (1,000''s)'!BF49*VLOOKUP(BF$3,pct_by_cnty!$A:$C,3,FALSE)*1000</f>
        <v>171470.15873307461</v>
      </c>
      <c r="BG49" s="21">
        <f>'County Pop (1,000''s)'!BG49*VLOOKUP(BG$3,pct_by_cnty!$A:$B,2,FALSE)*1000</f>
        <v>438639.96816830809</v>
      </c>
      <c r="BH49" s="21">
        <f>'County Pop (1,000''s)'!BH49*VLOOKUP(BH$3,pct_by_cnty!$A:$B,2,FALSE)*1000</f>
        <v>123382.08067698892</v>
      </c>
      <c r="BI49" s="7">
        <f>'County Pop (1,000''s)'!BI49*VLOOKUP(BI$3,pct_by_cnty!$A:$B,2,FALSE)*1000</f>
        <v>0</v>
      </c>
      <c r="BJ49" s="21">
        <f>'County Pop (1,000''s)'!BJ49*VLOOKUP(BJ$3,pct_by_cnty!$A:$B,2,FALSE)*1000</f>
        <v>8975.6726279420764</v>
      </c>
      <c r="BK49" s="7">
        <f>'County Pop (1,000''s)'!BK49*VLOOKUP(BK$3,pct_by_cnty!$A:$B,2,FALSE)*1000</f>
        <v>0</v>
      </c>
      <c r="BL49" s="21">
        <f>'County Pop (1,000''s)'!BL49*VLOOKUP(BL$3,pct_by_cnty!$A:$B,2,FALSE)*1000</f>
        <v>4560.6031661177294</v>
      </c>
      <c r="BM49" s="21">
        <f>'County Pop (1,000''s)'!BM49*VLOOKUP(BM$3,pct_by_cnty!$A:$B,2,FALSE)*1000</f>
        <v>346067.89388406457</v>
      </c>
      <c r="BN49" s="7">
        <f>'County Pop (1,000''s)'!BN49*VLOOKUP(BN$3,pct_by_cnty!$A:$B,2,FALSE)*1000</f>
        <v>0</v>
      </c>
      <c r="BO49" s="19">
        <f>'County Pop (1,000''s)'!BO49*VLOOKUP(BO$3,pct_by_cnty!$A:$C,3,FALSE)*1000</f>
        <v>30898.097149025856</v>
      </c>
      <c r="BP49" s="19">
        <f>'County Pop (1,000''s)'!BP49*VLOOKUP(BP$3,pct_by_cnty!$A:$C,3,FALSE)*1000</f>
        <v>11860.320410076616</v>
      </c>
      <c r="BQ49" s="26"/>
      <c r="BR49" s="10">
        <f t="shared" si="12"/>
        <v>11110593.115962096</v>
      </c>
      <c r="BS49" s="10">
        <f t="shared" si="3"/>
        <v>10232403.09453965</v>
      </c>
      <c r="BT49" s="10">
        <f t="shared" si="4"/>
        <v>878190.02142244426</v>
      </c>
      <c r="BU49" s="10">
        <f t="shared" si="5"/>
        <v>11110593.115962094</v>
      </c>
      <c r="BV49" s="10"/>
      <c r="BW49" s="16">
        <f t="shared" si="6"/>
        <v>0.92095921322500873</v>
      </c>
      <c r="BX49" s="16">
        <f>BU49/BR49</f>
        <v>0.99999999999999978</v>
      </c>
      <c r="BZ49">
        <v>2020</v>
      </c>
      <c r="CA49" s="25">
        <f t="shared" si="7"/>
        <v>2106968.9409573255</v>
      </c>
      <c r="CB49" s="25">
        <f t="shared" si="8"/>
        <v>1544440.476774096</v>
      </c>
      <c r="CC49" s="25">
        <f t="shared" si="13"/>
        <v>2740366.7474257615</v>
      </c>
      <c r="CD49" s="25">
        <f t="shared" si="9"/>
        <v>1988439.7679010739</v>
      </c>
      <c r="CE49" s="25">
        <f t="shared" si="10"/>
        <v>1852187.1614813914</v>
      </c>
      <c r="CF49" s="25">
        <f t="shared" si="11"/>
        <v>0</v>
      </c>
    </row>
    <row r="50" spans="1:84" x14ac:dyDescent="0.25">
      <c r="A50">
        <v>2021</v>
      </c>
      <c r="B50" s="21">
        <f>'County Pop (1,000''s)'!B50*VLOOKUP(B$3,pct_by_cnty!$A:$B,2,FALSE)*1000</f>
        <v>2206.9874184231517</v>
      </c>
      <c r="C50" s="21">
        <f>'County Pop (1,000''s)'!C50*VLOOKUP(C$3,pct_by_cnty!$A:$B,2,FALSE)*1000</f>
        <v>13610.936913786571</v>
      </c>
      <c r="D50" s="19">
        <f>'County Pop (1,000''s)'!D50*VLOOKUP(D$3,pct_by_cnty!$A:$C,3,FALSE)*1000</f>
        <v>165210.6777304851</v>
      </c>
      <c r="E50" s="21">
        <f>'County Pop (1,000''s)'!E50*VLOOKUP(E$3,pct_by_cnty!$A:$B,2,FALSE)*1000</f>
        <v>9391.516018099348</v>
      </c>
      <c r="F50" s="21">
        <f>'County Pop (1,000''s)'!F50*VLOOKUP(F$3,pct_by_cnty!$A:$B,2,FALSE)*1000</f>
        <v>620246.25089310459</v>
      </c>
      <c r="G50" s="21">
        <f>'County Pop (1,000''s)'!G50*VLOOKUP(G$3,pct_by_cnty!$A:$B,2,FALSE)*1000</f>
        <v>2007307.6630627306</v>
      </c>
      <c r="H50" s="7">
        <f>'County Pop (1,000''s)'!H50*VLOOKUP(H$3,pct_by_cnty!$A:$B,2,FALSE)*1000</f>
        <v>0</v>
      </c>
      <c r="I50" s="21">
        <f>'County Pop (1,000''s)'!I50*VLOOKUP(I$3,pct_by_cnty!$A:$B,2,FALSE)*1000</f>
        <v>190993.22492462536</v>
      </c>
      <c r="J50" s="7">
        <f>'County Pop (1,000''s)'!J50*VLOOKUP(J$3,pct_by_cnty!$A:$B,2,FALSE)*1000</f>
        <v>0</v>
      </c>
      <c r="K50" s="21">
        <f>'County Pop (1,000''s)'!K50*VLOOKUP(K$3,pct_by_cnty!$A:$B,2,FALSE)*1000</f>
        <v>2006.0828247568145</v>
      </c>
      <c r="L50" s="21">
        <f>'County Pop (1,000''s)'!L50*VLOOKUP(L$3,pct_by_cnty!$A:$B,2,FALSE)*1000</f>
        <v>342979.34718796291</v>
      </c>
      <c r="M50" s="21">
        <f>'County Pop (1,000''s)'!M50*VLOOKUP(M$3,pct_by_cnty!$A:$B,2,FALSE)*1000</f>
        <v>29150.863702458431</v>
      </c>
      <c r="N50" s="21">
        <f>'County Pop (1,000''s)'!N50*VLOOKUP(N$3,pct_by_cnty!$A:$B,2,FALSE)*1000</f>
        <v>36906.533383508024</v>
      </c>
      <c r="O50" s="7">
        <f>'County Pop (1,000''s)'!O50*VLOOKUP(O$3,pct_by_cnty!$A:$B,2,FALSE)*1000</f>
        <v>0</v>
      </c>
      <c r="P50" s="21">
        <f>'County Pop (1,000''s)'!P50*VLOOKUP(P$3,pct_by_cnty!$A:$B,2,FALSE)*1000</f>
        <v>12.10679526536776</v>
      </c>
      <c r="Q50" s="19">
        <f>'County Pop (1,000''s)'!Q50*VLOOKUP(Q$3,pct_by_cnty!$A:$C,3,FALSE)*1000</f>
        <v>311565.32438461599</v>
      </c>
      <c r="R50" s="21">
        <f>'County Pop (1,000''s)'!R50*VLOOKUP(R$3,pct_by_cnty!$A:$B,2,FALSE)*1000</f>
        <v>118591.1393942157</v>
      </c>
      <c r="S50" s="7">
        <f>'County Pop (1,000''s)'!S50*VLOOKUP(S$3,pct_by_cnty!$A:$B,2,FALSE)*1000</f>
        <v>0</v>
      </c>
      <c r="T50" s="7">
        <f>'County Pop (1,000''s)'!T50*VLOOKUP(T$3,pct_by_cnty!$A:$B,2,FALSE)*1000</f>
        <v>0</v>
      </c>
      <c r="U50" s="7">
        <f>'County Pop (1,000''s)'!U50*VLOOKUP(U$3,pct_by_cnty!$A:$B,2,FALSE)*1000</f>
        <v>0</v>
      </c>
      <c r="V50" s="21">
        <f>'County Pop (1,000''s)'!V50*VLOOKUP(V$3,pct_by_cnty!$A:$B,2,FALSE)*1000</f>
        <v>7117.7606911518096</v>
      </c>
      <c r="W50" s="7">
        <f>'County Pop (1,000''s)'!W50*VLOOKUP(W$3,pct_by_cnty!$A:$B,2,FALSE)*1000</f>
        <v>0</v>
      </c>
      <c r="X50" s="7">
        <f>'County Pop (1,000''s)'!X50*VLOOKUP(X$3,pct_by_cnty!$A:$B,2,FALSE)*1000</f>
        <v>0</v>
      </c>
      <c r="Y50" s="21">
        <f>'County Pop (1,000''s)'!Y50*VLOOKUP(Y$3,pct_by_cnty!$A:$B,2,FALSE)*1000</f>
        <v>70.354411841241628</v>
      </c>
      <c r="Z50" s="21">
        <f>'County Pop (1,000''s)'!Z50*VLOOKUP(Z$3,pct_by_cnty!$A:$B,2,FALSE)*1000</f>
        <v>24318.199083997559</v>
      </c>
      <c r="AA50" s="7">
        <f>'County Pop (1,000''s)'!AA50*VLOOKUP(AA$3,pct_by_cnty!$A:$B,2,FALSE)*1000</f>
        <v>0</v>
      </c>
      <c r="AB50" s="21">
        <f>'County Pop (1,000''s)'!AB50*VLOOKUP(AB$3,pct_by_cnty!$A:$B,2,FALSE)*1000</f>
        <v>815.9516092434834</v>
      </c>
      <c r="AC50" s="7">
        <f>'County Pop (1,000''s)'!AC50*VLOOKUP(AC$3,pct_by_cnty!$A:$B,2,FALSE)*1000</f>
        <v>0</v>
      </c>
      <c r="AD50" s="19">
        <f>'County Pop (1,000''s)'!AD50*VLOOKUP(AD$3,pct_by_cnty!$A:$C,3,FALSE)*1000</f>
        <v>4379.8271769559615</v>
      </c>
      <c r="AE50" s="21">
        <f>'County Pop (1,000''s)'!AE50*VLOOKUP(AE$3,pct_by_cnty!$A:$B,2,FALSE)*1000</f>
        <v>164833.90787748701</v>
      </c>
      <c r="AF50" s="19">
        <f>'County Pop (1,000''s)'!AF50*VLOOKUP(AF$3,pct_by_cnty!$A:$C,3,FALSE)*1000</f>
        <v>2274.7142770227224</v>
      </c>
      <c r="AG50" s="7">
        <f>'County Pop (1,000''s)'!AG50*VLOOKUP(AG$3,pct_by_cnty!$A:$B,2,FALSE)*1000</f>
        <v>0</v>
      </c>
      <c r="AH50" s="7">
        <f>'County Pop (1,000''s)'!AH50*VLOOKUP(AH$3,pct_by_cnty!$A:$B,2,FALSE)*1000</f>
        <v>0</v>
      </c>
      <c r="AI50" s="7">
        <f>'County Pop (1,000''s)'!AI50*VLOOKUP(AI$3,pct_by_cnty!$A:$B,2,FALSE)*1000</f>
        <v>0</v>
      </c>
      <c r="AJ50" s="21">
        <f>'County Pop (1,000''s)'!AJ50*VLOOKUP(AJ$3,pct_by_cnty!$A:$B,2,FALSE)*1000</f>
        <v>463806.98691364215</v>
      </c>
      <c r="AK50" s="7">
        <f>'County Pop (1,000''s)'!AK50*VLOOKUP(AK$3,pct_by_cnty!$A:$B,2,FALSE)*1000</f>
        <v>0</v>
      </c>
      <c r="AL50" s="7">
        <f>'County Pop (1,000''s)'!AL50*VLOOKUP(AL$3,pct_by_cnty!$A:$B,2,FALSE)*1000</f>
        <v>0</v>
      </c>
      <c r="AM50" s="7">
        <f>'County Pop (1,000''s)'!AM50*VLOOKUP(AM$3,pct_by_cnty!$A:$B,2,FALSE)*1000</f>
        <v>0</v>
      </c>
      <c r="AN50" s="7">
        <f>'County Pop (1,000''s)'!AN50*VLOOKUP(AN$3,pct_by_cnty!$A:$B,2,FALSE)*1000</f>
        <v>0</v>
      </c>
      <c r="AO50" s="21">
        <f>'County Pop (1,000''s)'!AO50*VLOOKUP(AO$3,pct_by_cnty!$A:$B,2,FALSE)*1000</f>
        <v>369842.94504843291</v>
      </c>
      <c r="AP50" s="7">
        <f>'County Pop (1,000''s)'!AP50*VLOOKUP(AP$3,pct_by_cnty!$A:$B,2,FALSE)*1000</f>
        <v>0</v>
      </c>
      <c r="AQ50" s="21">
        <f>'County Pop (1,000''s)'!AQ50*VLOOKUP(AQ$3,pct_by_cnty!$A:$B,2,FALSE)*1000</f>
        <v>163850.64655958899</v>
      </c>
      <c r="AR50" s="21">
        <f>'County Pop (1,000''s)'!AR50*VLOOKUP(AR$3,pct_by_cnty!$A:$B,2,FALSE)*1000</f>
        <v>2759787.2636271347</v>
      </c>
      <c r="AS50" s="21">
        <f>'County Pop (1,000''s)'!AS50*VLOOKUP(AS$3,pct_by_cnty!$A:$B,2,FALSE)*1000</f>
        <v>59.259040216935148</v>
      </c>
      <c r="AT50" s="21">
        <f>'County Pop (1,000''s)'!AT50*VLOOKUP(AT$3,pct_by_cnty!$A:$B,2,FALSE)*1000</f>
        <v>46173.686232389708</v>
      </c>
      <c r="AU50" s="19">
        <f>'County Pop (1,000''s)'!AU50*VLOOKUP(AU$3,pct_by_cnty!$A:$C,3,FALSE)*1000</f>
        <v>184158.38779710053</v>
      </c>
      <c r="AV50" s="21">
        <f>'County Pop (1,000''s)'!AV50*VLOOKUP(AV$3,pct_by_cnty!$A:$B,2,FALSE)*1000</f>
        <v>38493.350150427999</v>
      </c>
      <c r="AW50" s="21">
        <f>'County Pop (1,000''s)'!AW50*VLOOKUP(AW$3,pct_by_cnty!$A:$B,2,FALSE)*1000</f>
        <v>2.7749630151519273</v>
      </c>
      <c r="AX50" s="21">
        <f>'County Pop (1,000''s)'!AX50*VLOOKUP(AX$3,pct_by_cnty!$A:$B,2,FALSE)*1000</f>
        <v>5.7122586665586006</v>
      </c>
      <c r="AY50" s="21">
        <f>'County Pop (1,000''s)'!AY50*VLOOKUP(AY$3,pct_by_cnty!$A:$B,2,FALSE)*1000</f>
        <v>1483578.3359953624</v>
      </c>
      <c r="AZ50" s="7">
        <f>'County Pop (1,000''s)'!AZ50*VLOOKUP(AZ$3,pct_by_cnty!$A:$B,2,FALSE)*1000</f>
        <v>0</v>
      </c>
      <c r="BA50" s="7">
        <f>'County Pop (1,000''s)'!BA50*VLOOKUP(BA$3,pct_by_cnty!$A:$B,2,FALSE)*1000</f>
        <v>0</v>
      </c>
      <c r="BB50" s="7">
        <f>'County Pop (1,000''s)'!BB50*VLOOKUP(BB$3,pct_by_cnty!$A:$B,2,FALSE)*1000</f>
        <v>0</v>
      </c>
      <c r="BC50" s="21">
        <f>'County Pop (1,000''s)'!BC50*VLOOKUP(BC$3,pct_by_cnty!$A:$B,2,FALSE)*1000</f>
        <v>36000.388564615583</v>
      </c>
      <c r="BD50" s="21">
        <f>'County Pop (1,000''s)'!BD50*VLOOKUP(BD$3,pct_by_cnty!$A:$B,2,FALSE)*1000</f>
        <v>201686.21647339064</v>
      </c>
      <c r="BE50" s="21">
        <f>'County Pop (1,000''s)'!BE50*VLOOKUP(BE$3,pct_by_cnty!$A:$B,2,FALSE)*1000</f>
        <v>280527.00498794304</v>
      </c>
      <c r="BF50" s="19">
        <f>'County Pop (1,000''s)'!BF50*VLOOKUP(BF$3,pct_by_cnty!$A:$C,3,FALSE)*1000</f>
        <v>174411.93809547942</v>
      </c>
      <c r="BG50" s="21">
        <f>'County Pop (1,000''s)'!BG50*VLOOKUP(BG$3,pct_by_cnty!$A:$B,2,FALSE)*1000</f>
        <v>443400.87376750563</v>
      </c>
      <c r="BH50" s="21">
        <f>'County Pop (1,000''s)'!BH50*VLOOKUP(BH$3,pct_by_cnty!$A:$B,2,FALSE)*1000</f>
        <v>124383.2692546733</v>
      </c>
      <c r="BI50" s="7">
        <f>'County Pop (1,000''s)'!BI50*VLOOKUP(BI$3,pct_by_cnty!$A:$B,2,FALSE)*1000</f>
        <v>0</v>
      </c>
      <c r="BJ50" s="21">
        <f>'County Pop (1,000''s)'!BJ50*VLOOKUP(BJ$3,pct_by_cnty!$A:$B,2,FALSE)*1000</f>
        <v>9023.8710380372468</v>
      </c>
      <c r="BK50" s="7">
        <f>'County Pop (1,000''s)'!BK50*VLOOKUP(BK$3,pct_by_cnty!$A:$B,2,FALSE)*1000</f>
        <v>0</v>
      </c>
      <c r="BL50" s="21">
        <f>'County Pop (1,000''s)'!BL50*VLOOKUP(BL$3,pct_by_cnty!$A:$B,2,FALSE)*1000</f>
        <v>4549.3334470750033</v>
      </c>
      <c r="BM50" s="21">
        <f>'County Pop (1,000''s)'!BM50*VLOOKUP(BM$3,pct_by_cnty!$A:$B,2,FALSE)*1000</f>
        <v>349680.62688470405</v>
      </c>
      <c r="BN50" s="7">
        <f>'County Pop (1,000''s)'!BN50*VLOOKUP(BN$3,pct_by_cnty!$A:$B,2,FALSE)*1000</f>
        <v>0</v>
      </c>
      <c r="BO50" s="19">
        <f>'County Pop (1,000''s)'!BO50*VLOOKUP(BO$3,pct_by_cnty!$A:$C,3,FALSE)*1000</f>
        <v>31831.277103418572</v>
      </c>
      <c r="BP50" s="19">
        <f>'County Pop (1,000''s)'!BP50*VLOOKUP(BP$3,pct_by_cnty!$A:$C,3,FALSE)*1000</f>
        <v>11951.265486434619</v>
      </c>
      <c r="BQ50" s="2"/>
      <c r="BR50" s="7">
        <f t="shared" si="12"/>
        <v>11231194.783450995</v>
      </c>
      <c r="BS50" s="7">
        <f t="shared" si="3"/>
        <v>10345411.371399481</v>
      </c>
      <c r="BT50" s="19">
        <f t="shared" si="4"/>
        <v>885783.41205151286</v>
      </c>
      <c r="BU50" s="7">
        <f t="shared" si="5"/>
        <v>11231194.783450995</v>
      </c>
      <c r="BV50" s="7"/>
      <c r="BW50" s="17">
        <f t="shared" si="6"/>
        <v>0.92113186271538061</v>
      </c>
      <c r="BX50" s="17">
        <f t="shared" ref="BX50:BX78" si="14">BU50/BR50</f>
        <v>1</v>
      </c>
      <c r="BZ50">
        <v>2021</v>
      </c>
      <c r="CA50" s="25">
        <f t="shared" si="7"/>
        <v>2131283.2455708096</v>
      </c>
      <c r="CB50" s="25">
        <f t="shared" si="8"/>
        <v>1566721.763076677</v>
      </c>
      <c r="CC50" s="25">
        <f t="shared" si="13"/>
        <v>2759787.2636271347</v>
      </c>
      <c r="CD50" s="25">
        <f t="shared" si="9"/>
        <v>2007307.6630627306</v>
      </c>
      <c r="CE50" s="25">
        <f t="shared" si="10"/>
        <v>1880311.4360621281</v>
      </c>
      <c r="CF50" s="25">
        <f t="shared" si="11"/>
        <v>0</v>
      </c>
    </row>
    <row r="51" spans="1:84" x14ac:dyDescent="0.25">
      <c r="A51">
        <v>2022</v>
      </c>
      <c r="B51" s="21">
        <f>'County Pop (1,000''s)'!B51*VLOOKUP(B$3,pct_by_cnty!$A:$B,2,FALSE)*1000</f>
        <v>2215.010622504501</v>
      </c>
      <c r="C51" s="21">
        <f>'County Pop (1,000''s)'!C51*VLOOKUP(C$3,pct_by_cnty!$A:$B,2,FALSE)*1000</f>
        <v>13680.700979699097</v>
      </c>
      <c r="D51" s="19">
        <f>'County Pop (1,000''s)'!D51*VLOOKUP(D$3,pct_by_cnty!$A:$C,3,FALSE)*1000</f>
        <v>167007.25542733574</v>
      </c>
      <c r="E51" s="21">
        <f>'County Pop (1,000''s)'!E51*VLOOKUP(E$3,pct_by_cnty!$A:$B,2,FALSE)*1000</f>
        <v>9445.2493596174827</v>
      </c>
      <c r="F51" s="21">
        <f>'County Pop (1,000''s)'!F51*VLOOKUP(F$3,pct_by_cnty!$A:$B,2,FALSE)*1000</f>
        <v>627296.70586186997</v>
      </c>
      <c r="G51" s="21">
        <f>'County Pop (1,000''s)'!G51*VLOOKUP(G$3,pct_by_cnty!$A:$B,2,FALSE)*1000</f>
        <v>2027240.4637985316</v>
      </c>
      <c r="H51" s="7">
        <f>'County Pop (1,000''s)'!H51*VLOOKUP(H$3,pct_by_cnty!$A:$B,2,FALSE)*1000</f>
        <v>0</v>
      </c>
      <c r="I51" s="21">
        <f>'County Pop (1,000''s)'!I51*VLOOKUP(I$3,pct_by_cnty!$A:$B,2,FALSE)*1000</f>
        <v>193535.13901689075</v>
      </c>
      <c r="J51" s="7">
        <f>'County Pop (1,000''s)'!J51*VLOOKUP(J$3,pct_by_cnty!$A:$B,2,FALSE)*1000</f>
        <v>0</v>
      </c>
      <c r="K51" s="21">
        <f>'County Pop (1,000''s)'!K51*VLOOKUP(K$3,pct_by_cnty!$A:$B,2,FALSE)*1000</f>
        <v>2035.1432408973044</v>
      </c>
      <c r="L51" s="21">
        <f>'County Pop (1,000''s)'!L51*VLOOKUP(L$3,pct_by_cnty!$A:$B,2,FALSE)*1000</f>
        <v>349126.36606607452</v>
      </c>
      <c r="M51" s="21">
        <f>'County Pop (1,000''s)'!M51*VLOOKUP(M$3,pct_by_cnty!$A:$B,2,FALSE)*1000</f>
        <v>29377.078013405822</v>
      </c>
      <c r="N51" s="21">
        <f>'County Pop (1,000''s)'!N51*VLOOKUP(N$3,pct_by_cnty!$A:$B,2,FALSE)*1000</f>
        <v>37173.461413909063</v>
      </c>
      <c r="O51" s="7">
        <f>'County Pop (1,000''s)'!O51*VLOOKUP(O$3,pct_by_cnty!$A:$B,2,FALSE)*1000</f>
        <v>0</v>
      </c>
      <c r="P51" s="21">
        <f>'County Pop (1,000''s)'!P51*VLOOKUP(P$3,pct_by_cnty!$A:$B,2,FALSE)*1000</f>
        <v>12.195020242271998</v>
      </c>
      <c r="Q51" s="19">
        <f>'County Pop (1,000''s)'!Q51*VLOOKUP(Q$3,pct_by_cnty!$A:$C,3,FALSE)*1000</f>
        <v>311516.86486095679</v>
      </c>
      <c r="R51" s="21">
        <f>'County Pop (1,000''s)'!R51*VLOOKUP(R$3,pct_by_cnty!$A:$B,2,FALSE)*1000</f>
        <v>121067.08051963217</v>
      </c>
      <c r="S51" s="7">
        <f>'County Pop (1,000''s)'!S51*VLOOKUP(S$3,pct_by_cnty!$A:$B,2,FALSE)*1000</f>
        <v>0</v>
      </c>
      <c r="T51" s="7">
        <f>'County Pop (1,000''s)'!T51*VLOOKUP(T$3,pct_by_cnty!$A:$B,2,FALSE)*1000</f>
        <v>0</v>
      </c>
      <c r="U51" s="7">
        <f>'County Pop (1,000''s)'!U51*VLOOKUP(U$3,pct_by_cnty!$A:$B,2,FALSE)*1000</f>
        <v>0</v>
      </c>
      <c r="V51" s="21">
        <f>'County Pop (1,000''s)'!V51*VLOOKUP(V$3,pct_by_cnty!$A:$B,2,FALSE)*1000</f>
        <v>7182.0605044336953</v>
      </c>
      <c r="W51" s="7">
        <f>'County Pop (1,000''s)'!W51*VLOOKUP(W$3,pct_by_cnty!$A:$B,2,FALSE)*1000</f>
        <v>0</v>
      </c>
      <c r="X51" s="7">
        <f>'County Pop (1,000''s)'!X51*VLOOKUP(X$3,pct_by_cnty!$A:$B,2,FALSE)*1000</f>
        <v>0</v>
      </c>
      <c r="Y51" s="21">
        <f>'County Pop (1,000''s)'!Y51*VLOOKUP(Y$3,pct_by_cnty!$A:$B,2,FALSE)*1000</f>
        <v>70.334549584416806</v>
      </c>
      <c r="Z51" s="21">
        <f>'County Pop (1,000''s)'!Z51*VLOOKUP(Z$3,pct_by_cnty!$A:$B,2,FALSE)*1000</f>
        <v>24504.340989294658</v>
      </c>
      <c r="AA51" s="7">
        <f>'County Pop (1,000''s)'!AA51*VLOOKUP(AA$3,pct_by_cnty!$A:$B,2,FALSE)*1000</f>
        <v>0</v>
      </c>
      <c r="AB51" s="21">
        <f>'County Pop (1,000''s)'!AB51*VLOOKUP(AB$3,pct_by_cnty!$A:$B,2,FALSE)*1000</f>
        <v>823.59663034748985</v>
      </c>
      <c r="AC51" s="7">
        <f>'County Pop (1,000''s)'!AC51*VLOOKUP(AC$3,pct_by_cnty!$A:$B,2,FALSE)*1000</f>
        <v>0</v>
      </c>
      <c r="AD51" s="19">
        <f>'County Pop (1,000''s)'!AD51*VLOOKUP(AD$3,pct_by_cnty!$A:$C,3,FALSE)*1000</f>
        <v>4381.8048848636108</v>
      </c>
      <c r="AE51" s="21">
        <f>'County Pop (1,000''s)'!AE51*VLOOKUP(AE$3,pct_by_cnty!$A:$B,2,FALSE)*1000</f>
        <v>167234.613031933</v>
      </c>
      <c r="AF51" s="19">
        <f>'County Pop (1,000''s)'!AF51*VLOOKUP(AF$3,pct_by_cnty!$A:$C,3,FALSE)*1000</f>
        <v>2276.2185099868366</v>
      </c>
      <c r="AG51" s="7">
        <f>'County Pop (1,000''s)'!AG51*VLOOKUP(AG$3,pct_by_cnty!$A:$B,2,FALSE)*1000</f>
        <v>0</v>
      </c>
      <c r="AH51" s="7">
        <f>'County Pop (1,000''s)'!AH51*VLOOKUP(AH$3,pct_by_cnty!$A:$B,2,FALSE)*1000</f>
        <v>0</v>
      </c>
      <c r="AI51" s="7">
        <f>'County Pop (1,000''s)'!AI51*VLOOKUP(AI$3,pct_by_cnty!$A:$B,2,FALSE)*1000</f>
        <v>0</v>
      </c>
      <c r="AJ51" s="21">
        <f>'County Pop (1,000''s)'!AJ51*VLOOKUP(AJ$3,pct_by_cnty!$A:$B,2,FALSE)*1000</f>
        <v>472475.2479425334</v>
      </c>
      <c r="AK51" s="7">
        <f>'County Pop (1,000''s)'!AK51*VLOOKUP(AK$3,pct_by_cnty!$A:$B,2,FALSE)*1000</f>
        <v>0</v>
      </c>
      <c r="AL51" s="7">
        <f>'County Pop (1,000''s)'!AL51*VLOOKUP(AL$3,pct_by_cnty!$A:$B,2,FALSE)*1000</f>
        <v>0</v>
      </c>
      <c r="AM51" s="7">
        <f>'County Pop (1,000''s)'!AM51*VLOOKUP(AM$3,pct_by_cnty!$A:$B,2,FALSE)*1000</f>
        <v>0</v>
      </c>
      <c r="AN51" s="7">
        <f>'County Pop (1,000''s)'!AN51*VLOOKUP(AN$3,pct_by_cnty!$A:$B,2,FALSE)*1000</f>
        <v>0</v>
      </c>
      <c r="AO51" s="21">
        <f>'County Pop (1,000''s)'!AO51*VLOOKUP(AO$3,pct_by_cnty!$A:$B,2,FALSE)*1000</f>
        <v>376293.92473377497</v>
      </c>
      <c r="AP51" s="7">
        <f>'County Pop (1,000''s)'!AP51*VLOOKUP(AP$3,pct_by_cnty!$A:$B,2,FALSE)*1000</f>
        <v>0</v>
      </c>
      <c r="AQ51" s="21">
        <f>'County Pop (1,000''s)'!AQ51*VLOOKUP(AQ$3,pct_by_cnty!$A:$B,2,FALSE)*1000</f>
        <v>164629.98057802999</v>
      </c>
      <c r="AR51" s="21">
        <f>'County Pop (1,000''s)'!AR51*VLOOKUP(AR$3,pct_by_cnty!$A:$B,2,FALSE)*1000</f>
        <v>2779307.8904193351</v>
      </c>
      <c r="AS51" s="21">
        <f>'County Pop (1,000''s)'!AS51*VLOOKUP(AS$3,pct_by_cnty!$A:$B,2,FALSE)*1000</f>
        <v>58.965440510955673</v>
      </c>
      <c r="AT51" s="21">
        <f>'County Pop (1,000''s)'!AT51*VLOOKUP(AT$3,pct_by_cnty!$A:$B,2,FALSE)*1000</f>
        <v>47097.295297072924</v>
      </c>
      <c r="AU51" s="19">
        <f>'County Pop (1,000''s)'!AU51*VLOOKUP(AU$3,pct_by_cnty!$A:$C,3,FALSE)*1000</f>
        <v>186034.91067952046</v>
      </c>
      <c r="AV51" s="21">
        <f>'County Pop (1,000''s)'!AV51*VLOOKUP(AV$3,pct_by_cnty!$A:$B,2,FALSE)*1000</f>
        <v>38682.213271842265</v>
      </c>
      <c r="AW51" s="21">
        <f>'County Pop (1,000''s)'!AW51*VLOOKUP(AW$3,pct_by_cnty!$A:$B,2,FALSE)*1000</f>
        <v>2.8183861928302907</v>
      </c>
      <c r="AX51" s="21">
        <f>'County Pop (1,000''s)'!AX51*VLOOKUP(AX$3,pct_by_cnty!$A:$B,2,FALSE)*1000</f>
        <v>5.8964091056840395</v>
      </c>
      <c r="AY51" s="21">
        <f>'County Pop (1,000''s)'!AY51*VLOOKUP(AY$3,pct_by_cnty!$A:$B,2,FALSE)*1000</f>
        <v>1500146.5012228764</v>
      </c>
      <c r="AZ51" s="7">
        <f>'County Pop (1,000''s)'!AZ51*VLOOKUP(AZ$3,pct_by_cnty!$A:$B,2,FALSE)*1000</f>
        <v>0</v>
      </c>
      <c r="BA51" s="7">
        <f>'County Pop (1,000''s)'!BA51*VLOOKUP(BA$3,pct_by_cnty!$A:$B,2,FALSE)*1000</f>
        <v>0</v>
      </c>
      <c r="BB51" s="7">
        <f>'County Pop (1,000''s)'!BB51*VLOOKUP(BB$3,pct_by_cnty!$A:$B,2,FALSE)*1000</f>
        <v>0</v>
      </c>
      <c r="BC51" s="21">
        <f>'County Pop (1,000''s)'!BC51*VLOOKUP(BC$3,pct_by_cnty!$A:$B,2,FALSE)*1000</f>
        <v>36142.422819624793</v>
      </c>
      <c r="BD51" s="21">
        <f>'County Pop (1,000''s)'!BD51*VLOOKUP(BD$3,pct_by_cnty!$A:$B,2,FALSE)*1000</f>
        <v>208163.34592307688</v>
      </c>
      <c r="BE51" s="21">
        <f>'County Pop (1,000''s)'!BE51*VLOOKUP(BE$3,pct_by_cnty!$A:$B,2,FALSE)*1000</f>
        <v>285571.18551925675</v>
      </c>
      <c r="BF51" s="19">
        <f>'County Pop (1,000''s)'!BF51*VLOOKUP(BF$3,pct_by_cnty!$A:$C,3,FALSE)*1000</f>
        <v>177170.8182308379</v>
      </c>
      <c r="BG51" s="21">
        <f>'County Pop (1,000''s)'!BG51*VLOOKUP(BG$3,pct_by_cnty!$A:$B,2,FALSE)*1000</f>
        <v>448082.35968462465</v>
      </c>
      <c r="BH51" s="21">
        <f>'County Pop (1,000''s)'!BH51*VLOOKUP(BH$3,pct_by_cnty!$A:$B,2,FALSE)*1000</f>
        <v>125273.49932809117</v>
      </c>
      <c r="BI51" s="7">
        <f>'County Pop (1,000''s)'!BI51*VLOOKUP(BI$3,pct_by_cnty!$A:$B,2,FALSE)*1000</f>
        <v>0</v>
      </c>
      <c r="BJ51" s="21">
        <f>'County Pop (1,000''s)'!BJ51*VLOOKUP(BJ$3,pct_by_cnty!$A:$B,2,FALSE)*1000</f>
        <v>9086.9339848042619</v>
      </c>
      <c r="BK51" s="7">
        <f>'County Pop (1,000''s)'!BK51*VLOOKUP(BK$3,pct_by_cnty!$A:$B,2,FALSE)*1000</f>
        <v>0</v>
      </c>
      <c r="BL51" s="21">
        <f>'County Pop (1,000''s)'!BL51*VLOOKUP(BL$3,pct_by_cnty!$A:$B,2,FALSE)*1000</f>
        <v>4539.8451806101557</v>
      </c>
      <c r="BM51" s="21">
        <f>'County Pop (1,000''s)'!BM51*VLOOKUP(BM$3,pct_by_cnty!$A:$B,2,FALSE)*1000</f>
        <v>353374.74032665312</v>
      </c>
      <c r="BN51" s="7">
        <f>'County Pop (1,000''s)'!BN51*VLOOKUP(BN$3,pct_by_cnty!$A:$B,2,FALSE)*1000</f>
        <v>0</v>
      </c>
      <c r="BO51" s="19">
        <f>'County Pop (1,000''s)'!BO51*VLOOKUP(BO$3,pct_by_cnty!$A:$C,3,FALSE)*1000</f>
        <v>32706.442854570596</v>
      </c>
      <c r="BP51" s="19">
        <f>'County Pop (1,000''s)'!BP51*VLOOKUP(BP$3,pct_by_cnty!$A:$C,3,FALSE)*1000</f>
        <v>12054.462332968806</v>
      </c>
      <c r="BQ51" s="2"/>
      <c r="BR51" s="7">
        <f t="shared" si="12"/>
        <v>11354103.383867925</v>
      </c>
      <c r="BS51" s="7">
        <f t="shared" si="3"/>
        <v>10460954.606086886</v>
      </c>
      <c r="BT51" s="19">
        <f t="shared" si="4"/>
        <v>893148.77778104076</v>
      </c>
      <c r="BU51" s="7">
        <f t="shared" si="5"/>
        <v>11354103.383867927</v>
      </c>
      <c r="BV51" s="7"/>
      <c r="BW51" s="17">
        <f t="shared" si="6"/>
        <v>0.92133691692027053</v>
      </c>
      <c r="BX51" s="17">
        <f t="shared" si="14"/>
        <v>1.0000000000000002</v>
      </c>
      <c r="BZ51">
        <v>2022</v>
      </c>
      <c r="CA51" s="25">
        <f t="shared" si="7"/>
        <v>2156264.4936239384</v>
      </c>
      <c r="CB51" s="25">
        <f t="shared" si="8"/>
        <v>1588815.9612731002</v>
      </c>
      <c r="CC51" s="25">
        <f t="shared" si="13"/>
        <v>2779307.8904193351</v>
      </c>
      <c r="CD51" s="25">
        <f t="shared" si="9"/>
        <v>2027240.4637985316</v>
      </c>
      <c r="CE51" s="25">
        <f t="shared" si="10"/>
        <v>1909325.7969719789</v>
      </c>
      <c r="CF51" s="25">
        <f t="shared" si="11"/>
        <v>0</v>
      </c>
    </row>
    <row r="52" spans="1:84" x14ac:dyDescent="0.25">
      <c r="A52">
        <v>2023</v>
      </c>
      <c r="B52" s="21">
        <f>'County Pop (1,000''s)'!B52*VLOOKUP(B$3,pct_by_cnty!$A:$B,2,FALSE)*1000</f>
        <v>2222.8870832181756</v>
      </c>
      <c r="C52" s="21">
        <f>'County Pop (1,000''s)'!C52*VLOOKUP(C$3,pct_by_cnty!$A:$B,2,FALSE)*1000</f>
        <v>13759.410585311969</v>
      </c>
      <c r="D52" s="19">
        <f>'County Pop (1,000''s)'!D52*VLOOKUP(D$3,pct_by_cnty!$A:$C,3,FALSE)*1000</f>
        <v>168834.54903135804</v>
      </c>
      <c r="E52" s="21">
        <f>'County Pop (1,000''s)'!E52*VLOOKUP(E$3,pct_by_cnty!$A:$B,2,FALSE)*1000</f>
        <v>9483.6903169303278</v>
      </c>
      <c r="F52" s="21">
        <f>'County Pop (1,000''s)'!F52*VLOOKUP(F$3,pct_by_cnty!$A:$B,2,FALSE)*1000</f>
        <v>634322.98934851272</v>
      </c>
      <c r="G52" s="21">
        <f>'County Pop (1,000''s)'!G52*VLOOKUP(G$3,pct_by_cnty!$A:$B,2,FALSE)*1000</f>
        <v>2047797.9628901565</v>
      </c>
      <c r="H52" s="7">
        <f>'County Pop (1,000''s)'!H52*VLOOKUP(H$3,pct_by_cnty!$A:$B,2,FALSE)*1000</f>
        <v>0</v>
      </c>
      <c r="I52" s="21">
        <f>'County Pop (1,000''s)'!I52*VLOOKUP(I$3,pct_by_cnty!$A:$B,2,FALSE)*1000</f>
        <v>196107.76325737592</v>
      </c>
      <c r="J52" s="7">
        <f>'County Pop (1,000''s)'!J52*VLOOKUP(J$3,pct_by_cnty!$A:$B,2,FALSE)*1000</f>
        <v>0</v>
      </c>
      <c r="K52" s="21">
        <f>'County Pop (1,000''s)'!K52*VLOOKUP(K$3,pct_by_cnty!$A:$B,2,FALSE)*1000</f>
        <v>2064.5813500456065</v>
      </c>
      <c r="L52" s="21">
        <f>'County Pop (1,000''s)'!L52*VLOOKUP(L$3,pct_by_cnty!$A:$B,2,FALSE)*1000</f>
        <v>355406.77411239076</v>
      </c>
      <c r="M52" s="21">
        <f>'County Pop (1,000''s)'!M52*VLOOKUP(M$3,pct_by_cnty!$A:$B,2,FALSE)*1000</f>
        <v>29619.111538714576</v>
      </c>
      <c r="N52" s="21">
        <f>'County Pop (1,000''s)'!N52*VLOOKUP(N$3,pct_by_cnty!$A:$B,2,FALSE)*1000</f>
        <v>37413.660613496409</v>
      </c>
      <c r="O52" s="7">
        <f>'County Pop (1,000''s)'!O52*VLOOKUP(O$3,pct_by_cnty!$A:$B,2,FALSE)*1000</f>
        <v>0</v>
      </c>
      <c r="P52" s="21">
        <f>'County Pop (1,000''s)'!P52*VLOOKUP(P$3,pct_by_cnty!$A:$B,2,FALSE)*1000</f>
        <v>12.276583542815581</v>
      </c>
      <c r="Q52" s="19">
        <f>'County Pop (1,000''s)'!Q52*VLOOKUP(Q$3,pct_by_cnty!$A:$C,3,FALSE)*1000</f>
        <v>311321.70651084313</v>
      </c>
      <c r="R52" s="21">
        <f>'County Pop (1,000''s)'!R52*VLOOKUP(R$3,pct_by_cnty!$A:$B,2,FALSE)*1000</f>
        <v>123759.97310098603</v>
      </c>
      <c r="S52" s="7">
        <f>'County Pop (1,000''s)'!S52*VLOOKUP(S$3,pct_by_cnty!$A:$B,2,FALSE)*1000</f>
        <v>0</v>
      </c>
      <c r="T52" s="7">
        <f>'County Pop (1,000''s)'!T52*VLOOKUP(T$3,pct_by_cnty!$A:$B,2,FALSE)*1000</f>
        <v>0</v>
      </c>
      <c r="U52" s="7">
        <f>'County Pop (1,000''s)'!U52*VLOOKUP(U$3,pct_by_cnty!$A:$B,2,FALSE)*1000</f>
        <v>0</v>
      </c>
      <c r="V52" s="21">
        <f>'County Pop (1,000''s)'!V52*VLOOKUP(V$3,pct_by_cnty!$A:$B,2,FALSE)*1000</f>
        <v>7247.9324077862602</v>
      </c>
      <c r="W52" s="7">
        <f>'County Pop (1,000''s)'!W52*VLOOKUP(W$3,pct_by_cnty!$A:$B,2,FALSE)*1000</f>
        <v>0</v>
      </c>
      <c r="X52" s="7">
        <f>'County Pop (1,000''s)'!X52*VLOOKUP(X$3,pct_by_cnty!$A:$B,2,FALSE)*1000</f>
        <v>0</v>
      </c>
      <c r="Y52" s="21">
        <f>'County Pop (1,000''s)'!Y52*VLOOKUP(Y$3,pct_by_cnty!$A:$B,2,FALSE)*1000</f>
        <v>70.32542025486282</v>
      </c>
      <c r="Z52" s="21">
        <f>'County Pop (1,000''s)'!Z52*VLOOKUP(Z$3,pct_by_cnty!$A:$B,2,FALSE)*1000</f>
        <v>24669.407907236411</v>
      </c>
      <c r="AA52" s="7">
        <f>'County Pop (1,000''s)'!AA52*VLOOKUP(AA$3,pct_by_cnty!$A:$B,2,FALSE)*1000</f>
        <v>0</v>
      </c>
      <c r="AB52" s="21">
        <f>'County Pop (1,000''s)'!AB52*VLOOKUP(AB$3,pct_by_cnty!$A:$B,2,FALSE)*1000</f>
        <v>831.33256731182087</v>
      </c>
      <c r="AC52" s="7">
        <f>'County Pop (1,000''s)'!AC52*VLOOKUP(AC$3,pct_by_cnty!$A:$B,2,FALSE)*1000</f>
        <v>0</v>
      </c>
      <c r="AD52" s="19">
        <f>'County Pop (1,000''s)'!AD52*VLOOKUP(AD$3,pct_by_cnty!$A:$C,3,FALSE)*1000</f>
        <v>4385.6162788839829</v>
      </c>
      <c r="AE52" s="21">
        <f>'County Pop (1,000''s)'!AE52*VLOOKUP(AE$3,pct_by_cnty!$A:$B,2,FALSE)*1000</f>
        <v>169403.755830326</v>
      </c>
      <c r="AF52" s="19">
        <f>'County Pop (1,000''s)'!AF52*VLOOKUP(AF$3,pct_by_cnty!$A:$C,3,FALSE)*1000</f>
        <v>2279.8255630232961</v>
      </c>
      <c r="AG52" s="7">
        <f>'County Pop (1,000''s)'!AG52*VLOOKUP(AG$3,pct_by_cnty!$A:$B,2,FALSE)*1000</f>
        <v>0</v>
      </c>
      <c r="AH52" s="7">
        <f>'County Pop (1,000''s)'!AH52*VLOOKUP(AH$3,pct_by_cnty!$A:$B,2,FALSE)*1000</f>
        <v>0</v>
      </c>
      <c r="AI52" s="7">
        <f>'County Pop (1,000''s)'!AI52*VLOOKUP(AI$3,pct_by_cnty!$A:$B,2,FALSE)*1000</f>
        <v>0</v>
      </c>
      <c r="AJ52" s="21">
        <f>'County Pop (1,000''s)'!AJ52*VLOOKUP(AJ$3,pct_by_cnty!$A:$B,2,FALSE)*1000</f>
        <v>481414.47643492534</v>
      </c>
      <c r="AK52" s="7">
        <f>'County Pop (1,000''s)'!AK52*VLOOKUP(AK$3,pct_by_cnty!$A:$B,2,FALSE)*1000</f>
        <v>0</v>
      </c>
      <c r="AL52" s="7">
        <f>'County Pop (1,000''s)'!AL52*VLOOKUP(AL$3,pct_by_cnty!$A:$B,2,FALSE)*1000</f>
        <v>0</v>
      </c>
      <c r="AM52" s="7">
        <f>'County Pop (1,000''s)'!AM52*VLOOKUP(AM$3,pct_by_cnty!$A:$B,2,FALSE)*1000</f>
        <v>0</v>
      </c>
      <c r="AN52" s="7">
        <f>'County Pop (1,000''s)'!AN52*VLOOKUP(AN$3,pct_by_cnty!$A:$B,2,FALSE)*1000</f>
        <v>0</v>
      </c>
      <c r="AO52" s="21">
        <f>'County Pop (1,000''s)'!AO52*VLOOKUP(AO$3,pct_by_cnty!$A:$B,2,FALSE)*1000</f>
        <v>382610.64980842569</v>
      </c>
      <c r="AP52" s="7">
        <f>'County Pop (1,000''s)'!AP52*VLOOKUP(AP$3,pct_by_cnty!$A:$B,2,FALSE)*1000</f>
        <v>0</v>
      </c>
      <c r="AQ52" s="21">
        <f>'County Pop (1,000''s)'!AQ52*VLOOKUP(AQ$3,pct_by_cnty!$A:$B,2,FALSE)*1000</f>
        <v>165405.78619086501</v>
      </c>
      <c r="AR52" s="21">
        <f>'County Pop (1,000''s)'!AR52*VLOOKUP(AR$3,pct_by_cnty!$A:$B,2,FALSE)*1000</f>
        <v>2799186.2950413199</v>
      </c>
      <c r="AS52" s="21">
        <f>'County Pop (1,000''s)'!AS52*VLOOKUP(AS$3,pct_by_cnty!$A:$B,2,FALSE)*1000</f>
        <v>58.801649579098545</v>
      </c>
      <c r="AT52" s="21">
        <f>'County Pop (1,000''s)'!AT52*VLOOKUP(AT$3,pct_by_cnty!$A:$B,2,FALSE)*1000</f>
        <v>47946.159666210027</v>
      </c>
      <c r="AU52" s="19">
        <f>'County Pop (1,000''s)'!AU52*VLOOKUP(AU$3,pct_by_cnty!$A:$C,3,FALSE)*1000</f>
        <v>187409.17251660218</v>
      </c>
      <c r="AV52" s="21">
        <f>'County Pop (1,000''s)'!AV52*VLOOKUP(AV$3,pct_by_cnty!$A:$B,2,FALSE)*1000</f>
        <v>38850.983601315696</v>
      </c>
      <c r="AW52" s="21">
        <f>'County Pop (1,000''s)'!AW52*VLOOKUP(AW$3,pct_by_cnty!$A:$B,2,FALSE)*1000</f>
        <v>2.8616450067979802</v>
      </c>
      <c r="AX52" s="21">
        <f>'County Pop (1,000''s)'!AX52*VLOOKUP(AX$3,pct_by_cnty!$A:$B,2,FALSE)*1000</f>
        <v>6.0797124990808795</v>
      </c>
      <c r="AY52" s="21">
        <f>'County Pop (1,000''s)'!AY52*VLOOKUP(AY$3,pct_by_cnty!$A:$B,2,FALSE)*1000</f>
        <v>1516732.0818043242</v>
      </c>
      <c r="AZ52" s="7">
        <f>'County Pop (1,000''s)'!AZ52*VLOOKUP(AZ$3,pct_by_cnty!$A:$B,2,FALSE)*1000</f>
        <v>0</v>
      </c>
      <c r="BA52" s="7">
        <f>'County Pop (1,000''s)'!BA52*VLOOKUP(BA$3,pct_by_cnty!$A:$B,2,FALSE)*1000</f>
        <v>0</v>
      </c>
      <c r="BB52" s="7">
        <f>'County Pop (1,000''s)'!BB52*VLOOKUP(BB$3,pct_by_cnty!$A:$B,2,FALSE)*1000</f>
        <v>0</v>
      </c>
      <c r="BC52" s="21">
        <f>'County Pop (1,000''s)'!BC52*VLOOKUP(BC$3,pct_by_cnty!$A:$B,2,FALSE)*1000</f>
        <v>36255.718979380785</v>
      </c>
      <c r="BD52" s="21">
        <f>'County Pop (1,000''s)'!BD52*VLOOKUP(BD$3,pct_by_cnty!$A:$B,2,FALSE)*1000</f>
        <v>214636.5750409246</v>
      </c>
      <c r="BE52" s="21">
        <f>'County Pop (1,000''s)'!BE52*VLOOKUP(BE$3,pct_by_cnty!$A:$B,2,FALSE)*1000</f>
        <v>290696.25458838273</v>
      </c>
      <c r="BF52" s="19">
        <f>'County Pop (1,000''s)'!BF52*VLOOKUP(BF$3,pct_by_cnty!$A:$C,3,FALSE)*1000</f>
        <v>179760.75598877954</v>
      </c>
      <c r="BG52" s="21">
        <f>'County Pop (1,000''s)'!BG52*VLOOKUP(BG$3,pct_by_cnty!$A:$B,2,FALSE)*1000</f>
        <v>452747.09701286332</v>
      </c>
      <c r="BH52" s="21">
        <f>'County Pop (1,000''s)'!BH52*VLOOKUP(BH$3,pct_by_cnty!$A:$B,2,FALSE)*1000</f>
        <v>126128.7105605275</v>
      </c>
      <c r="BI52" s="7">
        <f>'County Pop (1,000''s)'!BI52*VLOOKUP(BI$3,pct_by_cnty!$A:$B,2,FALSE)*1000</f>
        <v>0</v>
      </c>
      <c r="BJ52" s="21">
        <f>'County Pop (1,000''s)'!BJ52*VLOOKUP(BJ$3,pct_by_cnty!$A:$B,2,FALSE)*1000</f>
        <v>9162.3544026558375</v>
      </c>
      <c r="BK52" s="7">
        <f>'County Pop (1,000''s)'!BK52*VLOOKUP(BK$3,pct_by_cnty!$A:$B,2,FALSE)*1000</f>
        <v>0</v>
      </c>
      <c r="BL52" s="21">
        <f>'County Pop (1,000''s)'!BL52*VLOOKUP(BL$3,pct_by_cnty!$A:$B,2,FALSE)*1000</f>
        <v>4528.9439405127368</v>
      </c>
      <c r="BM52" s="21">
        <f>'County Pop (1,000''s)'!BM52*VLOOKUP(BM$3,pct_by_cnty!$A:$B,2,FALSE)*1000</f>
        <v>356977.46380103449</v>
      </c>
      <c r="BN52" s="7">
        <f>'County Pop (1,000''s)'!BN52*VLOOKUP(BN$3,pct_by_cnty!$A:$B,2,FALSE)*1000</f>
        <v>0</v>
      </c>
      <c r="BO52" s="19">
        <f>'County Pop (1,000''s)'!BO52*VLOOKUP(BO$3,pct_by_cnty!$A:$C,3,FALSE)*1000</f>
        <v>33458.264544895435</v>
      </c>
      <c r="BP52" s="19">
        <f>'County Pop (1,000''s)'!BP52*VLOOKUP(BP$3,pct_by_cnty!$A:$C,3,FALSE)*1000</f>
        <v>12167.222507441924</v>
      </c>
      <c r="BQ52" s="2"/>
      <c r="BR52" s="7">
        <f t="shared" si="12"/>
        <v>11477158.241736175</v>
      </c>
      <c r="BS52" s="7">
        <f t="shared" si="3"/>
        <v>10577541.128794348</v>
      </c>
      <c r="BT52" s="19">
        <f t="shared" si="4"/>
        <v>899617.11294182739</v>
      </c>
      <c r="BU52" s="7">
        <f t="shared" si="5"/>
        <v>11477158.241736175</v>
      </c>
      <c r="BV52" s="7"/>
      <c r="BW52" s="17">
        <f t="shared" si="6"/>
        <v>0.92161673700111502</v>
      </c>
      <c r="BX52" s="17">
        <f t="shared" si="14"/>
        <v>1</v>
      </c>
      <c r="BZ52">
        <v>2023</v>
      </c>
      <c r="CA52" s="25">
        <f t="shared" si="7"/>
        <v>2181088.8620152134</v>
      </c>
      <c r="CB52" s="25">
        <f t="shared" si="8"/>
        <v>1610889.7876560141</v>
      </c>
      <c r="CC52" s="25">
        <f t="shared" si="13"/>
        <v>2799186.2950413199</v>
      </c>
      <c r="CD52" s="25">
        <f t="shared" si="9"/>
        <v>2047797.9628901565</v>
      </c>
      <c r="CE52" s="25">
        <f t="shared" si="10"/>
        <v>1938578.2211916458</v>
      </c>
      <c r="CF52" s="25">
        <f t="shared" si="11"/>
        <v>0</v>
      </c>
    </row>
    <row r="53" spans="1:84" x14ac:dyDescent="0.25">
      <c r="A53">
        <v>2024</v>
      </c>
      <c r="B53" s="21">
        <f>'County Pop (1,000''s)'!B53*VLOOKUP(B$3,pct_by_cnty!$A:$B,2,FALSE)*1000</f>
        <v>2230.8989740093689</v>
      </c>
      <c r="C53" s="21">
        <f>'County Pop (1,000''s)'!C53*VLOOKUP(C$3,pct_by_cnty!$A:$B,2,FALSE)*1000</f>
        <v>13845.160893990595</v>
      </c>
      <c r="D53" s="19">
        <f>'County Pop (1,000''s)'!D53*VLOOKUP(D$3,pct_by_cnty!$A:$C,3,FALSE)*1000</f>
        <v>170672.15158596763</v>
      </c>
      <c r="E53" s="21">
        <f>'County Pop (1,000''s)'!E53*VLOOKUP(E$3,pct_by_cnty!$A:$B,2,FALSE)*1000</f>
        <v>9504.5530614216259</v>
      </c>
      <c r="F53" s="21">
        <f>'County Pop (1,000''s)'!F53*VLOOKUP(F$3,pct_by_cnty!$A:$B,2,FALSE)*1000</f>
        <v>641354.92347008409</v>
      </c>
      <c r="G53" s="21">
        <f>'County Pop (1,000''s)'!G53*VLOOKUP(G$3,pct_by_cnty!$A:$B,2,FALSE)*1000</f>
        <v>2068634.6379218972</v>
      </c>
      <c r="H53" s="7">
        <f>'County Pop (1,000''s)'!H53*VLOOKUP(H$3,pct_by_cnty!$A:$B,2,FALSE)*1000</f>
        <v>0</v>
      </c>
      <c r="I53" s="21">
        <f>'County Pop (1,000''s)'!I53*VLOOKUP(I$3,pct_by_cnty!$A:$B,2,FALSE)*1000</f>
        <v>198745.42034079542</v>
      </c>
      <c r="J53" s="7">
        <f>'County Pop (1,000''s)'!J53*VLOOKUP(J$3,pct_by_cnty!$A:$B,2,FALSE)*1000</f>
        <v>0</v>
      </c>
      <c r="K53" s="21">
        <f>'County Pop (1,000''s)'!K53*VLOOKUP(K$3,pct_by_cnty!$A:$B,2,FALSE)*1000</f>
        <v>2094.127834920555</v>
      </c>
      <c r="L53" s="21">
        <f>'County Pop (1,000''s)'!L53*VLOOKUP(L$3,pct_by_cnty!$A:$B,2,FALSE)*1000</f>
        <v>361757.43640172103</v>
      </c>
      <c r="M53" s="21">
        <f>'County Pop (1,000''s)'!M53*VLOOKUP(M$3,pct_by_cnty!$A:$B,2,FALSE)*1000</f>
        <v>29865.121190901198</v>
      </c>
      <c r="N53" s="21">
        <f>'County Pop (1,000''s)'!N53*VLOOKUP(N$3,pct_by_cnty!$A:$B,2,FALSE)*1000</f>
        <v>37613.89377272773</v>
      </c>
      <c r="O53" s="7">
        <f>'County Pop (1,000''s)'!O53*VLOOKUP(O$3,pct_by_cnty!$A:$B,2,FALSE)*1000</f>
        <v>0</v>
      </c>
      <c r="P53" s="21">
        <f>'County Pop (1,000''s)'!P53*VLOOKUP(P$3,pct_by_cnty!$A:$B,2,FALSE)*1000</f>
        <v>12.350302846667743</v>
      </c>
      <c r="Q53" s="19">
        <f>'County Pop (1,000''s)'!Q53*VLOOKUP(Q$3,pct_by_cnty!$A:$C,3,FALSE)*1000</f>
        <v>310937.10506446753</v>
      </c>
      <c r="R53" s="21">
        <f>'County Pop (1,000''s)'!R53*VLOOKUP(R$3,pct_by_cnty!$A:$B,2,FALSE)*1000</f>
        <v>126675.32030252388</v>
      </c>
      <c r="S53" s="7">
        <f>'County Pop (1,000''s)'!S53*VLOOKUP(S$3,pct_by_cnty!$A:$B,2,FALSE)*1000</f>
        <v>0</v>
      </c>
      <c r="T53" s="7">
        <f>'County Pop (1,000''s)'!T53*VLOOKUP(T$3,pct_by_cnty!$A:$B,2,FALSE)*1000</f>
        <v>0</v>
      </c>
      <c r="U53" s="7">
        <f>'County Pop (1,000''s)'!U53*VLOOKUP(U$3,pct_by_cnty!$A:$B,2,FALSE)*1000</f>
        <v>0</v>
      </c>
      <c r="V53" s="21">
        <f>'County Pop (1,000''s)'!V53*VLOOKUP(V$3,pct_by_cnty!$A:$B,2,FALSE)*1000</f>
        <v>7312.4662479244571</v>
      </c>
      <c r="W53" s="7">
        <f>'County Pop (1,000''s)'!W53*VLOOKUP(W$3,pct_by_cnty!$A:$B,2,FALSE)*1000</f>
        <v>0</v>
      </c>
      <c r="X53" s="7">
        <f>'County Pop (1,000''s)'!X53*VLOOKUP(X$3,pct_by_cnty!$A:$B,2,FALSE)*1000</f>
        <v>0</v>
      </c>
      <c r="Y53" s="21">
        <f>'County Pop (1,000''s)'!Y53*VLOOKUP(Y$3,pct_by_cnty!$A:$B,2,FALSE)*1000</f>
        <v>70.298710557792617</v>
      </c>
      <c r="Z53" s="21">
        <f>'County Pop (1,000''s)'!Z53*VLOOKUP(Z$3,pct_by_cnty!$A:$B,2,FALSE)*1000</f>
        <v>24805.009437928922</v>
      </c>
      <c r="AA53" s="7">
        <f>'County Pop (1,000''s)'!AA53*VLOOKUP(AA$3,pct_by_cnty!$A:$B,2,FALSE)*1000</f>
        <v>0</v>
      </c>
      <c r="AB53" s="21">
        <f>'County Pop (1,000''s)'!AB53*VLOOKUP(AB$3,pct_by_cnty!$A:$B,2,FALSE)*1000</f>
        <v>839.15879396284834</v>
      </c>
      <c r="AC53" s="7">
        <f>'County Pop (1,000''s)'!AC53*VLOOKUP(AC$3,pct_by_cnty!$A:$B,2,FALSE)*1000</f>
        <v>0</v>
      </c>
      <c r="AD53" s="19">
        <f>'County Pop (1,000''s)'!AD53*VLOOKUP(AD$3,pct_by_cnty!$A:$C,3,FALSE)*1000</f>
        <v>4389.4816008782127</v>
      </c>
      <c r="AE53" s="21">
        <f>'County Pop (1,000''s)'!AE53*VLOOKUP(AE$3,pct_by_cnty!$A:$B,2,FALSE)*1000</f>
        <v>171709.49821539401</v>
      </c>
      <c r="AF53" s="19">
        <f>'County Pop (1,000''s)'!AF53*VLOOKUP(AF$3,pct_by_cnty!$A:$C,3,FALSE)*1000</f>
        <v>2284.5434995453306</v>
      </c>
      <c r="AG53" s="7">
        <f>'County Pop (1,000''s)'!AG53*VLOOKUP(AG$3,pct_by_cnty!$A:$B,2,FALSE)*1000</f>
        <v>0</v>
      </c>
      <c r="AH53" s="7">
        <f>'County Pop (1,000''s)'!AH53*VLOOKUP(AH$3,pct_by_cnty!$A:$B,2,FALSE)*1000</f>
        <v>0</v>
      </c>
      <c r="AI53" s="7">
        <f>'County Pop (1,000''s)'!AI53*VLOOKUP(AI$3,pct_by_cnty!$A:$B,2,FALSE)*1000</f>
        <v>0</v>
      </c>
      <c r="AJ53" s="21">
        <f>'County Pop (1,000''s)'!AJ53*VLOOKUP(AJ$3,pct_by_cnty!$A:$B,2,FALSE)*1000</f>
        <v>490685.04657449818</v>
      </c>
      <c r="AK53" s="7">
        <f>'County Pop (1,000''s)'!AK53*VLOOKUP(AK$3,pct_by_cnty!$A:$B,2,FALSE)*1000</f>
        <v>0</v>
      </c>
      <c r="AL53" s="7">
        <f>'County Pop (1,000''s)'!AL53*VLOOKUP(AL$3,pct_by_cnty!$A:$B,2,FALSE)*1000</f>
        <v>0</v>
      </c>
      <c r="AM53" s="7">
        <f>'County Pop (1,000''s)'!AM53*VLOOKUP(AM$3,pct_by_cnty!$A:$B,2,FALSE)*1000</f>
        <v>0</v>
      </c>
      <c r="AN53" s="7">
        <f>'County Pop (1,000''s)'!AN53*VLOOKUP(AN$3,pct_by_cnty!$A:$B,2,FALSE)*1000</f>
        <v>0</v>
      </c>
      <c r="AO53" s="21">
        <f>'County Pop (1,000''s)'!AO53*VLOOKUP(AO$3,pct_by_cnty!$A:$B,2,FALSE)*1000</f>
        <v>388847.56582763616</v>
      </c>
      <c r="AP53" s="7">
        <f>'County Pop (1,000''s)'!AP53*VLOOKUP(AP$3,pct_by_cnty!$A:$B,2,FALSE)*1000</f>
        <v>0</v>
      </c>
      <c r="AQ53" s="21">
        <f>'County Pop (1,000''s)'!AQ53*VLOOKUP(AQ$3,pct_by_cnty!$A:$B,2,FALSE)*1000</f>
        <v>166187.724757396</v>
      </c>
      <c r="AR53" s="21">
        <f>'County Pop (1,000''s)'!AR53*VLOOKUP(AR$3,pct_by_cnty!$A:$B,2,FALSE)*1000</f>
        <v>2819629.6567079942</v>
      </c>
      <c r="AS53" s="21">
        <f>'County Pop (1,000''s)'!AS53*VLOOKUP(AS$3,pct_by_cnty!$A:$B,2,FALSE)*1000</f>
        <v>58.730989305681014</v>
      </c>
      <c r="AT53" s="21">
        <f>'County Pop (1,000''s)'!AT53*VLOOKUP(AT$3,pct_by_cnty!$A:$B,2,FALSE)*1000</f>
        <v>48720.953207746796</v>
      </c>
      <c r="AU53" s="19">
        <f>'County Pop (1,000''s)'!AU53*VLOOKUP(AU$3,pct_by_cnty!$A:$C,3,FALSE)*1000</f>
        <v>188435.1452689537</v>
      </c>
      <c r="AV53" s="21">
        <f>'County Pop (1,000''s)'!AV53*VLOOKUP(AV$3,pct_by_cnty!$A:$B,2,FALSE)*1000</f>
        <v>38985.325918335795</v>
      </c>
      <c r="AW53" s="21">
        <f>'County Pop (1,000''s)'!AW53*VLOOKUP(AW$3,pct_by_cnty!$A:$B,2,FALSE)*1000</f>
        <v>2.9041991845365596</v>
      </c>
      <c r="AX53" s="21">
        <f>'County Pop (1,000''s)'!AX53*VLOOKUP(AX$3,pct_by_cnty!$A:$B,2,FALSE)*1000</f>
        <v>6.2612368696387577</v>
      </c>
      <c r="AY53" s="21">
        <f>'County Pop (1,000''s)'!AY53*VLOOKUP(AY$3,pct_by_cnty!$A:$B,2,FALSE)*1000</f>
        <v>1533460.7675313109</v>
      </c>
      <c r="AZ53" s="7">
        <f>'County Pop (1,000''s)'!AZ53*VLOOKUP(AZ$3,pct_by_cnty!$A:$B,2,FALSE)*1000</f>
        <v>0</v>
      </c>
      <c r="BA53" s="7">
        <f>'County Pop (1,000''s)'!BA53*VLOOKUP(BA$3,pct_by_cnty!$A:$B,2,FALSE)*1000</f>
        <v>0</v>
      </c>
      <c r="BB53" s="7">
        <f>'County Pop (1,000''s)'!BB53*VLOOKUP(BB$3,pct_by_cnty!$A:$B,2,FALSE)*1000</f>
        <v>0</v>
      </c>
      <c r="BC53" s="21">
        <f>'County Pop (1,000''s)'!BC53*VLOOKUP(BC$3,pct_by_cnty!$A:$B,2,FALSE)*1000</f>
        <v>36327.894326262925</v>
      </c>
      <c r="BD53" s="21">
        <f>'County Pop (1,000''s)'!BD53*VLOOKUP(BD$3,pct_by_cnty!$A:$B,2,FALSE)*1000</f>
        <v>221084.79047127563</v>
      </c>
      <c r="BE53" s="21">
        <f>'County Pop (1,000''s)'!BE53*VLOOKUP(BE$3,pct_by_cnty!$A:$B,2,FALSE)*1000</f>
        <v>295920.61857690668</v>
      </c>
      <c r="BF53" s="19">
        <f>'County Pop (1,000''s)'!BF53*VLOOKUP(BF$3,pct_by_cnty!$A:$C,3,FALSE)*1000</f>
        <v>182165.88706876291</v>
      </c>
      <c r="BG53" s="21">
        <f>'County Pop (1,000''s)'!BG53*VLOOKUP(BG$3,pct_by_cnty!$A:$B,2,FALSE)*1000</f>
        <v>457447.23105232243</v>
      </c>
      <c r="BH53" s="21">
        <f>'County Pop (1,000''s)'!BH53*VLOOKUP(BH$3,pct_by_cnty!$A:$B,2,FALSE)*1000</f>
        <v>126926.08899296692</v>
      </c>
      <c r="BI53" s="7">
        <f>'County Pop (1,000''s)'!BI53*VLOOKUP(BI$3,pct_by_cnty!$A:$B,2,FALSE)*1000</f>
        <v>0</v>
      </c>
      <c r="BJ53" s="21">
        <f>'County Pop (1,000''s)'!BJ53*VLOOKUP(BJ$3,pct_by_cnty!$A:$B,2,FALSE)*1000</f>
        <v>9246.0071332297393</v>
      </c>
      <c r="BK53" s="7">
        <f>'County Pop (1,000''s)'!BK53*VLOOKUP(BK$3,pct_by_cnty!$A:$B,2,FALSE)*1000</f>
        <v>0</v>
      </c>
      <c r="BL53" s="21">
        <f>'County Pop (1,000''s)'!BL53*VLOOKUP(BL$3,pct_by_cnty!$A:$B,2,FALSE)*1000</f>
        <v>4528.3246539821321</v>
      </c>
      <c r="BM53" s="21">
        <f>'County Pop (1,000''s)'!BM53*VLOOKUP(BM$3,pct_by_cnty!$A:$B,2,FALSE)*1000</f>
        <v>360503.66801776335</v>
      </c>
      <c r="BN53" s="7">
        <f>'County Pop (1,000''s)'!BN53*VLOOKUP(BN$3,pct_by_cnty!$A:$B,2,FALSE)*1000</f>
        <v>0</v>
      </c>
      <c r="BO53" s="19">
        <f>'County Pop (1,000''s)'!BO53*VLOOKUP(BO$3,pct_by_cnty!$A:$C,3,FALSE)*1000</f>
        <v>34116.381773717643</v>
      </c>
      <c r="BP53" s="19">
        <f>'County Pop (1,000''s)'!BP53*VLOOKUP(BP$3,pct_by_cnty!$A:$C,3,FALSE)*1000</f>
        <v>12284.608211899313</v>
      </c>
      <c r="BQ53" s="2"/>
      <c r="BR53" s="7">
        <f t="shared" si="12"/>
        <v>11600925.140122786</v>
      </c>
      <c r="BS53" s="7">
        <f t="shared" si="3"/>
        <v>10695639.836048596</v>
      </c>
      <c r="BT53" s="19">
        <f t="shared" si="4"/>
        <v>905285.3040741923</v>
      </c>
      <c r="BU53" s="7">
        <f t="shared" si="5"/>
        <v>11600925.140122788</v>
      </c>
      <c r="BV53" s="7"/>
      <c r="BW53" s="17">
        <f t="shared" si="6"/>
        <v>0.92196438705192707</v>
      </c>
      <c r="BX53" s="17">
        <f t="shared" si="14"/>
        <v>1.0000000000000002</v>
      </c>
      <c r="BZ53">
        <v>2024</v>
      </c>
      <c r="CA53" s="25">
        <f t="shared" si="7"/>
        <v>2206263.9349993435</v>
      </c>
      <c r="CB53" s="25">
        <f t="shared" si="8"/>
        <v>1632929.3482699795</v>
      </c>
      <c r="CC53" s="25">
        <f t="shared" si="13"/>
        <v>2819629.6567079942</v>
      </c>
      <c r="CD53" s="25">
        <f t="shared" si="9"/>
        <v>2068634.6379218972</v>
      </c>
      <c r="CE53" s="25">
        <f t="shared" si="10"/>
        <v>1968182.2581493803</v>
      </c>
      <c r="CF53" s="25">
        <f t="shared" si="11"/>
        <v>0</v>
      </c>
    </row>
    <row r="54" spans="1:84" x14ac:dyDescent="0.25">
      <c r="A54">
        <v>2025</v>
      </c>
      <c r="B54" s="21">
        <f>'County Pop (1,000''s)'!B54*VLOOKUP(B$3,pct_by_cnty!$A:$B,2,FALSE)*1000</f>
        <v>2239.363272538274</v>
      </c>
      <c r="C54" s="21">
        <f>'County Pop (1,000''s)'!C54*VLOOKUP(C$3,pct_by_cnty!$A:$B,2,FALSE)*1000</f>
        <v>13938.244374992488</v>
      </c>
      <c r="D54" s="19">
        <f>'County Pop (1,000''s)'!D54*VLOOKUP(D$3,pct_by_cnty!$A:$C,3,FALSE)*1000</f>
        <v>172543.33249091584</v>
      </c>
      <c r="E54" s="21">
        <f>'County Pop (1,000''s)'!E54*VLOOKUP(E$3,pct_by_cnty!$A:$B,2,FALSE)*1000</f>
        <v>9511.0584315365431</v>
      </c>
      <c r="F54" s="21">
        <f>'County Pop (1,000''s)'!F54*VLOOKUP(F$3,pct_by_cnty!$A:$B,2,FALSE)*1000</f>
        <v>648333.16609530756</v>
      </c>
      <c r="G54" s="21">
        <f>'County Pop (1,000''s)'!G54*VLOOKUP(G$3,pct_by_cnty!$A:$B,2,FALSE)*1000</f>
        <v>2089256.1482809193</v>
      </c>
      <c r="H54" s="7">
        <f>'County Pop (1,000''s)'!H54*VLOOKUP(H$3,pct_by_cnty!$A:$B,2,FALSE)*1000</f>
        <v>0</v>
      </c>
      <c r="I54" s="21">
        <f>'County Pop (1,000''s)'!I54*VLOOKUP(I$3,pct_by_cnty!$A:$B,2,FALSE)*1000</f>
        <v>201444.74347017106</v>
      </c>
      <c r="J54" s="7">
        <f>'County Pop (1,000''s)'!J54*VLOOKUP(J$3,pct_by_cnty!$A:$B,2,FALSE)*1000</f>
        <v>0</v>
      </c>
      <c r="K54" s="21">
        <f>'County Pop (1,000''s)'!K54*VLOOKUP(K$3,pct_by_cnty!$A:$B,2,FALSE)*1000</f>
        <v>2123.8373786534221</v>
      </c>
      <c r="L54" s="21">
        <f>'County Pop (1,000''s)'!L54*VLOOKUP(L$3,pct_by_cnty!$A:$B,2,FALSE)*1000</f>
        <v>368203.73961842788</v>
      </c>
      <c r="M54" s="21">
        <f>'County Pop (1,000''s)'!M54*VLOOKUP(M$3,pct_by_cnty!$A:$B,2,FALSE)*1000</f>
        <v>30120.618922694404</v>
      </c>
      <c r="N54" s="21">
        <f>'County Pop (1,000''s)'!N54*VLOOKUP(N$3,pct_by_cnty!$A:$B,2,FALSE)*1000</f>
        <v>37782.855861155898</v>
      </c>
      <c r="O54" s="7">
        <f>'County Pop (1,000''s)'!O54*VLOOKUP(O$3,pct_by_cnty!$A:$B,2,FALSE)*1000</f>
        <v>0</v>
      </c>
      <c r="P54" s="21">
        <f>'County Pop (1,000''s)'!P54*VLOOKUP(P$3,pct_by_cnty!$A:$B,2,FALSE)*1000</f>
        <v>12.416931041912859</v>
      </c>
      <c r="Q54" s="19">
        <f>'County Pop (1,000''s)'!Q54*VLOOKUP(Q$3,pct_by_cnty!$A:$C,3,FALSE)*1000</f>
        <v>310339.08249866759</v>
      </c>
      <c r="R54" s="21">
        <f>'County Pop (1,000''s)'!R54*VLOOKUP(R$3,pct_by_cnty!$A:$B,2,FALSE)*1000</f>
        <v>129825.23408401691</v>
      </c>
      <c r="S54" s="7">
        <f>'County Pop (1,000''s)'!S54*VLOOKUP(S$3,pct_by_cnty!$A:$B,2,FALSE)*1000</f>
        <v>0</v>
      </c>
      <c r="T54" s="7">
        <f>'County Pop (1,000''s)'!T54*VLOOKUP(T$3,pct_by_cnty!$A:$B,2,FALSE)*1000</f>
        <v>0</v>
      </c>
      <c r="U54" s="7">
        <f>'County Pop (1,000''s)'!U54*VLOOKUP(U$3,pct_by_cnty!$A:$B,2,FALSE)*1000</f>
        <v>0</v>
      </c>
      <c r="V54" s="21">
        <f>'County Pop (1,000''s)'!V54*VLOOKUP(V$3,pct_by_cnty!$A:$B,2,FALSE)*1000</f>
        <v>7376.9945346903041</v>
      </c>
      <c r="W54" s="7">
        <f>'County Pop (1,000''s)'!W54*VLOOKUP(W$3,pct_by_cnty!$A:$B,2,FALSE)*1000</f>
        <v>0</v>
      </c>
      <c r="X54" s="7">
        <f>'County Pop (1,000''s)'!X54*VLOOKUP(X$3,pct_by_cnty!$A:$B,2,FALSE)*1000</f>
        <v>0</v>
      </c>
      <c r="Y54" s="21">
        <f>'County Pop (1,000''s)'!Y54*VLOOKUP(Y$3,pct_by_cnty!$A:$B,2,FALSE)*1000</f>
        <v>70.267555049173112</v>
      </c>
      <c r="Z54" s="21">
        <f>'County Pop (1,000''s)'!Z54*VLOOKUP(Z$3,pct_by_cnty!$A:$B,2,FALSE)*1000</f>
        <v>24917.202368608825</v>
      </c>
      <c r="AA54" s="7">
        <f>'County Pop (1,000''s)'!AA54*VLOOKUP(AA$3,pct_by_cnty!$A:$B,2,FALSE)*1000</f>
        <v>0</v>
      </c>
      <c r="AB54" s="21">
        <f>'County Pop (1,000''s)'!AB54*VLOOKUP(AB$3,pct_by_cnty!$A:$B,2,FALSE)*1000</f>
        <v>846.79621090590092</v>
      </c>
      <c r="AC54" s="7">
        <f>'County Pop (1,000''s)'!AC54*VLOOKUP(AC$3,pct_by_cnty!$A:$B,2,FALSE)*1000</f>
        <v>0</v>
      </c>
      <c r="AD54" s="19">
        <f>'County Pop (1,000''s)'!AD54*VLOOKUP(AD$3,pct_by_cnty!$A:$C,3,FALSE)*1000</f>
        <v>4394.2044542658323</v>
      </c>
      <c r="AE54" s="21">
        <f>'County Pop (1,000''s)'!AE54*VLOOKUP(AE$3,pct_by_cnty!$A:$B,2,FALSE)*1000</f>
        <v>174048.09738307699</v>
      </c>
      <c r="AF54" s="19">
        <f>'County Pop (1,000''s)'!AF54*VLOOKUP(AF$3,pct_by_cnty!$A:$C,3,FALSE)*1000</f>
        <v>2290.7287850641337</v>
      </c>
      <c r="AG54" s="7">
        <f>'County Pop (1,000''s)'!AG54*VLOOKUP(AG$3,pct_by_cnty!$A:$B,2,FALSE)*1000</f>
        <v>0</v>
      </c>
      <c r="AH54" s="7">
        <f>'County Pop (1,000''s)'!AH54*VLOOKUP(AH$3,pct_by_cnty!$A:$B,2,FALSE)*1000</f>
        <v>0</v>
      </c>
      <c r="AI54" s="7">
        <f>'County Pop (1,000''s)'!AI54*VLOOKUP(AI$3,pct_by_cnty!$A:$B,2,FALSE)*1000</f>
        <v>0</v>
      </c>
      <c r="AJ54" s="21">
        <f>'County Pop (1,000''s)'!AJ54*VLOOKUP(AJ$3,pct_by_cnty!$A:$B,2,FALSE)*1000</f>
        <v>500277.8698388639</v>
      </c>
      <c r="AK54" s="7">
        <f>'County Pop (1,000''s)'!AK54*VLOOKUP(AK$3,pct_by_cnty!$A:$B,2,FALSE)*1000</f>
        <v>0</v>
      </c>
      <c r="AL54" s="7">
        <f>'County Pop (1,000''s)'!AL54*VLOOKUP(AL$3,pct_by_cnty!$A:$B,2,FALSE)*1000</f>
        <v>0</v>
      </c>
      <c r="AM54" s="7">
        <f>'County Pop (1,000''s)'!AM54*VLOOKUP(AM$3,pct_by_cnty!$A:$B,2,FALSE)*1000</f>
        <v>0</v>
      </c>
      <c r="AN54" s="7">
        <f>'County Pop (1,000''s)'!AN54*VLOOKUP(AN$3,pct_by_cnty!$A:$B,2,FALSE)*1000</f>
        <v>0</v>
      </c>
      <c r="AO54" s="21">
        <f>'County Pop (1,000''s)'!AO54*VLOOKUP(AO$3,pct_by_cnty!$A:$B,2,FALSE)*1000</f>
        <v>395011.44841842208</v>
      </c>
      <c r="AP54" s="7">
        <f>'County Pop (1,000''s)'!AP54*VLOOKUP(AP$3,pct_by_cnty!$A:$B,2,FALSE)*1000</f>
        <v>0</v>
      </c>
      <c r="AQ54" s="21">
        <f>'County Pop (1,000''s)'!AQ54*VLOOKUP(AQ$3,pct_by_cnty!$A:$B,2,FALSE)*1000</f>
        <v>166992.932420909</v>
      </c>
      <c r="AR54" s="21">
        <f>'County Pop (1,000''s)'!AR54*VLOOKUP(AR$3,pct_by_cnty!$A:$B,2,FALSE)*1000</f>
        <v>2840024.6987465778</v>
      </c>
      <c r="AS54" s="21">
        <f>'County Pop (1,000''s)'!AS54*VLOOKUP(AS$3,pct_by_cnty!$A:$B,2,FALSE)*1000</f>
        <v>58.753394258386187</v>
      </c>
      <c r="AT54" s="21">
        <f>'County Pop (1,000''s)'!AT54*VLOOKUP(AT$3,pct_by_cnty!$A:$B,2,FALSE)*1000</f>
        <v>49429.61023894167</v>
      </c>
      <c r="AU54" s="19">
        <f>'County Pop (1,000''s)'!AU54*VLOOKUP(AU$3,pct_by_cnty!$A:$C,3,FALSE)*1000</f>
        <v>189235.38430962755</v>
      </c>
      <c r="AV54" s="21">
        <f>'County Pop (1,000''s)'!AV54*VLOOKUP(AV$3,pct_by_cnty!$A:$B,2,FALSE)*1000</f>
        <v>39093.723386332102</v>
      </c>
      <c r="AW54" s="21">
        <f>'County Pop (1,000''s)'!AW54*VLOOKUP(AW$3,pct_by_cnty!$A:$B,2,FALSE)*1000</f>
        <v>2.9465373267267241</v>
      </c>
      <c r="AX54" s="21">
        <f>'County Pop (1,000''s)'!AX54*VLOOKUP(AX$3,pct_by_cnty!$A:$B,2,FALSE)*1000</f>
        <v>6.4422369713227274</v>
      </c>
      <c r="AY54" s="21">
        <f>'County Pop (1,000''s)'!AY54*VLOOKUP(AY$3,pct_by_cnty!$A:$B,2,FALSE)*1000</f>
        <v>1550359.8137429219</v>
      </c>
      <c r="AZ54" s="7">
        <f>'County Pop (1,000''s)'!AZ54*VLOOKUP(AZ$3,pct_by_cnty!$A:$B,2,FALSE)*1000</f>
        <v>0</v>
      </c>
      <c r="BA54" s="7">
        <f>'County Pop (1,000''s)'!BA54*VLOOKUP(BA$3,pct_by_cnty!$A:$B,2,FALSE)*1000</f>
        <v>0</v>
      </c>
      <c r="BB54" s="7">
        <f>'County Pop (1,000''s)'!BB54*VLOOKUP(BB$3,pct_by_cnty!$A:$B,2,FALSE)*1000</f>
        <v>0</v>
      </c>
      <c r="BC54" s="21">
        <f>'County Pop (1,000''s)'!BC54*VLOOKUP(BC$3,pct_by_cnty!$A:$B,2,FALSE)*1000</f>
        <v>36367.841625702364</v>
      </c>
      <c r="BD54" s="21">
        <f>'County Pop (1,000''s)'!BD54*VLOOKUP(BD$3,pct_by_cnty!$A:$B,2,FALSE)*1000</f>
        <v>227520.17243308088</v>
      </c>
      <c r="BE54" s="21">
        <f>'County Pop (1,000''s)'!BE54*VLOOKUP(BE$3,pct_by_cnty!$A:$B,2,FALSE)*1000</f>
        <v>301277.09260761313</v>
      </c>
      <c r="BF54" s="19">
        <f>'County Pop (1,000''s)'!BF54*VLOOKUP(BF$3,pct_by_cnty!$A:$C,3,FALSE)*1000</f>
        <v>184379.25148737981</v>
      </c>
      <c r="BG54" s="21">
        <f>'County Pop (1,000''s)'!BG54*VLOOKUP(BG$3,pct_by_cnty!$A:$B,2,FALSE)*1000</f>
        <v>462178.30137493327</v>
      </c>
      <c r="BH54" s="21">
        <f>'County Pop (1,000''s)'!BH54*VLOOKUP(BH$3,pct_by_cnty!$A:$B,2,FALSE)*1000</f>
        <v>127688.18772540004</v>
      </c>
      <c r="BI54" s="7">
        <f>'County Pop (1,000''s)'!BI54*VLOOKUP(BI$3,pct_by_cnty!$A:$B,2,FALSE)*1000</f>
        <v>0</v>
      </c>
      <c r="BJ54" s="21">
        <f>'County Pop (1,000''s)'!BJ54*VLOOKUP(BJ$3,pct_by_cnty!$A:$B,2,FALSE)*1000</f>
        <v>9339.1907065035193</v>
      </c>
      <c r="BK54" s="7">
        <f>'County Pop (1,000''s)'!BK54*VLOOKUP(BK$3,pct_by_cnty!$A:$B,2,FALSE)*1000</f>
        <v>0</v>
      </c>
      <c r="BL54" s="21">
        <f>'County Pop (1,000''s)'!BL54*VLOOKUP(BL$3,pct_by_cnty!$A:$B,2,FALSE)*1000</f>
        <v>4537.3576302771235</v>
      </c>
      <c r="BM54" s="21">
        <f>'County Pop (1,000''s)'!BM54*VLOOKUP(BM$3,pct_by_cnty!$A:$B,2,FALSE)*1000</f>
        <v>363983.69078391837</v>
      </c>
      <c r="BN54" s="7">
        <f>'County Pop (1,000''s)'!BN54*VLOOKUP(BN$3,pct_by_cnty!$A:$B,2,FALSE)*1000</f>
        <v>0</v>
      </c>
      <c r="BO54" s="19">
        <f>'County Pop (1,000''s)'!BO54*VLOOKUP(BO$3,pct_by_cnty!$A:$C,3,FALSE)*1000</f>
        <v>34706.208470129728</v>
      </c>
      <c r="BP54" s="19">
        <f>'County Pop (1,000''s)'!BP54*VLOOKUP(BP$3,pct_by_cnty!$A:$C,3,FALSE)*1000</f>
        <v>12408.813804645813</v>
      </c>
      <c r="BQ54" s="2"/>
      <c r="BR54" s="7">
        <f t="shared" si="12"/>
        <v>11724497.864923434</v>
      </c>
      <c r="BS54" s="7">
        <f t="shared" si="3"/>
        <v>10814200.858622739</v>
      </c>
      <c r="BT54" s="19">
        <f t="shared" si="4"/>
        <v>910297.00630069629</v>
      </c>
      <c r="BU54" s="7">
        <f t="shared" si="5"/>
        <v>11724497.864923436</v>
      </c>
      <c r="BV54" s="7"/>
      <c r="BW54" s="17">
        <f t="shared" si="6"/>
        <v>0.92235940363603452</v>
      </c>
      <c r="BX54" s="17">
        <f t="shared" si="14"/>
        <v>1.0000000000000002</v>
      </c>
      <c r="BZ54">
        <v>2025</v>
      </c>
      <c r="CA54" s="25">
        <f t="shared" si="7"/>
        <v>2231771.659540853</v>
      </c>
      <c r="CB54" s="25">
        <f t="shared" si="8"/>
        <v>1654979.3794089032</v>
      </c>
      <c r="CC54" s="25">
        <f t="shared" si="13"/>
        <v>2840024.6987465778</v>
      </c>
      <c r="CD54" s="25">
        <f t="shared" si="9"/>
        <v>2089256.1482809193</v>
      </c>
      <c r="CE54" s="25">
        <f t="shared" si="10"/>
        <v>1998168.9726454867</v>
      </c>
      <c r="CF54" s="25">
        <f t="shared" si="11"/>
        <v>0</v>
      </c>
    </row>
    <row r="55" spans="1:84" x14ac:dyDescent="0.25">
      <c r="A55">
        <v>2026</v>
      </c>
      <c r="B55" s="21">
        <f>'County Pop (1,000''s)'!B55*VLOOKUP(B$3,pct_by_cnty!$A:$B,2,FALSE)*1000</f>
        <v>2247.7339033421586</v>
      </c>
      <c r="C55" s="21">
        <f>'County Pop (1,000''s)'!C55*VLOOKUP(C$3,pct_by_cnty!$A:$B,2,FALSE)*1000</f>
        <v>14037.785727179749</v>
      </c>
      <c r="D55" s="19">
        <f>'County Pop (1,000''s)'!D55*VLOOKUP(D$3,pct_by_cnty!$A:$C,3,FALSE)*1000</f>
        <v>174404.14483599714</v>
      </c>
      <c r="E55" s="21">
        <f>'County Pop (1,000''s)'!E55*VLOOKUP(E$3,pct_by_cnty!$A:$B,2,FALSE)*1000</f>
        <v>9502.0588718036652</v>
      </c>
      <c r="F55" s="21">
        <f>'County Pop (1,000''s)'!F55*VLOOKUP(F$3,pct_by_cnty!$A:$B,2,FALSE)*1000</f>
        <v>655442.11799125746</v>
      </c>
      <c r="G55" s="21">
        <f>'County Pop (1,000''s)'!G55*VLOOKUP(G$3,pct_by_cnty!$A:$B,2,FALSE)*1000</f>
        <v>2109395.0468187719</v>
      </c>
      <c r="H55" s="7">
        <f>'County Pop (1,000''s)'!H55*VLOOKUP(H$3,pct_by_cnty!$A:$B,2,FALSE)*1000</f>
        <v>0</v>
      </c>
      <c r="I55" s="21">
        <f>'County Pop (1,000''s)'!I55*VLOOKUP(I$3,pct_by_cnty!$A:$B,2,FALSE)*1000</f>
        <v>204153.45640109881</v>
      </c>
      <c r="J55" s="7">
        <f>'County Pop (1,000''s)'!J55*VLOOKUP(J$3,pct_by_cnty!$A:$B,2,FALSE)*1000</f>
        <v>0</v>
      </c>
      <c r="K55" s="21">
        <f>'County Pop (1,000''s)'!K55*VLOOKUP(K$3,pct_by_cnty!$A:$B,2,FALSE)*1000</f>
        <v>2153.5853861799892</v>
      </c>
      <c r="L55" s="21">
        <f>'County Pop (1,000''s)'!L55*VLOOKUP(L$3,pct_by_cnty!$A:$B,2,FALSE)*1000</f>
        <v>374973.01832595369</v>
      </c>
      <c r="M55" s="21">
        <f>'County Pop (1,000''s)'!M55*VLOOKUP(M$3,pct_by_cnty!$A:$B,2,FALSE)*1000</f>
        <v>30377.560560598646</v>
      </c>
      <c r="N55" s="21">
        <f>'County Pop (1,000''s)'!N55*VLOOKUP(N$3,pct_by_cnty!$A:$B,2,FALSE)*1000</f>
        <v>37912.191563662956</v>
      </c>
      <c r="O55" s="7">
        <f>'County Pop (1,000''s)'!O55*VLOOKUP(O$3,pct_by_cnty!$A:$B,2,FALSE)*1000</f>
        <v>0</v>
      </c>
      <c r="P55" s="21">
        <f>'County Pop (1,000''s)'!P55*VLOOKUP(P$3,pct_by_cnty!$A:$B,2,FALSE)*1000</f>
        <v>12.484477936691706</v>
      </c>
      <c r="Q55" s="19">
        <f>'County Pop (1,000''s)'!Q55*VLOOKUP(Q$3,pct_by_cnty!$A:$C,3,FALSE)*1000</f>
        <v>309583.11700572784</v>
      </c>
      <c r="R55" s="21">
        <f>'County Pop (1,000''s)'!R55*VLOOKUP(R$3,pct_by_cnty!$A:$B,2,FALSE)*1000</f>
        <v>133191.2050571171</v>
      </c>
      <c r="S55" s="7">
        <f>'County Pop (1,000''s)'!S55*VLOOKUP(S$3,pct_by_cnty!$A:$B,2,FALSE)*1000</f>
        <v>0</v>
      </c>
      <c r="T55" s="7">
        <f>'County Pop (1,000''s)'!T55*VLOOKUP(T$3,pct_by_cnty!$A:$B,2,FALSE)*1000</f>
        <v>0</v>
      </c>
      <c r="U55" s="7">
        <f>'County Pop (1,000''s)'!U55*VLOOKUP(U$3,pct_by_cnty!$A:$B,2,FALSE)*1000</f>
        <v>0</v>
      </c>
      <c r="V55" s="21">
        <f>'County Pop (1,000''s)'!V55*VLOOKUP(V$3,pct_by_cnty!$A:$B,2,FALSE)*1000</f>
        <v>7439.5305426834875</v>
      </c>
      <c r="W55" s="7">
        <f>'County Pop (1,000''s)'!W55*VLOOKUP(W$3,pct_by_cnty!$A:$B,2,FALSE)*1000</f>
        <v>0</v>
      </c>
      <c r="X55" s="7">
        <f>'County Pop (1,000''s)'!X55*VLOOKUP(X$3,pct_by_cnty!$A:$B,2,FALSE)*1000</f>
        <v>0</v>
      </c>
      <c r="Y55" s="21">
        <f>'County Pop (1,000''s)'!Y55*VLOOKUP(Y$3,pct_by_cnty!$A:$B,2,FALSE)*1000</f>
        <v>70.213286806275121</v>
      </c>
      <c r="Z55" s="21">
        <f>'County Pop (1,000''s)'!Z55*VLOOKUP(Z$3,pct_by_cnty!$A:$B,2,FALSE)*1000</f>
        <v>25000.787014383484</v>
      </c>
      <c r="AA55" s="7">
        <f>'County Pop (1,000''s)'!AA55*VLOOKUP(AA$3,pct_by_cnty!$A:$B,2,FALSE)*1000</f>
        <v>0</v>
      </c>
      <c r="AB55" s="21">
        <f>'County Pop (1,000''s)'!AB55*VLOOKUP(AB$3,pct_by_cnty!$A:$B,2,FALSE)*1000</f>
        <v>854.17997959516822</v>
      </c>
      <c r="AC55" s="7">
        <f>'County Pop (1,000''s)'!AC55*VLOOKUP(AC$3,pct_by_cnty!$A:$B,2,FALSE)*1000</f>
        <v>0</v>
      </c>
      <c r="AD55" s="19">
        <f>'County Pop (1,000''s)'!AD55*VLOOKUP(AD$3,pct_by_cnty!$A:$C,3,FALSE)*1000</f>
        <v>4398.6013942364334</v>
      </c>
      <c r="AE55" s="21">
        <f>'County Pop (1,000''s)'!AE55*VLOOKUP(AE$3,pct_by_cnty!$A:$B,2,FALSE)*1000</f>
        <v>176274.07469801902</v>
      </c>
      <c r="AF55" s="19">
        <f>'County Pop (1,000''s)'!AF55*VLOOKUP(AF$3,pct_by_cnty!$A:$C,3,FALSE)*1000</f>
        <v>2297.7079815962284</v>
      </c>
      <c r="AG55" s="7">
        <f>'County Pop (1,000''s)'!AG55*VLOOKUP(AG$3,pct_by_cnty!$A:$B,2,FALSE)*1000</f>
        <v>0</v>
      </c>
      <c r="AH55" s="7">
        <f>'County Pop (1,000''s)'!AH55*VLOOKUP(AH$3,pct_by_cnty!$A:$B,2,FALSE)*1000</f>
        <v>0</v>
      </c>
      <c r="AI55" s="7">
        <f>'County Pop (1,000''s)'!AI55*VLOOKUP(AI$3,pct_by_cnty!$A:$B,2,FALSE)*1000</f>
        <v>0</v>
      </c>
      <c r="AJ55" s="21">
        <f>'County Pop (1,000''s)'!AJ55*VLOOKUP(AJ$3,pct_by_cnty!$A:$B,2,FALSE)*1000</f>
        <v>510008.34614345228</v>
      </c>
      <c r="AK55" s="7">
        <f>'County Pop (1,000''s)'!AK55*VLOOKUP(AK$3,pct_by_cnty!$A:$B,2,FALSE)*1000</f>
        <v>0</v>
      </c>
      <c r="AL55" s="7">
        <f>'County Pop (1,000''s)'!AL55*VLOOKUP(AL$3,pct_by_cnty!$A:$B,2,FALSE)*1000</f>
        <v>0</v>
      </c>
      <c r="AM55" s="7">
        <f>'County Pop (1,000''s)'!AM55*VLOOKUP(AM$3,pct_by_cnty!$A:$B,2,FALSE)*1000</f>
        <v>0</v>
      </c>
      <c r="AN55" s="7">
        <f>'County Pop (1,000''s)'!AN55*VLOOKUP(AN$3,pct_by_cnty!$A:$B,2,FALSE)*1000</f>
        <v>0</v>
      </c>
      <c r="AO55" s="21">
        <f>'County Pop (1,000''s)'!AO55*VLOOKUP(AO$3,pct_by_cnty!$A:$B,2,FALSE)*1000</f>
        <v>401103.47554985021</v>
      </c>
      <c r="AP55" s="7">
        <f>'County Pop (1,000''s)'!AP55*VLOOKUP(AP$3,pct_by_cnty!$A:$B,2,FALSE)*1000</f>
        <v>0</v>
      </c>
      <c r="AQ55" s="21">
        <f>'County Pop (1,000''s)'!AQ55*VLOOKUP(AQ$3,pct_by_cnty!$A:$B,2,FALSE)*1000</f>
        <v>167775.847584901</v>
      </c>
      <c r="AR55" s="21">
        <f>'County Pop (1,000''s)'!AR55*VLOOKUP(AR$3,pct_by_cnty!$A:$B,2,FALSE)*1000</f>
        <v>2859965.0850780788</v>
      </c>
      <c r="AS55" s="21">
        <f>'County Pop (1,000''s)'!AS55*VLOOKUP(AS$3,pct_by_cnty!$A:$B,2,FALSE)*1000</f>
        <v>58.843724461343967</v>
      </c>
      <c r="AT55" s="21">
        <f>'County Pop (1,000''s)'!AT55*VLOOKUP(AT$3,pct_by_cnty!$A:$B,2,FALSE)*1000</f>
        <v>50075.597236858914</v>
      </c>
      <c r="AU55" s="19">
        <f>'County Pop (1,000''s)'!AU55*VLOOKUP(AU$3,pct_by_cnty!$A:$C,3,FALSE)*1000</f>
        <v>190039.21183654582</v>
      </c>
      <c r="AV55" s="21">
        <f>'County Pop (1,000''s)'!AV55*VLOOKUP(AV$3,pct_by_cnty!$A:$B,2,FALSE)*1000</f>
        <v>39167.007828543836</v>
      </c>
      <c r="AW55" s="21">
        <f>'County Pop (1,000''s)'!AW55*VLOOKUP(AW$3,pct_by_cnty!$A:$B,2,FALSE)*1000</f>
        <v>2.990458481188266</v>
      </c>
      <c r="AX55" s="21">
        <f>'County Pop (1,000''s)'!AX55*VLOOKUP(AX$3,pct_by_cnty!$A:$B,2,FALSE)*1000</f>
        <v>6.6225167156714928</v>
      </c>
      <c r="AY55" s="21">
        <f>'County Pop (1,000''s)'!AY55*VLOOKUP(AY$3,pct_by_cnty!$A:$B,2,FALSE)*1000</f>
        <v>1567488.0440537834</v>
      </c>
      <c r="AZ55" s="7">
        <f>'County Pop (1,000''s)'!AZ55*VLOOKUP(AZ$3,pct_by_cnty!$A:$B,2,FALSE)*1000</f>
        <v>0</v>
      </c>
      <c r="BA55" s="7">
        <f>'County Pop (1,000''s)'!BA55*VLOOKUP(BA$3,pct_by_cnty!$A:$B,2,FALSE)*1000</f>
        <v>0</v>
      </c>
      <c r="BB55" s="7">
        <f>'County Pop (1,000''s)'!BB55*VLOOKUP(BB$3,pct_by_cnty!$A:$B,2,FALSE)*1000</f>
        <v>0</v>
      </c>
      <c r="BC55" s="21">
        <f>'County Pop (1,000''s)'!BC55*VLOOKUP(BC$3,pct_by_cnty!$A:$B,2,FALSE)*1000</f>
        <v>36367.977055374933</v>
      </c>
      <c r="BD55" s="21">
        <f>'County Pop (1,000''s)'!BD55*VLOOKUP(BD$3,pct_by_cnty!$A:$B,2,FALSE)*1000</f>
        <v>233936.02355747277</v>
      </c>
      <c r="BE55" s="21">
        <f>'County Pop (1,000''s)'!BE55*VLOOKUP(BE$3,pct_by_cnty!$A:$B,2,FALSE)*1000</f>
        <v>306685.55081387848</v>
      </c>
      <c r="BF55" s="19">
        <f>'County Pop (1,000''s)'!BF55*VLOOKUP(BF$3,pct_by_cnty!$A:$C,3,FALSE)*1000</f>
        <v>186440.1438295343</v>
      </c>
      <c r="BG55" s="21">
        <f>'County Pop (1,000''s)'!BG55*VLOOKUP(BG$3,pct_by_cnty!$A:$B,2,FALSE)*1000</f>
        <v>466929.87650491187</v>
      </c>
      <c r="BH55" s="21">
        <f>'County Pop (1,000''s)'!BH55*VLOOKUP(BH$3,pct_by_cnty!$A:$B,2,FALSE)*1000</f>
        <v>128407.50554770781</v>
      </c>
      <c r="BI55" s="7">
        <f>'County Pop (1,000''s)'!BI55*VLOOKUP(BI$3,pct_by_cnty!$A:$B,2,FALSE)*1000</f>
        <v>0</v>
      </c>
      <c r="BJ55" s="21">
        <f>'County Pop (1,000''s)'!BJ55*VLOOKUP(BJ$3,pct_by_cnty!$A:$B,2,FALSE)*1000</f>
        <v>9439.0486144750612</v>
      </c>
      <c r="BK55" s="7">
        <f>'County Pop (1,000''s)'!BK55*VLOOKUP(BK$3,pct_by_cnty!$A:$B,2,FALSE)*1000</f>
        <v>0</v>
      </c>
      <c r="BL55" s="21">
        <f>'County Pop (1,000''s)'!BL55*VLOOKUP(BL$3,pct_by_cnty!$A:$B,2,FALSE)*1000</f>
        <v>4553.7033817514102</v>
      </c>
      <c r="BM55" s="21">
        <f>'County Pop (1,000''s)'!BM55*VLOOKUP(BM$3,pct_by_cnty!$A:$B,2,FALSE)*1000</f>
        <v>367359.35023677436</v>
      </c>
      <c r="BN55" s="7">
        <f>'County Pop (1,000''s)'!BN55*VLOOKUP(BN$3,pct_by_cnty!$A:$B,2,FALSE)*1000</f>
        <v>0</v>
      </c>
      <c r="BO55" s="19">
        <f>'County Pop (1,000''s)'!BO55*VLOOKUP(BO$3,pct_by_cnty!$A:$C,3,FALSE)*1000</f>
        <v>35273.852333745053</v>
      </c>
      <c r="BP55" s="19">
        <f>'County Pop (1,000''s)'!BP55*VLOOKUP(BP$3,pct_by_cnty!$A:$C,3,FALSE)*1000</f>
        <v>12536.460497358343</v>
      </c>
      <c r="BQ55" s="2"/>
      <c r="BR55" s="7">
        <f t="shared" si="12"/>
        <v>11847341.166208602</v>
      </c>
      <c r="BS55" s="7">
        <f t="shared" si="3"/>
        <v>10932367.926493861</v>
      </c>
      <c r="BT55" s="19">
        <f t="shared" si="4"/>
        <v>914973.23971474124</v>
      </c>
      <c r="BU55" s="7">
        <f t="shared" si="5"/>
        <v>11847341.166208602</v>
      </c>
      <c r="BV55" s="7"/>
      <c r="BW55" s="17">
        <f t="shared" si="6"/>
        <v>0.92276973990379718</v>
      </c>
      <c r="BX55" s="17">
        <f t="shared" si="14"/>
        <v>1</v>
      </c>
      <c r="BZ55">
        <v>2026</v>
      </c>
      <c r="CA55" s="25">
        <f t="shared" si="7"/>
        <v>2257390.5249791257</v>
      </c>
      <c r="CB55" s="25">
        <f t="shared" si="8"/>
        <v>1677113.3505810273</v>
      </c>
      <c r="CC55" s="25">
        <f t="shared" si="13"/>
        <v>2859965.0850780788</v>
      </c>
      <c r="CD55" s="25">
        <f t="shared" si="9"/>
        <v>2109395.0468187719</v>
      </c>
      <c r="CE55" s="25">
        <f t="shared" si="10"/>
        <v>2028503.9190368592</v>
      </c>
      <c r="CF55" s="25">
        <f t="shared" si="11"/>
        <v>0</v>
      </c>
    </row>
    <row r="56" spans="1:84" x14ac:dyDescent="0.25">
      <c r="A56">
        <v>2027</v>
      </c>
      <c r="B56" s="21">
        <f>'County Pop (1,000''s)'!B56*VLOOKUP(B$3,pct_by_cnty!$A:$B,2,FALSE)*1000</f>
        <v>2256.2233861498903</v>
      </c>
      <c r="C56" s="21">
        <f>'County Pop (1,000''s)'!C56*VLOOKUP(C$3,pct_by_cnty!$A:$B,2,FALSE)*1000</f>
        <v>14148.493290475555</v>
      </c>
      <c r="D56" s="19">
        <f>'County Pop (1,000''s)'!D56*VLOOKUP(D$3,pct_by_cnty!$A:$C,3,FALSE)*1000</f>
        <v>176284.72512502028</v>
      </c>
      <c r="E56" s="21">
        <f>'County Pop (1,000''s)'!E56*VLOOKUP(E$3,pct_by_cnty!$A:$B,2,FALSE)*1000</f>
        <v>9481.0140599092138</v>
      </c>
      <c r="F56" s="21">
        <f>'County Pop (1,000''s)'!F56*VLOOKUP(F$3,pct_by_cnty!$A:$B,2,FALSE)*1000</f>
        <v>662469.57434917637</v>
      </c>
      <c r="G56" s="21">
        <f>'County Pop (1,000''s)'!G56*VLOOKUP(G$3,pct_by_cnty!$A:$B,2,FALSE)*1000</f>
        <v>2129911.2752991221</v>
      </c>
      <c r="H56" s="7">
        <f>'County Pop (1,000''s)'!H56*VLOOKUP(H$3,pct_by_cnty!$A:$B,2,FALSE)*1000</f>
        <v>0</v>
      </c>
      <c r="I56" s="21">
        <f>'County Pop (1,000''s)'!I56*VLOOKUP(I$3,pct_by_cnty!$A:$B,2,FALSE)*1000</f>
        <v>206883.93545702021</v>
      </c>
      <c r="J56" s="7">
        <f>'County Pop (1,000''s)'!J56*VLOOKUP(J$3,pct_by_cnty!$A:$B,2,FALSE)*1000</f>
        <v>0</v>
      </c>
      <c r="K56" s="21">
        <f>'County Pop (1,000''s)'!K56*VLOOKUP(K$3,pct_by_cnty!$A:$B,2,FALSE)*1000</f>
        <v>2184.1043573987322</v>
      </c>
      <c r="L56" s="21">
        <f>'County Pop (1,000''s)'!L56*VLOOKUP(L$3,pct_by_cnty!$A:$B,2,FALSE)*1000</f>
        <v>381826.30229094275</v>
      </c>
      <c r="M56" s="21">
        <f>'County Pop (1,000''s)'!M56*VLOOKUP(M$3,pct_by_cnty!$A:$B,2,FALSE)*1000</f>
        <v>30642.717378344369</v>
      </c>
      <c r="N56" s="21">
        <f>'County Pop (1,000''s)'!N56*VLOOKUP(N$3,pct_by_cnty!$A:$B,2,FALSE)*1000</f>
        <v>38012.121996609603</v>
      </c>
      <c r="O56" s="7">
        <f>'County Pop (1,000''s)'!O56*VLOOKUP(O$3,pct_by_cnty!$A:$B,2,FALSE)*1000</f>
        <v>0</v>
      </c>
      <c r="P56" s="21">
        <f>'County Pop (1,000''s)'!P56*VLOOKUP(P$3,pct_by_cnty!$A:$B,2,FALSE)*1000</f>
        <v>12.549325593814345</v>
      </c>
      <c r="Q56" s="19">
        <f>'County Pop (1,000''s)'!Q56*VLOOKUP(Q$3,pct_by_cnty!$A:$C,3,FALSE)*1000</f>
        <v>308691.2201134261</v>
      </c>
      <c r="R56" s="21">
        <f>'County Pop (1,000''s)'!R56*VLOOKUP(R$3,pct_by_cnty!$A:$B,2,FALSE)*1000</f>
        <v>136776.07057792592</v>
      </c>
      <c r="S56" s="7">
        <f>'County Pop (1,000''s)'!S56*VLOOKUP(S$3,pct_by_cnty!$A:$B,2,FALSE)*1000</f>
        <v>0</v>
      </c>
      <c r="T56" s="7">
        <f>'County Pop (1,000''s)'!T56*VLOOKUP(T$3,pct_by_cnty!$A:$B,2,FALSE)*1000</f>
        <v>0</v>
      </c>
      <c r="U56" s="7">
        <f>'County Pop (1,000''s)'!U56*VLOOKUP(U$3,pct_by_cnty!$A:$B,2,FALSE)*1000</f>
        <v>0</v>
      </c>
      <c r="V56" s="21">
        <f>'County Pop (1,000''s)'!V56*VLOOKUP(V$3,pct_by_cnty!$A:$B,2,FALSE)*1000</f>
        <v>7501.7158688494428</v>
      </c>
      <c r="W56" s="7">
        <f>'County Pop (1,000''s)'!W56*VLOOKUP(W$3,pct_by_cnty!$A:$B,2,FALSE)*1000</f>
        <v>0</v>
      </c>
      <c r="X56" s="7">
        <f>'County Pop (1,000''s)'!X56*VLOOKUP(X$3,pct_by_cnty!$A:$B,2,FALSE)*1000</f>
        <v>0</v>
      </c>
      <c r="Y56" s="21">
        <f>'County Pop (1,000''s)'!Y56*VLOOKUP(Y$3,pct_by_cnty!$A:$B,2,FALSE)*1000</f>
        <v>70.151854149494241</v>
      </c>
      <c r="Z56" s="21">
        <f>'County Pop (1,000''s)'!Z56*VLOOKUP(Z$3,pct_by_cnty!$A:$B,2,FALSE)*1000</f>
        <v>25062.799397380149</v>
      </c>
      <c r="AA56" s="7">
        <f>'County Pop (1,000''s)'!AA56*VLOOKUP(AA$3,pct_by_cnty!$A:$B,2,FALSE)*1000</f>
        <v>0</v>
      </c>
      <c r="AB56" s="21">
        <f>'County Pop (1,000''s)'!AB56*VLOOKUP(AB$3,pct_by_cnty!$A:$B,2,FALSE)*1000</f>
        <v>861.23245822096737</v>
      </c>
      <c r="AC56" s="7">
        <f>'County Pop (1,000''s)'!AC56*VLOOKUP(AC$3,pct_by_cnty!$A:$B,2,FALSE)*1000</f>
        <v>0</v>
      </c>
      <c r="AD56" s="19">
        <f>'County Pop (1,000''s)'!AD56*VLOOKUP(AD$3,pct_by_cnty!$A:$C,3,FALSE)*1000</f>
        <v>4403.6530184361864</v>
      </c>
      <c r="AE56" s="21">
        <f>'County Pop (1,000''s)'!AE56*VLOOKUP(AE$3,pct_by_cnty!$A:$B,2,FALSE)*1000</f>
        <v>178509.91395479802</v>
      </c>
      <c r="AF56" s="19">
        <f>'County Pop (1,000''s)'!AF56*VLOOKUP(AF$3,pct_by_cnty!$A:$C,3,FALSE)*1000</f>
        <v>2305.9400250609783</v>
      </c>
      <c r="AG56" s="7">
        <f>'County Pop (1,000''s)'!AG56*VLOOKUP(AG$3,pct_by_cnty!$A:$B,2,FALSE)*1000</f>
        <v>0</v>
      </c>
      <c r="AH56" s="7">
        <f>'County Pop (1,000''s)'!AH56*VLOOKUP(AH$3,pct_by_cnty!$A:$B,2,FALSE)*1000</f>
        <v>0</v>
      </c>
      <c r="AI56" s="7">
        <f>'County Pop (1,000''s)'!AI56*VLOOKUP(AI$3,pct_by_cnty!$A:$B,2,FALSE)*1000</f>
        <v>0</v>
      </c>
      <c r="AJ56" s="21">
        <f>'County Pop (1,000''s)'!AJ56*VLOOKUP(AJ$3,pct_by_cnty!$A:$B,2,FALSE)*1000</f>
        <v>519903.25757249468</v>
      </c>
      <c r="AK56" s="7">
        <f>'County Pop (1,000''s)'!AK56*VLOOKUP(AK$3,pct_by_cnty!$A:$B,2,FALSE)*1000</f>
        <v>0</v>
      </c>
      <c r="AL56" s="7">
        <f>'County Pop (1,000''s)'!AL56*VLOOKUP(AL$3,pct_by_cnty!$A:$B,2,FALSE)*1000</f>
        <v>0</v>
      </c>
      <c r="AM56" s="7">
        <f>'County Pop (1,000''s)'!AM56*VLOOKUP(AM$3,pct_by_cnty!$A:$B,2,FALSE)*1000</f>
        <v>0</v>
      </c>
      <c r="AN56" s="7">
        <f>'County Pop (1,000''s)'!AN56*VLOOKUP(AN$3,pct_by_cnty!$A:$B,2,FALSE)*1000</f>
        <v>0</v>
      </c>
      <c r="AO56" s="21">
        <f>'County Pop (1,000''s)'!AO56*VLOOKUP(AO$3,pct_by_cnty!$A:$B,2,FALSE)*1000</f>
        <v>407133.59074791986</v>
      </c>
      <c r="AP56" s="7">
        <f>'County Pop (1,000''s)'!AP56*VLOOKUP(AP$3,pct_by_cnty!$A:$B,2,FALSE)*1000</f>
        <v>0</v>
      </c>
      <c r="AQ56" s="21">
        <f>'County Pop (1,000''s)'!AQ56*VLOOKUP(AQ$3,pct_by_cnty!$A:$B,2,FALSE)*1000</f>
        <v>168537.88116473501</v>
      </c>
      <c r="AR56" s="21">
        <f>'County Pop (1,000''s)'!AR56*VLOOKUP(AR$3,pct_by_cnty!$A:$B,2,FALSE)*1000</f>
        <v>2879386.9969291817</v>
      </c>
      <c r="AS56" s="21">
        <f>'County Pop (1,000''s)'!AS56*VLOOKUP(AS$3,pct_by_cnty!$A:$B,2,FALSE)*1000</f>
        <v>59.00704555576467</v>
      </c>
      <c r="AT56" s="21">
        <f>'County Pop (1,000''s)'!AT56*VLOOKUP(AT$3,pct_by_cnty!$A:$B,2,FALSE)*1000</f>
        <v>50681.933954549859</v>
      </c>
      <c r="AU56" s="19">
        <f>'County Pop (1,000''s)'!AU56*VLOOKUP(AU$3,pct_by_cnty!$A:$C,3,FALSE)*1000</f>
        <v>190860.08328990839</v>
      </c>
      <c r="AV56" s="21">
        <f>'County Pop (1,000''s)'!AV56*VLOOKUP(AV$3,pct_by_cnty!$A:$B,2,FALSE)*1000</f>
        <v>39215.253197761805</v>
      </c>
      <c r="AW56" s="21">
        <f>'County Pop (1,000''s)'!AW56*VLOOKUP(AW$3,pct_by_cnty!$A:$B,2,FALSE)*1000</f>
        <v>3.0348093638516276</v>
      </c>
      <c r="AX56" s="21">
        <f>'County Pop (1,000''s)'!AX56*VLOOKUP(AX$3,pct_by_cnty!$A:$B,2,FALSE)*1000</f>
        <v>6.8040465963892958</v>
      </c>
      <c r="AY56" s="21">
        <f>'County Pop (1,000''s)'!AY56*VLOOKUP(AY$3,pct_by_cnty!$A:$B,2,FALSE)*1000</f>
        <v>1584807.9764248342</v>
      </c>
      <c r="AZ56" s="7">
        <f>'County Pop (1,000''s)'!AZ56*VLOOKUP(AZ$3,pct_by_cnty!$A:$B,2,FALSE)*1000</f>
        <v>0</v>
      </c>
      <c r="BA56" s="7">
        <f>'County Pop (1,000''s)'!BA56*VLOOKUP(BA$3,pct_by_cnty!$A:$B,2,FALSE)*1000</f>
        <v>0</v>
      </c>
      <c r="BB56" s="7">
        <f>'County Pop (1,000''s)'!BB56*VLOOKUP(BB$3,pct_by_cnty!$A:$B,2,FALSE)*1000</f>
        <v>0</v>
      </c>
      <c r="BC56" s="21">
        <f>'County Pop (1,000''s)'!BC56*VLOOKUP(BC$3,pct_by_cnty!$A:$B,2,FALSE)*1000</f>
        <v>36338.577532400523</v>
      </c>
      <c r="BD56" s="21">
        <f>'County Pop (1,000''s)'!BD56*VLOOKUP(BD$3,pct_by_cnty!$A:$B,2,FALSE)*1000</f>
        <v>240419.44488743777</v>
      </c>
      <c r="BE56" s="21">
        <f>'County Pop (1,000''s)'!BE56*VLOOKUP(BE$3,pct_by_cnty!$A:$B,2,FALSE)*1000</f>
        <v>312148.5333688652</v>
      </c>
      <c r="BF56" s="19">
        <f>'County Pop (1,000''s)'!BF56*VLOOKUP(BF$3,pct_by_cnty!$A:$C,3,FALSE)*1000</f>
        <v>188368.38823826596</v>
      </c>
      <c r="BG56" s="21">
        <f>'County Pop (1,000''s)'!BG56*VLOOKUP(BG$3,pct_by_cnty!$A:$B,2,FALSE)*1000</f>
        <v>471702.34530474193</v>
      </c>
      <c r="BH56" s="21">
        <f>'County Pop (1,000''s)'!BH56*VLOOKUP(BH$3,pct_by_cnty!$A:$B,2,FALSE)*1000</f>
        <v>129118.38009135138</v>
      </c>
      <c r="BI56" s="7">
        <f>'County Pop (1,000''s)'!BI56*VLOOKUP(BI$3,pct_by_cnty!$A:$B,2,FALSE)*1000</f>
        <v>0</v>
      </c>
      <c r="BJ56" s="21">
        <f>'County Pop (1,000''s)'!BJ56*VLOOKUP(BJ$3,pct_by_cnty!$A:$B,2,FALSE)*1000</f>
        <v>9547.3565518337564</v>
      </c>
      <c r="BK56" s="7">
        <f>'County Pop (1,000''s)'!BK56*VLOOKUP(BK$3,pct_by_cnty!$A:$B,2,FALSE)*1000</f>
        <v>0</v>
      </c>
      <c r="BL56" s="21">
        <f>'County Pop (1,000''s)'!BL56*VLOOKUP(BL$3,pct_by_cnty!$A:$B,2,FALSE)*1000</f>
        <v>4577.3435810639567</v>
      </c>
      <c r="BM56" s="21">
        <f>'County Pop (1,000''s)'!BM56*VLOOKUP(BM$3,pct_by_cnty!$A:$B,2,FALSE)*1000</f>
        <v>370632.21233706584</v>
      </c>
      <c r="BN56" s="7">
        <f>'County Pop (1,000''s)'!BN56*VLOOKUP(BN$3,pct_by_cnty!$A:$B,2,FALSE)*1000</f>
        <v>0</v>
      </c>
      <c r="BO56" s="19">
        <f>'County Pop (1,000''s)'!BO56*VLOOKUP(BO$3,pct_by_cnty!$A:$C,3,FALSE)*1000</f>
        <v>35826.451048140763</v>
      </c>
      <c r="BP56" s="19">
        <f>'County Pop (1,000''s)'!BP56*VLOOKUP(BP$3,pct_by_cnty!$A:$C,3,FALSE)*1000</f>
        <v>12670.277491425666</v>
      </c>
      <c r="BQ56" s="2"/>
      <c r="BR56" s="7">
        <f t="shared" si="12"/>
        <v>11970240.863199502</v>
      </c>
      <c r="BS56" s="7">
        <f t="shared" si="3"/>
        <v>11050830.124849819</v>
      </c>
      <c r="BT56" s="19">
        <f t="shared" si="4"/>
        <v>919410.73834968428</v>
      </c>
      <c r="BU56" s="7">
        <f t="shared" si="5"/>
        <v>11970240.863199502</v>
      </c>
      <c r="BV56" s="7"/>
      <c r="BW56" s="17">
        <f t="shared" si="6"/>
        <v>0.92319196005685589</v>
      </c>
      <c r="BX56" s="17">
        <f t="shared" si="14"/>
        <v>1</v>
      </c>
      <c r="BZ56">
        <v>2027</v>
      </c>
      <c r="CA56" s="25">
        <f t="shared" si="7"/>
        <v>2283219.5581109943</v>
      </c>
      <c r="CB56" s="25">
        <f t="shared" si="8"/>
        <v>1699295.834516637</v>
      </c>
      <c r="CC56" s="25">
        <f t="shared" si="13"/>
        <v>2879386.9969291817</v>
      </c>
      <c r="CD56" s="25">
        <f t="shared" si="9"/>
        <v>2129911.2752991221</v>
      </c>
      <c r="CE56" s="25">
        <f t="shared" si="10"/>
        <v>2059016.4599938849</v>
      </c>
      <c r="CF56" s="25">
        <f t="shared" si="11"/>
        <v>0</v>
      </c>
    </row>
    <row r="57" spans="1:84" x14ac:dyDescent="0.25">
      <c r="A57">
        <v>2028</v>
      </c>
      <c r="B57" s="21">
        <f>'County Pop (1,000''s)'!B57*VLOOKUP(B$3,pct_by_cnty!$A:$B,2,FALSE)*1000</f>
        <v>2264.7792597414814</v>
      </c>
      <c r="C57" s="21">
        <f>'County Pop (1,000''s)'!C57*VLOOKUP(C$3,pct_by_cnty!$A:$B,2,FALSE)*1000</f>
        <v>14270.344854642828</v>
      </c>
      <c r="D57" s="19">
        <f>'County Pop (1,000''s)'!D57*VLOOKUP(D$3,pct_by_cnty!$A:$C,3,FALSE)*1000</f>
        <v>178185.1738034139</v>
      </c>
      <c r="E57" s="21">
        <f>'County Pop (1,000''s)'!E57*VLOOKUP(E$3,pct_by_cnty!$A:$B,2,FALSE)*1000</f>
        <v>9450.6528408617014</v>
      </c>
      <c r="F57" s="21">
        <f>'County Pop (1,000''s)'!F57*VLOOKUP(F$3,pct_by_cnty!$A:$B,2,FALSE)*1000</f>
        <v>669616.78746412473</v>
      </c>
      <c r="G57" s="21">
        <f>'County Pop (1,000''s)'!G57*VLOOKUP(G$3,pct_by_cnty!$A:$B,2,FALSE)*1000</f>
        <v>2150382.9854130838</v>
      </c>
      <c r="H57" s="7">
        <f>'County Pop (1,000''s)'!H57*VLOOKUP(H$3,pct_by_cnty!$A:$B,2,FALSE)*1000</f>
        <v>0</v>
      </c>
      <c r="I57" s="21">
        <f>'County Pop (1,000''s)'!I57*VLOOKUP(I$3,pct_by_cnty!$A:$B,2,FALSE)*1000</f>
        <v>209668.3989987768</v>
      </c>
      <c r="J57" s="7">
        <f>'County Pop (1,000''s)'!J57*VLOOKUP(J$3,pct_by_cnty!$A:$B,2,FALSE)*1000</f>
        <v>0</v>
      </c>
      <c r="K57" s="21">
        <f>'County Pop (1,000''s)'!K57*VLOOKUP(K$3,pct_by_cnty!$A:$B,2,FALSE)*1000</f>
        <v>2215.407801465371</v>
      </c>
      <c r="L57" s="21">
        <f>'County Pop (1,000''s)'!L57*VLOOKUP(L$3,pct_by_cnty!$A:$B,2,FALSE)*1000</f>
        <v>388632.19590071187</v>
      </c>
      <c r="M57" s="21">
        <f>'County Pop (1,000''s)'!M57*VLOOKUP(M$3,pct_by_cnty!$A:$B,2,FALSE)*1000</f>
        <v>30921.034875336602</v>
      </c>
      <c r="N57" s="21">
        <f>'County Pop (1,000''s)'!N57*VLOOKUP(N$3,pct_by_cnty!$A:$B,2,FALSE)*1000</f>
        <v>38090.38693238196</v>
      </c>
      <c r="O57" s="7">
        <f>'County Pop (1,000''s)'!O57*VLOOKUP(O$3,pct_by_cnty!$A:$B,2,FALSE)*1000</f>
        <v>0</v>
      </c>
      <c r="P57" s="21">
        <f>'County Pop (1,000''s)'!P57*VLOOKUP(P$3,pct_by_cnty!$A:$B,2,FALSE)*1000</f>
        <v>12.611827541558991</v>
      </c>
      <c r="Q57" s="19">
        <f>'County Pop (1,000''s)'!Q57*VLOOKUP(Q$3,pct_by_cnty!$A:$C,3,FALSE)*1000</f>
        <v>307766.45744117489</v>
      </c>
      <c r="R57" s="21">
        <f>'County Pop (1,000''s)'!R57*VLOOKUP(R$3,pct_by_cnty!$A:$B,2,FALSE)*1000</f>
        <v>140462.75115828053</v>
      </c>
      <c r="S57" s="7">
        <f>'County Pop (1,000''s)'!S57*VLOOKUP(S$3,pct_by_cnty!$A:$B,2,FALSE)*1000</f>
        <v>0</v>
      </c>
      <c r="T57" s="7">
        <f>'County Pop (1,000''s)'!T57*VLOOKUP(T$3,pct_by_cnty!$A:$B,2,FALSE)*1000</f>
        <v>0</v>
      </c>
      <c r="U57" s="7">
        <f>'County Pop (1,000''s)'!U57*VLOOKUP(U$3,pct_by_cnty!$A:$B,2,FALSE)*1000</f>
        <v>0</v>
      </c>
      <c r="V57" s="21">
        <f>'County Pop (1,000''s)'!V57*VLOOKUP(V$3,pct_by_cnty!$A:$B,2,FALSE)*1000</f>
        <v>7564.743109006673</v>
      </c>
      <c r="W57" s="7">
        <f>'County Pop (1,000''s)'!W57*VLOOKUP(W$3,pct_by_cnty!$A:$B,2,FALSE)*1000</f>
        <v>0</v>
      </c>
      <c r="X57" s="7">
        <f>'County Pop (1,000''s)'!X57*VLOOKUP(X$3,pct_by_cnty!$A:$B,2,FALSE)*1000</f>
        <v>0</v>
      </c>
      <c r="Y57" s="21">
        <f>'County Pop (1,000''s)'!Y57*VLOOKUP(Y$3,pct_by_cnty!$A:$B,2,FALSE)*1000</f>
        <v>70.094470970942979</v>
      </c>
      <c r="Z57" s="21">
        <f>'County Pop (1,000''s)'!Z57*VLOOKUP(Z$3,pct_by_cnty!$A:$B,2,FALSE)*1000</f>
        <v>25108.619825098071</v>
      </c>
      <c r="AA57" s="7">
        <f>'County Pop (1,000''s)'!AA57*VLOOKUP(AA$3,pct_by_cnty!$A:$B,2,FALSE)*1000</f>
        <v>0</v>
      </c>
      <c r="AB57" s="21">
        <f>'County Pop (1,000''s)'!AB57*VLOOKUP(AB$3,pct_by_cnty!$A:$B,2,FALSE)*1000</f>
        <v>868.73153956421083</v>
      </c>
      <c r="AC57" s="7">
        <f>'County Pop (1,000''s)'!AC57*VLOOKUP(AC$3,pct_by_cnty!$A:$B,2,FALSE)*1000</f>
        <v>0</v>
      </c>
      <c r="AD57" s="19">
        <f>'County Pop (1,000''s)'!AD57*VLOOKUP(AD$3,pct_by_cnty!$A:$C,3,FALSE)*1000</f>
        <v>4410.0499625612056</v>
      </c>
      <c r="AE57" s="21">
        <f>'County Pop (1,000''s)'!AE57*VLOOKUP(AE$3,pct_by_cnty!$A:$B,2,FALSE)*1000</f>
        <v>180831.69459029302</v>
      </c>
      <c r="AF57" s="19">
        <f>'County Pop (1,000''s)'!AF57*VLOOKUP(AF$3,pct_by_cnty!$A:$C,3,FALSE)*1000</f>
        <v>2315.7406793498944</v>
      </c>
      <c r="AG57" s="7">
        <f>'County Pop (1,000''s)'!AG57*VLOOKUP(AG$3,pct_by_cnty!$A:$B,2,FALSE)*1000</f>
        <v>0</v>
      </c>
      <c r="AH57" s="7">
        <f>'County Pop (1,000''s)'!AH57*VLOOKUP(AH$3,pct_by_cnty!$A:$B,2,FALSE)*1000</f>
        <v>0</v>
      </c>
      <c r="AI57" s="7">
        <f>'County Pop (1,000''s)'!AI57*VLOOKUP(AI$3,pct_by_cnty!$A:$B,2,FALSE)*1000</f>
        <v>0</v>
      </c>
      <c r="AJ57" s="21">
        <f>'County Pop (1,000''s)'!AJ57*VLOOKUP(AJ$3,pct_by_cnty!$A:$B,2,FALSE)*1000</f>
        <v>529877.04391804279</v>
      </c>
      <c r="AK57" s="7">
        <f>'County Pop (1,000''s)'!AK57*VLOOKUP(AK$3,pct_by_cnty!$A:$B,2,FALSE)*1000</f>
        <v>0</v>
      </c>
      <c r="AL57" s="7">
        <f>'County Pop (1,000''s)'!AL57*VLOOKUP(AL$3,pct_by_cnty!$A:$B,2,FALSE)*1000</f>
        <v>0</v>
      </c>
      <c r="AM57" s="7">
        <f>'County Pop (1,000''s)'!AM57*VLOOKUP(AM$3,pct_by_cnty!$A:$B,2,FALSE)*1000</f>
        <v>0</v>
      </c>
      <c r="AN57" s="7">
        <f>'County Pop (1,000''s)'!AN57*VLOOKUP(AN$3,pct_by_cnty!$A:$B,2,FALSE)*1000</f>
        <v>0</v>
      </c>
      <c r="AO57" s="21">
        <f>'County Pop (1,000''s)'!AO57*VLOOKUP(AO$3,pct_by_cnty!$A:$B,2,FALSE)*1000</f>
        <v>413119.35545680899</v>
      </c>
      <c r="AP57" s="7">
        <f>'County Pop (1,000''s)'!AP57*VLOOKUP(AP$3,pct_by_cnty!$A:$B,2,FALSE)*1000</f>
        <v>0</v>
      </c>
      <c r="AQ57" s="21">
        <f>'County Pop (1,000''s)'!AQ57*VLOOKUP(AQ$3,pct_by_cnty!$A:$B,2,FALSE)*1000</f>
        <v>169249.50713954799</v>
      </c>
      <c r="AR57" s="21">
        <f>'County Pop (1,000''s)'!AR57*VLOOKUP(AR$3,pct_by_cnty!$A:$B,2,FALSE)*1000</f>
        <v>2898475.0957874134</v>
      </c>
      <c r="AS57" s="21">
        <f>'County Pop (1,000''s)'!AS57*VLOOKUP(AS$3,pct_by_cnty!$A:$B,2,FALSE)*1000</f>
        <v>59.24567272748218</v>
      </c>
      <c r="AT57" s="21">
        <f>'County Pop (1,000''s)'!AT57*VLOOKUP(AT$3,pct_by_cnty!$A:$B,2,FALSE)*1000</f>
        <v>51254.427635338732</v>
      </c>
      <c r="AU57" s="19">
        <f>'County Pop (1,000''s)'!AU57*VLOOKUP(AU$3,pct_by_cnty!$A:$C,3,FALSE)*1000</f>
        <v>191703.11953371309</v>
      </c>
      <c r="AV57" s="21">
        <f>'County Pop (1,000''s)'!AV57*VLOOKUP(AV$3,pct_by_cnty!$A:$B,2,FALSE)*1000</f>
        <v>39245.946468758048</v>
      </c>
      <c r="AW57" s="21">
        <f>'County Pop (1,000''s)'!AW57*VLOOKUP(AW$3,pct_by_cnty!$A:$B,2,FALSE)*1000</f>
        <v>3.0796325899704713</v>
      </c>
      <c r="AX57" s="21">
        <f>'County Pop (1,000''s)'!AX57*VLOOKUP(AX$3,pct_by_cnty!$A:$B,2,FALSE)*1000</f>
        <v>6.9871995945379108</v>
      </c>
      <c r="AY57" s="21">
        <f>'County Pop (1,000''s)'!AY57*VLOOKUP(AY$3,pct_by_cnty!$A:$B,2,FALSE)*1000</f>
        <v>1602300.2610755533</v>
      </c>
      <c r="AZ57" s="7">
        <f>'County Pop (1,000''s)'!AZ57*VLOOKUP(AZ$3,pct_by_cnty!$A:$B,2,FALSE)*1000</f>
        <v>0</v>
      </c>
      <c r="BA57" s="7">
        <f>'County Pop (1,000''s)'!BA57*VLOOKUP(BA$3,pct_by_cnty!$A:$B,2,FALSE)*1000</f>
        <v>0</v>
      </c>
      <c r="BB57" s="7">
        <f>'County Pop (1,000''s)'!BB57*VLOOKUP(BB$3,pct_by_cnty!$A:$B,2,FALSE)*1000</f>
        <v>0</v>
      </c>
      <c r="BC57" s="21">
        <f>'County Pop (1,000''s)'!BC57*VLOOKUP(BC$3,pct_by_cnty!$A:$B,2,FALSE)*1000</f>
        <v>36287.413429884335</v>
      </c>
      <c r="BD57" s="21">
        <f>'County Pop (1,000''s)'!BD57*VLOOKUP(BD$3,pct_by_cnty!$A:$B,2,FALSE)*1000</f>
        <v>246981.64761899674</v>
      </c>
      <c r="BE57" s="21">
        <f>'County Pop (1,000''s)'!BE57*VLOOKUP(BE$3,pct_by_cnty!$A:$B,2,FALSE)*1000</f>
        <v>317610.64193576016</v>
      </c>
      <c r="BF57" s="19">
        <f>'County Pop (1,000''s)'!BF57*VLOOKUP(BF$3,pct_by_cnty!$A:$C,3,FALSE)*1000</f>
        <v>190233.74290917121</v>
      </c>
      <c r="BG57" s="21">
        <f>'County Pop (1,000''s)'!BG57*VLOOKUP(BG$3,pct_by_cnty!$A:$B,2,FALSE)*1000</f>
        <v>476505.33921948331</v>
      </c>
      <c r="BH57" s="21">
        <f>'County Pop (1,000''s)'!BH57*VLOOKUP(BH$3,pct_by_cnty!$A:$B,2,FALSE)*1000</f>
        <v>129822.71321583551</v>
      </c>
      <c r="BI57" s="7">
        <f>'County Pop (1,000''s)'!BI57*VLOOKUP(BI$3,pct_by_cnty!$A:$B,2,FALSE)*1000</f>
        <v>0</v>
      </c>
      <c r="BJ57" s="21">
        <f>'County Pop (1,000''s)'!BJ57*VLOOKUP(BJ$3,pct_by_cnty!$A:$B,2,FALSE)*1000</f>
        <v>9665.3770255081381</v>
      </c>
      <c r="BK57" s="7">
        <f>'County Pop (1,000''s)'!BK57*VLOOKUP(BK$3,pct_by_cnty!$A:$B,2,FALSE)*1000</f>
        <v>0</v>
      </c>
      <c r="BL57" s="21">
        <f>'County Pop (1,000''s)'!BL57*VLOOKUP(BL$3,pct_by_cnty!$A:$B,2,FALSE)*1000</f>
        <v>4608.1417136100572</v>
      </c>
      <c r="BM57" s="21">
        <f>'County Pop (1,000''s)'!BM57*VLOOKUP(BM$3,pct_by_cnty!$A:$B,2,FALSE)*1000</f>
        <v>373483.41735239374</v>
      </c>
      <c r="BN57" s="7">
        <f>'County Pop (1,000''s)'!BN57*VLOOKUP(BN$3,pct_by_cnty!$A:$B,2,FALSE)*1000</f>
        <v>0</v>
      </c>
      <c r="BO57" s="19">
        <f>'County Pop (1,000''s)'!BO57*VLOOKUP(BO$3,pct_by_cnty!$A:$C,3,FALSE)*1000</f>
        <v>36369.145536164462</v>
      </c>
      <c r="BP57" s="19">
        <f>'County Pop (1,000''s)'!BP57*VLOOKUP(BP$3,pct_by_cnty!$A:$C,3,FALSE)*1000</f>
        <v>12812.264471284954</v>
      </c>
      <c r="BQ57" s="2"/>
      <c r="BR57" s="7">
        <f t="shared" si="12"/>
        <v>12092783.556696558</v>
      </c>
      <c r="BS57" s="7">
        <f t="shared" si="3"/>
        <v>11168987.862359727</v>
      </c>
      <c r="BT57" s="19">
        <f t="shared" si="4"/>
        <v>923795.69433683355</v>
      </c>
      <c r="BU57" s="7">
        <f t="shared" si="5"/>
        <v>12092783.55669656</v>
      </c>
      <c r="BV57" s="7"/>
      <c r="BW57" s="17">
        <f t="shared" si="6"/>
        <v>0.92360768800618565</v>
      </c>
      <c r="BX57" s="17">
        <f t="shared" si="14"/>
        <v>1.0000000000000002</v>
      </c>
      <c r="BZ57">
        <v>2028</v>
      </c>
      <c r="CA57" s="25">
        <f t="shared" si="7"/>
        <v>2309238.0512099126</v>
      </c>
      <c r="CB57" s="25">
        <f t="shared" si="8"/>
        <v>1721327.5749057464</v>
      </c>
      <c r="CC57" s="25">
        <f t="shared" si="13"/>
        <v>2898475.0957874134</v>
      </c>
      <c r="CD57" s="25">
        <f t="shared" si="9"/>
        <v>2150382.9854130838</v>
      </c>
      <c r="CE57" s="25">
        <f t="shared" si="10"/>
        <v>2089564.1550435731</v>
      </c>
      <c r="CF57" s="25">
        <f t="shared" si="11"/>
        <v>0</v>
      </c>
    </row>
    <row r="58" spans="1:84" x14ac:dyDescent="0.25">
      <c r="A58">
        <v>2029</v>
      </c>
      <c r="B58" s="21">
        <f>'County Pop (1,000''s)'!B58*VLOOKUP(B$3,pct_by_cnty!$A:$B,2,FALSE)*1000</f>
        <v>2273.3346978081286</v>
      </c>
      <c r="C58" s="21">
        <f>'County Pop (1,000''s)'!C58*VLOOKUP(C$3,pct_by_cnty!$A:$B,2,FALSE)*1000</f>
        <v>14404.019653678026</v>
      </c>
      <c r="D58" s="19">
        <f>'County Pop (1,000''s)'!D58*VLOOKUP(D$3,pct_by_cnty!$A:$C,3,FALSE)*1000</f>
        <v>180126.57601013232</v>
      </c>
      <c r="E58" s="21">
        <f>'County Pop (1,000''s)'!E58*VLOOKUP(E$3,pct_by_cnty!$A:$B,2,FALSE)*1000</f>
        <v>9425.8141691716919</v>
      </c>
      <c r="F58" s="21">
        <f>'County Pop (1,000''s)'!F58*VLOOKUP(F$3,pct_by_cnty!$A:$B,2,FALSE)*1000</f>
        <v>676602.08969397831</v>
      </c>
      <c r="G58" s="21">
        <f>'County Pop (1,000''s)'!G58*VLOOKUP(G$3,pct_by_cnty!$A:$B,2,FALSE)*1000</f>
        <v>2170875.7162756575</v>
      </c>
      <c r="H58" s="7">
        <f>'County Pop (1,000''s)'!H58*VLOOKUP(H$3,pct_by_cnty!$A:$B,2,FALSE)*1000</f>
        <v>0</v>
      </c>
      <c r="I58" s="21">
        <f>'County Pop (1,000''s)'!I58*VLOOKUP(I$3,pct_by_cnty!$A:$B,2,FALSE)*1000</f>
        <v>212490.71316969857</v>
      </c>
      <c r="J58" s="7">
        <f>'County Pop (1,000''s)'!J58*VLOOKUP(J$3,pct_by_cnty!$A:$B,2,FALSE)*1000</f>
        <v>0</v>
      </c>
      <c r="K58" s="21">
        <f>'County Pop (1,000''s)'!K58*VLOOKUP(K$3,pct_by_cnty!$A:$B,2,FALSE)*1000</f>
        <v>2246.7289799460887</v>
      </c>
      <c r="L58" s="21">
        <f>'County Pop (1,000''s)'!L58*VLOOKUP(L$3,pct_by_cnty!$A:$B,2,FALSE)*1000</f>
        <v>395493.6522209582</v>
      </c>
      <c r="M58" s="21">
        <f>'County Pop (1,000''s)'!M58*VLOOKUP(M$3,pct_by_cnty!$A:$B,2,FALSE)*1000</f>
        <v>31158.813593187686</v>
      </c>
      <c r="N58" s="21">
        <f>'County Pop (1,000''s)'!N58*VLOOKUP(N$3,pct_by_cnty!$A:$B,2,FALSE)*1000</f>
        <v>38148.52768343519</v>
      </c>
      <c r="O58" s="7">
        <f>'County Pop (1,000''s)'!O58*VLOOKUP(O$3,pct_by_cnty!$A:$B,2,FALSE)*1000</f>
        <v>0</v>
      </c>
      <c r="P58" s="21">
        <f>'County Pop (1,000''s)'!P58*VLOOKUP(P$3,pct_by_cnty!$A:$B,2,FALSE)*1000</f>
        <v>12.672041237577734</v>
      </c>
      <c r="Q58" s="19">
        <f>'County Pop (1,000''s)'!Q58*VLOOKUP(Q$3,pct_by_cnty!$A:$C,3,FALSE)*1000</f>
        <v>306983.28945432795</v>
      </c>
      <c r="R58" s="21">
        <f>'County Pop (1,000''s)'!R58*VLOOKUP(R$3,pct_by_cnty!$A:$B,2,FALSE)*1000</f>
        <v>144246.79319101013</v>
      </c>
      <c r="S58" s="7">
        <f>'County Pop (1,000''s)'!S58*VLOOKUP(S$3,pct_by_cnty!$A:$B,2,FALSE)*1000</f>
        <v>0</v>
      </c>
      <c r="T58" s="7">
        <f>'County Pop (1,000''s)'!T58*VLOOKUP(T$3,pct_by_cnty!$A:$B,2,FALSE)*1000</f>
        <v>0</v>
      </c>
      <c r="U58" s="7">
        <f>'County Pop (1,000''s)'!U58*VLOOKUP(U$3,pct_by_cnty!$A:$B,2,FALSE)*1000</f>
        <v>0</v>
      </c>
      <c r="V58" s="21">
        <f>'County Pop (1,000''s)'!V58*VLOOKUP(V$3,pct_by_cnty!$A:$B,2,FALSE)*1000</f>
        <v>7633.9687798586656</v>
      </c>
      <c r="W58" s="7">
        <f>'County Pop (1,000''s)'!W58*VLOOKUP(W$3,pct_by_cnty!$A:$B,2,FALSE)*1000</f>
        <v>0</v>
      </c>
      <c r="X58" s="7">
        <f>'County Pop (1,000''s)'!X58*VLOOKUP(X$3,pct_by_cnty!$A:$B,2,FALSE)*1000</f>
        <v>0</v>
      </c>
      <c r="Y58" s="21">
        <f>'County Pop (1,000''s)'!Y58*VLOOKUP(Y$3,pct_by_cnty!$A:$B,2,FALSE)*1000</f>
        <v>70.078085185275242</v>
      </c>
      <c r="Z58" s="21">
        <f>'County Pop (1,000''s)'!Z58*VLOOKUP(Z$3,pct_by_cnty!$A:$B,2,FALSE)*1000</f>
        <v>25141.411774132484</v>
      </c>
      <c r="AA58" s="7">
        <f>'County Pop (1,000''s)'!AA58*VLOOKUP(AA$3,pct_by_cnty!$A:$B,2,FALSE)*1000</f>
        <v>0</v>
      </c>
      <c r="AB58" s="21">
        <f>'County Pop (1,000''s)'!AB58*VLOOKUP(AB$3,pct_by_cnty!$A:$B,2,FALSE)*1000</f>
        <v>876.00257186381282</v>
      </c>
      <c r="AC58" s="7">
        <f>'County Pop (1,000''s)'!AC58*VLOOKUP(AC$3,pct_by_cnty!$A:$B,2,FALSE)*1000</f>
        <v>0</v>
      </c>
      <c r="AD58" s="19">
        <f>'County Pop (1,000''s)'!AD58*VLOOKUP(AD$3,pct_by_cnty!$A:$C,3,FALSE)*1000</f>
        <v>4420.2741145048476</v>
      </c>
      <c r="AE58" s="21">
        <f>'County Pop (1,000''s)'!AE58*VLOOKUP(AE$3,pct_by_cnty!$A:$B,2,FALSE)*1000</f>
        <v>183110.24993366201</v>
      </c>
      <c r="AF58" s="19">
        <f>'County Pop (1,000''s)'!AF58*VLOOKUP(AF$3,pct_by_cnty!$A:$C,3,FALSE)*1000</f>
        <v>2326.7784118081695</v>
      </c>
      <c r="AG58" s="7">
        <f>'County Pop (1,000''s)'!AG58*VLOOKUP(AG$3,pct_by_cnty!$A:$B,2,FALSE)*1000</f>
        <v>0</v>
      </c>
      <c r="AH58" s="7">
        <f>'County Pop (1,000''s)'!AH58*VLOOKUP(AH$3,pct_by_cnty!$A:$B,2,FALSE)*1000</f>
        <v>0</v>
      </c>
      <c r="AI58" s="7">
        <f>'County Pop (1,000''s)'!AI58*VLOOKUP(AI$3,pct_by_cnty!$A:$B,2,FALSE)*1000</f>
        <v>0</v>
      </c>
      <c r="AJ58" s="21">
        <f>'County Pop (1,000''s)'!AJ58*VLOOKUP(AJ$3,pct_by_cnty!$A:$B,2,FALSE)*1000</f>
        <v>540099.54000608495</v>
      </c>
      <c r="AK58" s="7">
        <f>'County Pop (1,000''s)'!AK58*VLOOKUP(AK$3,pct_by_cnty!$A:$B,2,FALSE)*1000</f>
        <v>0</v>
      </c>
      <c r="AL58" s="7">
        <f>'County Pop (1,000''s)'!AL58*VLOOKUP(AL$3,pct_by_cnty!$A:$B,2,FALSE)*1000</f>
        <v>0</v>
      </c>
      <c r="AM58" s="7">
        <f>'County Pop (1,000''s)'!AM58*VLOOKUP(AM$3,pct_by_cnty!$A:$B,2,FALSE)*1000</f>
        <v>0</v>
      </c>
      <c r="AN58" s="7">
        <f>'County Pop (1,000''s)'!AN58*VLOOKUP(AN$3,pct_by_cnty!$A:$B,2,FALSE)*1000</f>
        <v>0</v>
      </c>
      <c r="AO58" s="21">
        <f>'County Pop (1,000''s)'!AO58*VLOOKUP(AO$3,pct_by_cnty!$A:$B,2,FALSE)*1000</f>
        <v>418902.80501519877</v>
      </c>
      <c r="AP58" s="7">
        <f>'County Pop (1,000''s)'!AP58*VLOOKUP(AP$3,pct_by_cnty!$A:$B,2,FALSE)*1000</f>
        <v>0</v>
      </c>
      <c r="AQ58" s="21">
        <f>'County Pop (1,000''s)'!AQ58*VLOOKUP(AQ$3,pct_by_cnty!$A:$B,2,FALSE)*1000</f>
        <v>170207.53558339999</v>
      </c>
      <c r="AR58" s="21">
        <f>'County Pop (1,000''s)'!AR58*VLOOKUP(AR$3,pct_by_cnty!$A:$B,2,FALSE)*1000</f>
        <v>2917071.2089092257</v>
      </c>
      <c r="AS58" s="21">
        <f>'County Pop (1,000''s)'!AS58*VLOOKUP(AS$3,pct_by_cnty!$A:$B,2,FALSE)*1000</f>
        <v>59.485277114041303</v>
      </c>
      <c r="AT58" s="21">
        <f>'County Pop (1,000''s)'!AT58*VLOOKUP(AT$3,pct_by_cnty!$A:$B,2,FALSE)*1000</f>
        <v>51898.471723190953</v>
      </c>
      <c r="AU58" s="19">
        <f>'County Pop (1,000''s)'!AU58*VLOOKUP(AU$3,pct_by_cnty!$A:$C,3,FALSE)*1000</f>
        <v>192651.29251720491</v>
      </c>
      <c r="AV58" s="21">
        <f>'County Pop (1,000''s)'!AV58*VLOOKUP(AV$3,pct_by_cnty!$A:$B,2,FALSE)*1000</f>
        <v>39257.853783354898</v>
      </c>
      <c r="AW58" s="21">
        <f>'County Pop (1,000''s)'!AW58*VLOOKUP(AW$3,pct_by_cnty!$A:$B,2,FALSE)*1000</f>
        <v>3.1233711798608508</v>
      </c>
      <c r="AX58" s="21">
        <f>'County Pop (1,000''s)'!AX58*VLOOKUP(AX$3,pct_by_cnty!$A:$B,2,FALSE)*1000</f>
        <v>7.168467966365939</v>
      </c>
      <c r="AY58" s="21">
        <f>'County Pop (1,000''s)'!AY58*VLOOKUP(AY$3,pct_by_cnty!$A:$B,2,FALSE)*1000</f>
        <v>1620106.6555933675</v>
      </c>
      <c r="AZ58" s="7">
        <f>'County Pop (1,000''s)'!AZ58*VLOOKUP(AZ$3,pct_by_cnty!$A:$B,2,FALSE)*1000</f>
        <v>0</v>
      </c>
      <c r="BA58" s="7">
        <f>'County Pop (1,000''s)'!BA58*VLOOKUP(BA$3,pct_by_cnty!$A:$B,2,FALSE)*1000</f>
        <v>0</v>
      </c>
      <c r="BB58" s="7">
        <f>'County Pop (1,000''s)'!BB58*VLOOKUP(BB$3,pct_by_cnty!$A:$B,2,FALSE)*1000</f>
        <v>0</v>
      </c>
      <c r="BC58" s="21">
        <f>'County Pop (1,000''s)'!BC58*VLOOKUP(BC$3,pct_by_cnty!$A:$B,2,FALSE)*1000</f>
        <v>36250.092129561599</v>
      </c>
      <c r="BD58" s="21">
        <f>'County Pop (1,000''s)'!BD58*VLOOKUP(BD$3,pct_by_cnty!$A:$B,2,FALSE)*1000</f>
        <v>253459.84456896168</v>
      </c>
      <c r="BE58" s="21">
        <f>'County Pop (1,000''s)'!BE58*VLOOKUP(BE$3,pct_by_cnty!$A:$B,2,FALSE)*1000</f>
        <v>322929.8844679321</v>
      </c>
      <c r="BF58" s="19">
        <f>'County Pop (1,000''s)'!BF58*VLOOKUP(BF$3,pct_by_cnty!$A:$C,3,FALSE)*1000</f>
        <v>191865.59308346442</v>
      </c>
      <c r="BG58" s="21">
        <f>'County Pop (1,000''s)'!BG58*VLOOKUP(BG$3,pct_by_cnty!$A:$B,2,FALSE)*1000</f>
        <v>481477.37522155832</v>
      </c>
      <c r="BH58" s="21">
        <f>'County Pop (1,000''s)'!BH58*VLOOKUP(BH$3,pct_by_cnty!$A:$B,2,FALSE)*1000</f>
        <v>130791.9125104421</v>
      </c>
      <c r="BI58" s="7">
        <f>'County Pop (1,000''s)'!BI58*VLOOKUP(BI$3,pct_by_cnty!$A:$B,2,FALSE)*1000</f>
        <v>0</v>
      </c>
      <c r="BJ58" s="21">
        <f>'County Pop (1,000''s)'!BJ58*VLOOKUP(BJ$3,pct_by_cnty!$A:$B,2,FALSE)*1000</f>
        <v>9778.9557473181121</v>
      </c>
      <c r="BK58" s="7">
        <f>'County Pop (1,000''s)'!BK58*VLOOKUP(BK$3,pct_by_cnty!$A:$B,2,FALSE)*1000</f>
        <v>0</v>
      </c>
      <c r="BL58" s="21">
        <f>'County Pop (1,000''s)'!BL58*VLOOKUP(BL$3,pct_by_cnty!$A:$B,2,FALSE)*1000</f>
        <v>4639.5954584868732</v>
      </c>
      <c r="BM58" s="21">
        <f>'County Pop (1,000''s)'!BM58*VLOOKUP(BM$3,pct_by_cnty!$A:$B,2,FALSE)*1000</f>
        <v>376033.14475079899</v>
      </c>
      <c r="BN58" s="7">
        <f>'County Pop (1,000''s)'!BN58*VLOOKUP(BN$3,pct_by_cnty!$A:$B,2,FALSE)*1000</f>
        <v>0</v>
      </c>
      <c r="BO58" s="19">
        <f>'County Pop (1,000''s)'!BO58*VLOOKUP(BO$3,pct_by_cnty!$A:$C,3,FALSE)*1000</f>
        <v>36869.707672123994</v>
      </c>
      <c r="BP58" s="19">
        <f>'County Pop (1,000''s)'!BP58*VLOOKUP(BP$3,pct_by_cnty!$A:$C,3,FALSE)*1000</f>
        <v>12971.979597767524</v>
      </c>
      <c r="BQ58" s="2"/>
      <c r="BR58" s="7">
        <f t="shared" si="12"/>
        <v>12215400.729960946</v>
      </c>
      <c r="BS58" s="7">
        <f t="shared" si="3"/>
        <v>11287185.239099611</v>
      </c>
      <c r="BT58" s="19">
        <f t="shared" si="4"/>
        <v>928215.49086133414</v>
      </c>
      <c r="BU58" s="7">
        <f t="shared" si="5"/>
        <v>12215400.729960945</v>
      </c>
      <c r="BV58" s="7"/>
      <c r="BW58" s="17">
        <f t="shared" si="6"/>
        <v>0.92401268600344122</v>
      </c>
      <c r="BX58" s="17">
        <f t="shared" si="14"/>
        <v>0.99999999999999989</v>
      </c>
      <c r="BZ58">
        <v>2029</v>
      </c>
      <c r="CA58" s="25">
        <f t="shared" si="7"/>
        <v>2335612.1793617164</v>
      </c>
      <c r="CB58" s="25">
        <f t="shared" si="8"/>
        <v>1743232.5747479245</v>
      </c>
      <c r="CC58" s="25">
        <f t="shared" si="13"/>
        <v>2917071.2089092257</v>
      </c>
      <c r="CD58" s="25">
        <f t="shared" si="9"/>
        <v>2170875.7162756575</v>
      </c>
      <c r="CE58" s="25">
        <f t="shared" si="10"/>
        <v>2120393.5598050882</v>
      </c>
      <c r="CF58" s="25">
        <f t="shared" si="11"/>
        <v>0</v>
      </c>
    </row>
    <row r="59" spans="1:84" x14ac:dyDescent="0.25">
      <c r="A59">
        <v>2030</v>
      </c>
      <c r="B59" s="21">
        <f>'County Pop (1,000''s)'!B59*VLOOKUP(B$3,pct_by_cnty!$A:$B,2,FALSE)*1000</f>
        <v>2281.8245701555584</v>
      </c>
      <c r="C59" s="21">
        <f>'County Pop (1,000''s)'!C59*VLOOKUP(C$3,pct_by_cnty!$A:$B,2,FALSE)*1000</f>
        <v>14532.357017998238</v>
      </c>
      <c r="D59" s="19">
        <f>'County Pop (1,000''s)'!D59*VLOOKUP(D$3,pct_by_cnty!$A:$C,3,FALSE)*1000</f>
        <v>182071.12276617688</v>
      </c>
      <c r="E59" s="21">
        <f>'County Pop (1,000''s)'!E59*VLOOKUP(E$3,pct_by_cnty!$A:$B,2,FALSE)*1000</f>
        <v>9395.5411941210732</v>
      </c>
      <c r="F59" s="21">
        <f>'County Pop (1,000''s)'!F59*VLOOKUP(F$3,pct_by_cnty!$A:$B,2,FALSE)*1000</f>
        <v>683723.61425046029</v>
      </c>
      <c r="G59" s="21">
        <f>'County Pop (1,000''s)'!G59*VLOOKUP(G$3,pct_by_cnty!$A:$B,2,FALSE)*1000</f>
        <v>2191939.332797091</v>
      </c>
      <c r="H59" s="7">
        <f>'County Pop (1,000''s)'!H59*VLOOKUP(H$3,pct_by_cnty!$A:$B,2,FALSE)*1000</f>
        <v>0</v>
      </c>
      <c r="I59" s="21">
        <f>'County Pop (1,000''s)'!I59*VLOOKUP(I$3,pct_by_cnty!$A:$B,2,FALSE)*1000</f>
        <v>215347.24165866719</v>
      </c>
      <c r="J59" s="7">
        <f>'County Pop (1,000''s)'!J59*VLOOKUP(J$3,pct_by_cnty!$A:$B,2,FALSE)*1000</f>
        <v>0</v>
      </c>
      <c r="K59" s="21">
        <f>'County Pop (1,000''s)'!K59*VLOOKUP(K$3,pct_by_cnty!$A:$B,2,FALSE)*1000</f>
        <v>2276.3033296334443</v>
      </c>
      <c r="L59" s="21">
        <f>'County Pop (1,000''s)'!L59*VLOOKUP(L$3,pct_by_cnty!$A:$B,2,FALSE)*1000</f>
        <v>402381.20562995551</v>
      </c>
      <c r="M59" s="21">
        <f>'County Pop (1,000''s)'!M59*VLOOKUP(M$3,pct_by_cnty!$A:$B,2,FALSE)*1000</f>
        <v>31367.929482537656</v>
      </c>
      <c r="N59" s="21">
        <f>'County Pop (1,000''s)'!N59*VLOOKUP(N$3,pct_by_cnty!$A:$B,2,FALSE)*1000</f>
        <v>38215.71018213559</v>
      </c>
      <c r="O59" s="7">
        <f>'County Pop (1,000''s)'!O59*VLOOKUP(O$3,pct_by_cnty!$A:$B,2,FALSE)*1000</f>
        <v>0</v>
      </c>
      <c r="P59" s="21">
        <f>'County Pop (1,000''s)'!P59*VLOOKUP(P$3,pct_by_cnty!$A:$B,2,FALSE)*1000</f>
        <v>12.735756556033767</v>
      </c>
      <c r="Q59" s="19">
        <f>'County Pop (1,000''s)'!Q59*VLOOKUP(Q$3,pct_by_cnty!$A:$C,3,FALSE)*1000</f>
        <v>306411.82948238362</v>
      </c>
      <c r="R59" s="21">
        <f>'County Pop (1,000''s)'!R59*VLOOKUP(R$3,pct_by_cnty!$A:$B,2,FALSE)*1000</f>
        <v>148017.03030960084</v>
      </c>
      <c r="S59" s="7">
        <f>'County Pop (1,000''s)'!S59*VLOOKUP(S$3,pct_by_cnty!$A:$B,2,FALSE)*1000</f>
        <v>0</v>
      </c>
      <c r="T59" s="7">
        <f>'County Pop (1,000''s)'!T59*VLOOKUP(T$3,pct_by_cnty!$A:$B,2,FALSE)*1000</f>
        <v>0</v>
      </c>
      <c r="U59" s="7">
        <f>'County Pop (1,000''s)'!U59*VLOOKUP(U$3,pct_by_cnty!$A:$B,2,FALSE)*1000</f>
        <v>0</v>
      </c>
      <c r="V59" s="21">
        <f>'County Pop (1,000''s)'!V59*VLOOKUP(V$3,pct_by_cnty!$A:$B,2,FALSE)*1000</f>
        <v>7707.2107536459935</v>
      </c>
      <c r="W59" s="7">
        <f>'County Pop (1,000''s)'!W59*VLOOKUP(W$3,pct_by_cnty!$A:$B,2,FALSE)*1000</f>
        <v>0</v>
      </c>
      <c r="X59" s="7">
        <f>'County Pop (1,000''s)'!X59*VLOOKUP(X$3,pct_by_cnty!$A:$B,2,FALSE)*1000</f>
        <v>0</v>
      </c>
      <c r="Y59" s="21">
        <f>'County Pop (1,000''s)'!Y59*VLOOKUP(Y$3,pct_by_cnty!$A:$B,2,FALSE)*1000</f>
        <v>70.064005431504597</v>
      </c>
      <c r="Z59" s="21">
        <f>'County Pop (1,000''s)'!Z59*VLOOKUP(Z$3,pct_by_cnty!$A:$B,2,FALSE)*1000</f>
        <v>25172.1064916836</v>
      </c>
      <c r="AA59" s="7">
        <f>'County Pop (1,000''s)'!AA59*VLOOKUP(AA$3,pct_by_cnty!$A:$B,2,FALSE)*1000</f>
        <v>0</v>
      </c>
      <c r="AB59" s="21">
        <f>'County Pop (1,000''s)'!AB59*VLOOKUP(AB$3,pct_by_cnty!$A:$B,2,FALSE)*1000</f>
        <v>883.71162647821643</v>
      </c>
      <c r="AC59" s="7">
        <f>'County Pop (1,000''s)'!AC59*VLOOKUP(AC$3,pct_by_cnty!$A:$B,2,FALSE)*1000</f>
        <v>0</v>
      </c>
      <c r="AD59" s="19">
        <f>'County Pop (1,000''s)'!AD59*VLOOKUP(AD$3,pct_by_cnty!$A:$C,3,FALSE)*1000</f>
        <v>4430.7672598433574</v>
      </c>
      <c r="AE59" s="21">
        <f>'County Pop (1,000''s)'!AE59*VLOOKUP(AE$3,pct_by_cnty!$A:$B,2,FALSE)*1000</f>
        <v>185326.14776654699</v>
      </c>
      <c r="AF59" s="19">
        <f>'County Pop (1,000''s)'!AF59*VLOOKUP(AF$3,pct_by_cnty!$A:$C,3,FALSE)*1000</f>
        <v>2337.648647088989</v>
      </c>
      <c r="AG59" s="7">
        <f>'County Pop (1,000''s)'!AG59*VLOOKUP(AG$3,pct_by_cnty!$A:$B,2,FALSE)*1000</f>
        <v>0</v>
      </c>
      <c r="AH59" s="7">
        <f>'County Pop (1,000''s)'!AH59*VLOOKUP(AH$3,pct_by_cnty!$A:$B,2,FALSE)*1000</f>
        <v>0</v>
      </c>
      <c r="AI59" s="7">
        <f>'County Pop (1,000''s)'!AI59*VLOOKUP(AI$3,pct_by_cnty!$A:$B,2,FALSE)*1000</f>
        <v>0</v>
      </c>
      <c r="AJ59" s="21">
        <f>'County Pop (1,000''s)'!AJ59*VLOOKUP(AJ$3,pct_by_cnty!$A:$B,2,FALSE)*1000</f>
        <v>550554.52912915102</v>
      </c>
      <c r="AK59" s="7">
        <f>'County Pop (1,000''s)'!AK59*VLOOKUP(AK$3,pct_by_cnty!$A:$B,2,FALSE)*1000</f>
        <v>0</v>
      </c>
      <c r="AL59" s="7">
        <f>'County Pop (1,000''s)'!AL59*VLOOKUP(AL$3,pct_by_cnty!$A:$B,2,FALSE)*1000</f>
        <v>0</v>
      </c>
      <c r="AM59" s="7">
        <f>'County Pop (1,000''s)'!AM59*VLOOKUP(AM$3,pct_by_cnty!$A:$B,2,FALSE)*1000</f>
        <v>0</v>
      </c>
      <c r="AN59" s="7">
        <f>'County Pop (1,000''s)'!AN59*VLOOKUP(AN$3,pct_by_cnty!$A:$B,2,FALSE)*1000</f>
        <v>0</v>
      </c>
      <c r="AO59" s="21">
        <f>'County Pop (1,000''s)'!AO59*VLOOKUP(AO$3,pct_by_cnty!$A:$B,2,FALSE)*1000</f>
        <v>424645.0221986823</v>
      </c>
      <c r="AP59" s="7">
        <f>'County Pop (1,000''s)'!AP59*VLOOKUP(AP$3,pct_by_cnty!$A:$B,2,FALSE)*1000</f>
        <v>0</v>
      </c>
      <c r="AQ59" s="21">
        <f>'County Pop (1,000''s)'!AQ59*VLOOKUP(AQ$3,pct_by_cnty!$A:$B,2,FALSE)*1000</f>
        <v>171405.236277769</v>
      </c>
      <c r="AR59" s="21">
        <f>'County Pop (1,000''s)'!AR59*VLOOKUP(AR$3,pct_by_cnty!$A:$B,2,FALSE)*1000</f>
        <v>2935094.2984714708</v>
      </c>
      <c r="AS59" s="21">
        <f>'County Pop (1,000''s)'!AS59*VLOOKUP(AS$3,pct_by_cnty!$A:$B,2,FALSE)*1000</f>
        <v>59.705534304022265</v>
      </c>
      <c r="AT59" s="21">
        <f>'County Pop (1,000''s)'!AT59*VLOOKUP(AT$3,pct_by_cnty!$A:$B,2,FALSE)*1000</f>
        <v>52530.150801794211</v>
      </c>
      <c r="AU59" s="19">
        <f>'County Pop (1,000''s)'!AU59*VLOOKUP(AU$3,pct_by_cnty!$A:$C,3,FALSE)*1000</f>
        <v>193629.22046825677</v>
      </c>
      <c r="AV59" s="21">
        <f>'County Pop (1,000''s)'!AV59*VLOOKUP(AV$3,pct_by_cnty!$A:$B,2,FALSE)*1000</f>
        <v>39263.451275796731</v>
      </c>
      <c r="AW59" s="21">
        <f>'County Pop (1,000''s)'!AW59*VLOOKUP(AW$3,pct_by_cnty!$A:$B,2,FALSE)*1000</f>
        <v>3.1684275737562206</v>
      </c>
      <c r="AX59" s="21">
        <f>'County Pop (1,000''s)'!AX59*VLOOKUP(AX$3,pct_by_cnty!$A:$B,2,FALSE)*1000</f>
        <v>7.344269473942977</v>
      </c>
      <c r="AY59" s="21">
        <f>'County Pop (1,000''s)'!AY59*VLOOKUP(AY$3,pct_by_cnty!$A:$B,2,FALSE)*1000</f>
        <v>1638267.7263355809</v>
      </c>
      <c r="AZ59" s="7">
        <f>'County Pop (1,000''s)'!AZ59*VLOOKUP(AZ$3,pct_by_cnty!$A:$B,2,FALSE)*1000</f>
        <v>0</v>
      </c>
      <c r="BA59" s="7">
        <f>'County Pop (1,000''s)'!BA59*VLOOKUP(BA$3,pct_by_cnty!$A:$B,2,FALSE)*1000</f>
        <v>0</v>
      </c>
      <c r="BB59" s="7">
        <f>'County Pop (1,000''s)'!BB59*VLOOKUP(BB$3,pct_by_cnty!$A:$B,2,FALSE)*1000</f>
        <v>0</v>
      </c>
      <c r="BC59" s="21">
        <f>'County Pop (1,000''s)'!BC59*VLOOKUP(BC$3,pct_by_cnty!$A:$B,2,FALSE)*1000</f>
        <v>36204.507456660518</v>
      </c>
      <c r="BD59" s="21">
        <f>'County Pop (1,000''s)'!BD59*VLOOKUP(BD$3,pct_by_cnty!$A:$B,2,FALSE)*1000</f>
        <v>259778.37559688761</v>
      </c>
      <c r="BE59" s="21">
        <f>'County Pop (1,000''s)'!BE59*VLOOKUP(BE$3,pct_by_cnty!$A:$B,2,FALSE)*1000</f>
        <v>328089.21837822389</v>
      </c>
      <c r="BF59" s="19">
        <f>'County Pop (1,000''s)'!BF59*VLOOKUP(BF$3,pct_by_cnty!$A:$C,3,FALSE)*1000</f>
        <v>193420.74596148197</v>
      </c>
      <c r="BG59" s="21">
        <f>'County Pop (1,000''s)'!BG59*VLOOKUP(BG$3,pct_by_cnty!$A:$B,2,FALSE)*1000</f>
        <v>486438.4172689995</v>
      </c>
      <c r="BH59" s="21">
        <f>'County Pop (1,000''s)'!BH59*VLOOKUP(BH$3,pct_by_cnty!$A:$B,2,FALSE)*1000</f>
        <v>131842.92373805583</v>
      </c>
      <c r="BI59" s="7">
        <f>'County Pop (1,000''s)'!BI59*VLOOKUP(BI$3,pct_by_cnty!$A:$B,2,FALSE)*1000</f>
        <v>0</v>
      </c>
      <c r="BJ59" s="21">
        <f>'County Pop (1,000''s)'!BJ59*VLOOKUP(BJ$3,pct_by_cnty!$A:$B,2,FALSE)*1000</f>
        <v>9890.420896881893</v>
      </c>
      <c r="BK59" s="7">
        <f>'County Pop (1,000''s)'!BK59*VLOOKUP(BK$3,pct_by_cnty!$A:$B,2,FALSE)*1000</f>
        <v>0</v>
      </c>
      <c r="BL59" s="21">
        <f>'County Pop (1,000''s)'!BL59*VLOOKUP(BL$3,pct_by_cnty!$A:$B,2,FALSE)*1000</f>
        <v>4668.9977380790197</v>
      </c>
      <c r="BM59" s="21">
        <f>'County Pop (1,000''s)'!BM59*VLOOKUP(BM$3,pct_by_cnty!$A:$B,2,FALSE)*1000</f>
        <v>378500.60543201532</v>
      </c>
      <c r="BN59" s="7">
        <f>'County Pop (1,000''s)'!BN59*VLOOKUP(BN$3,pct_by_cnty!$A:$B,2,FALSE)*1000</f>
        <v>0</v>
      </c>
      <c r="BO59" s="19">
        <f>'County Pop (1,000''s)'!BO59*VLOOKUP(BO$3,pct_by_cnty!$A:$C,3,FALSE)*1000</f>
        <v>37354.348427441299</v>
      </c>
      <c r="BP59" s="19">
        <f>'County Pop (1,000''s)'!BP59*VLOOKUP(BP$3,pct_by_cnty!$A:$C,3,FALSE)*1000</f>
        <v>13122.466734723503</v>
      </c>
      <c r="BQ59" s="2"/>
      <c r="BR59" s="7">
        <f t="shared" si="12"/>
        <v>12338672.315797495</v>
      </c>
      <c r="BS59" s="7">
        <f t="shared" si="3"/>
        <v>11405894.166050097</v>
      </c>
      <c r="BT59" s="19">
        <f t="shared" si="4"/>
        <v>932778.14974739635</v>
      </c>
      <c r="BU59" s="7">
        <f t="shared" si="5"/>
        <v>12338672.315797493</v>
      </c>
      <c r="BV59" s="7"/>
      <c r="BW59" s="17">
        <f t="shared" si="6"/>
        <v>0.92440206483536003</v>
      </c>
      <c r="BX59" s="17">
        <f t="shared" si="14"/>
        <v>0.99999999999999989</v>
      </c>
      <c r="BZ59">
        <v>2030</v>
      </c>
      <c r="CA59" s="25">
        <f t="shared" si="7"/>
        <v>2362351.7800339176</v>
      </c>
      <c r="CB59" s="25">
        <f t="shared" si="8"/>
        <v>1765033.8302684852</v>
      </c>
      <c r="CC59" s="25">
        <f t="shared" si="13"/>
        <v>2935094.2984714708</v>
      </c>
      <c r="CD59" s="25">
        <f t="shared" si="9"/>
        <v>2191939.332797091</v>
      </c>
      <c r="CE59" s="25">
        <f t="shared" si="10"/>
        <v>2151474.9244791344</v>
      </c>
      <c r="CF59" s="25">
        <f t="shared" si="11"/>
        <v>0</v>
      </c>
    </row>
    <row r="60" spans="1:84" x14ac:dyDescent="0.25">
      <c r="A60">
        <v>2031</v>
      </c>
      <c r="B60" s="21">
        <f>'County Pop (1,000''s)'!B60*VLOOKUP(B$3,pct_by_cnty!$A:$B,2,FALSE)*1000</f>
        <v>2289.8309937801018</v>
      </c>
      <c r="C60" s="21">
        <f>'County Pop (1,000''s)'!C60*VLOOKUP(C$3,pct_by_cnty!$A:$B,2,FALSE)*1000</f>
        <v>14640.934555445798</v>
      </c>
      <c r="D60" s="19">
        <f>'County Pop (1,000''s)'!D60*VLOOKUP(D$3,pct_by_cnty!$A:$C,3,FALSE)*1000</f>
        <v>184022.92622342127</v>
      </c>
      <c r="E60" s="21">
        <f>'County Pop (1,000''s)'!E60*VLOOKUP(E$3,pct_by_cnty!$A:$B,2,FALSE)*1000</f>
        <v>9355.0511513085294</v>
      </c>
      <c r="F60" s="21">
        <f>'County Pop (1,000''s)'!F60*VLOOKUP(F$3,pct_by_cnty!$A:$B,2,FALSE)*1000</f>
        <v>691332.31954639638</v>
      </c>
      <c r="G60" s="21">
        <f>'County Pop (1,000''s)'!G60*VLOOKUP(G$3,pct_by_cnty!$A:$B,2,FALSE)*1000</f>
        <v>2212954.1192190247</v>
      </c>
      <c r="H60" s="7">
        <f>'County Pop (1,000''s)'!H60*VLOOKUP(H$3,pct_by_cnty!$A:$B,2,FALSE)*1000</f>
        <v>0</v>
      </c>
      <c r="I60" s="21">
        <f>'County Pop (1,000''s)'!I60*VLOOKUP(I$3,pct_by_cnty!$A:$B,2,FALSE)*1000</f>
        <v>218210.73734225304</v>
      </c>
      <c r="J60" s="7">
        <f>'County Pop (1,000''s)'!J60*VLOOKUP(J$3,pct_by_cnty!$A:$B,2,FALSE)*1000</f>
        <v>0</v>
      </c>
      <c r="K60" s="21">
        <f>'County Pop (1,000''s)'!K60*VLOOKUP(K$3,pct_by_cnty!$A:$B,2,FALSE)*1000</f>
        <v>2302.4944006349647</v>
      </c>
      <c r="L60" s="21">
        <f>'County Pop (1,000''s)'!L60*VLOOKUP(L$3,pct_by_cnty!$A:$B,2,FALSE)*1000</f>
        <v>409135.64584466122</v>
      </c>
      <c r="M60" s="21">
        <f>'County Pop (1,000''s)'!M60*VLOOKUP(M$3,pct_by_cnty!$A:$B,2,FALSE)*1000</f>
        <v>31560.323260716035</v>
      </c>
      <c r="N60" s="21">
        <f>'County Pop (1,000''s)'!N60*VLOOKUP(N$3,pct_by_cnty!$A:$B,2,FALSE)*1000</f>
        <v>38382.285062547053</v>
      </c>
      <c r="O60" s="7">
        <f>'County Pop (1,000''s)'!O60*VLOOKUP(O$3,pct_by_cnty!$A:$B,2,FALSE)*1000</f>
        <v>0</v>
      </c>
      <c r="P60" s="21">
        <f>'County Pop (1,000''s)'!P60*VLOOKUP(P$3,pct_by_cnty!$A:$B,2,FALSE)*1000</f>
        <v>12.813742814941786</v>
      </c>
      <c r="Q60" s="19">
        <f>'County Pop (1,000''s)'!Q60*VLOOKUP(Q$3,pct_by_cnty!$A:$C,3,FALSE)*1000</f>
        <v>306010.31458156765</v>
      </c>
      <c r="R60" s="21">
        <f>'County Pop (1,000''s)'!R60*VLOOKUP(R$3,pct_by_cnty!$A:$B,2,FALSE)*1000</f>
        <v>151796.92143915876</v>
      </c>
      <c r="S60" s="7">
        <f>'County Pop (1,000''s)'!S60*VLOOKUP(S$3,pct_by_cnty!$A:$B,2,FALSE)*1000</f>
        <v>0</v>
      </c>
      <c r="T60" s="7">
        <f>'County Pop (1,000''s)'!T60*VLOOKUP(T$3,pct_by_cnty!$A:$B,2,FALSE)*1000</f>
        <v>0</v>
      </c>
      <c r="U60" s="7">
        <f>'County Pop (1,000''s)'!U60*VLOOKUP(U$3,pct_by_cnty!$A:$B,2,FALSE)*1000</f>
        <v>0</v>
      </c>
      <c r="V60" s="21">
        <f>'County Pop (1,000''s)'!V60*VLOOKUP(V$3,pct_by_cnty!$A:$B,2,FALSE)*1000</f>
        <v>7764.0590803851319</v>
      </c>
      <c r="W60" s="7">
        <f>'County Pop (1,000''s)'!W60*VLOOKUP(W$3,pct_by_cnty!$A:$B,2,FALSE)*1000</f>
        <v>0</v>
      </c>
      <c r="X60" s="7">
        <f>'County Pop (1,000''s)'!X60*VLOOKUP(X$3,pct_by_cnty!$A:$B,2,FALSE)*1000</f>
        <v>0</v>
      </c>
      <c r="Y60" s="21">
        <f>'County Pop (1,000''s)'!Y60*VLOOKUP(Y$3,pct_by_cnty!$A:$B,2,FALSE)*1000</f>
        <v>70.198268673691786</v>
      </c>
      <c r="Z60" s="21">
        <f>'County Pop (1,000''s)'!Z60*VLOOKUP(Z$3,pct_by_cnty!$A:$B,2,FALSE)*1000</f>
        <v>25234.757886620697</v>
      </c>
      <c r="AA60" s="7">
        <f>'County Pop (1,000''s)'!AA60*VLOOKUP(AA$3,pct_by_cnty!$A:$B,2,FALSE)*1000</f>
        <v>0</v>
      </c>
      <c r="AB60" s="21">
        <f>'County Pop (1,000''s)'!AB60*VLOOKUP(AB$3,pct_by_cnty!$A:$B,2,FALSE)*1000</f>
        <v>891.67050174924975</v>
      </c>
      <c r="AC60" s="7">
        <f>'County Pop (1,000''s)'!AC60*VLOOKUP(AC$3,pct_by_cnty!$A:$B,2,FALSE)*1000</f>
        <v>0</v>
      </c>
      <c r="AD60" s="19">
        <f>'County Pop (1,000''s)'!AD60*VLOOKUP(AD$3,pct_by_cnty!$A:$C,3,FALSE)*1000</f>
        <v>4435.0335573336306</v>
      </c>
      <c r="AE60" s="21">
        <f>'County Pop (1,000''s)'!AE60*VLOOKUP(AE$3,pct_by_cnty!$A:$B,2,FALSE)*1000</f>
        <v>187292.10846163999</v>
      </c>
      <c r="AF60" s="19">
        <f>'County Pop (1,000''s)'!AF60*VLOOKUP(AF$3,pct_by_cnty!$A:$C,3,FALSE)*1000</f>
        <v>2348.046691552232</v>
      </c>
      <c r="AG60" s="7">
        <f>'County Pop (1,000''s)'!AG60*VLOOKUP(AG$3,pct_by_cnty!$A:$B,2,FALSE)*1000</f>
        <v>0</v>
      </c>
      <c r="AH60" s="7">
        <f>'County Pop (1,000''s)'!AH60*VLOOKUP(AH$3,pct_by_cnty!$A:$B,2,FALSE)*1000</f>
        <v>0</v>
      </c>
      <c r="AI60" s="7">
        <f>'County Pop (1,000''s)'!AI60*VLOOKUP(AI$3,pct_by_cnty!$A:$B,2,FALSE)*1000</f>
        <v>0</v>
      </c>
      <c r="AJ60" s="21">
        <f>'County Pop (1,000''s)'!AJ60*VLOOKUP(AJ$3,pct_by_cnty!$A:$B,2,FALSE)*1000</f>
        <v>561352.99483207823</v>
      </c>
      <c r="AK60" s="7">
        <f>'County Pop (1,000''s)'!AK60*VLOOKUP(AK$3,pct_by_cnty!$A:$B,2,FALSE)*1000</f>
        <v>0</v>
      </c>
      <c r="AL60" s="7">
        <f>'County Pop (1,000''s)'!AL60*VLOOKUP(AL$3,pct_by_cnty!$A:$B,2,FALSE)*1000</f>
        <v>0</v>
      </c>
      <c r="AM60" s="7">
        <f>'County Pop (1,000''s)'!AM60*VLOOKUP(AM$3,pct_by_cnty!$A:$B,2,FALSE)*1000</f>
        <v>0</v>
      </c>
      <c r="AN60" s="7">
        <f>'County Pop (1,000''s)'!AN60*VLOOKUP(AN$3,pct_by_cnty!$A:$B,2,FALSE)*1000</f>
        <v>0</v>
      </c>
      <c r="AO60" s="21">
        <f>'County Pop (1,000''s)'!AO60*VLOOKUP(AO$3,pct_by_cnty!$A:$B,2,FALSE)*1000</f>
        <v>430359.45634619554</v>
      </c>
      <c r="AP60" s="7">
        <f>'County Pop (1,000''s)'!AP60*VLOOKUP(AP$3,pct_by_cnty!$A:$B,2,FALSE)*1000</f>
        <v>0</v>
      </c>
      <c r="AQ60" s="21">
        <f>'County Pop (1,000''s)'!AQ60*VLOOKUP(AQ$3,pct_by_cnty!$A:$B,2,FALSE)*1000</f>
        <v>173058.02634837999</v>
      </c>
      <c r="AR60" s="21">
        <f>'County Pop (1,000''s)'!AR60*VLOOKUP(AR$3,pct_by_cnty!$A:$B,2,FALSE)*1000</f>
        <v>2952748.9159455975</v>
      </c>
      <c r="AS60" s="21">
        <f>'County Pop (1,000''s)'!AS60*VLOOKUP(AS$3,pct_by_cnty!$A:$B,2,FALSE)*1000</f>
        <v>59.964638605276264</v>
      </c>
      <c r="AT60" s="21">
        <f>'County Pop (1,000''s)'!AT60*VLOOKUP(AT$3,pct_by_cnty!$A:$B,2,FALSE)*1000</f>
        <v>53103.321928188896</v>
      </c>
      <c r="AU60" s="19">
        <f>'County Pop (1,000''s)'!AU60*VLOOKUP(AU$3,pct_by_cnty!$A:$C,3,FALSE)*1000</f>
        <v>194694.53499496414</v>
      </c>
      <c r="AV60" s="21">
        <f>'County Pop (1,000''s)'!AV60*VLOOKUP(AV$3,pct_by_cnty!$A:$B,2,FALSE)*1000</f>
        <v>39296.441076805473</v>
      </c>
      <c r="AW60" s="21">
        <f>'County Pop (1,000''s)'!AW60*VLOOKUP(AW$3,pct_by_cnty!$A:$B,2,FALSE)*1000</f>
        <v>3.2146095951311011</v>
      </c>
      <c r="AX60" s="21">
        <f>'County Pop (1,000''s)'!AX60*VLOOKUP(AX$3,pct_by_cnty!$A:$B,2,FALSE)*1000</f>
        <v>7.5102164594400103</v>
      </c>
      <c r="AY60" s="21">
        <f>'County Pop (1,000''s)'!AY60*VLOOKUP(AY$3,pct_by_cnty!$A:$B,2,FALSE)*1000</f>
        <v>1656540.9035912729</v>
      </c>
      <c r="AZ60" s="7">
        <f>'County Pop (1,000''s)'!AZ60*VLOOKUP(AZ$3,pct_by_cnty!$A:$B,2,FALSE)*1000</f>
        <v>0</v>
      </c>
      <c r="BA60" s="7">
        <f>'County Pop (1,000''s)'!BA60*VLOOKUP(BA$3,pct_by_cnty!$A:$B,2,FALSE)*1000</f>
        <v>0</v>
      </c>
      <c r="BB60" s="7">
        <f>'County Pop (1,000''s)'!BB60*VLOOKUP(BB$3,pct_by_cnty!$A:$B,2,FALSE)*1000</f>
        <v>0</v>
      </c>
      <c r="BC60" s="21">
        <f>'County Pop (1,000''s)'!BC60*VLOOKUP(BC$3,pct_by_cnty!$A:$B,2,FALSE)*1000</f>
        <v>36153.247159763079</v>
      </c>
      <c r="BD60" s="21">
        <f>'County Pop (1,000''s)'!BD60*VLOOKUP(BD$3,pct_by_cnty!$A:$B,2,FALSE)*1000</f>
        <v>265639.22504179587</v>
      </c>
      <c r="BE60" s="21">
        <f>'County Pop (1,000''s)'!BE60*VLOOKUP(BE$3,pct_by_cnty!$A:$B,2,FALSE)*1000</f>
        <v>332959.39258166106</v>
      </c>
      <c r="BF60" s="19">
        <f>'County Pop (1,000''s)'!BF60*VLOOKUP(BF$3,pct_by_cnty!$A:$C,3,FALSE)*1000</f>
        <v>194621.39305311738</v>
      </c>
      <c r="BG60" s="21">
        <f>'County Pop (1,000''s)'!BG60*VLOOKUP(BG$3,pct_by_cnty!$A:$B,2,FALSE)*1000</f>
        <v>491396.02750544966</v>
      </c>
      <c r="BH60" s="21">
        <f>'County Pop (1,000''s)'!BH60*VLOOKUP(BH$3,pct_by_cnty!$A:$B,2,FALSE)*1000</f>
        <v>133068.89529566799</v>
      </c>
      <c r="BI60" s="7">
        <f>'County Pop (1,000''s)'!BI60*VLOOKUP(BI$3,pct_by_cnty!$A:$B,2,FALSE)*1000</f>
        <v>0</v>
      </c>
      <c r="BJ60" s="21">
        <f>'County Pop (1,000''s)'!BJ60*VLOOKUP(BJ$3,pct_by_cnty!$A:$B,2,FALSE)*1000</f>
        <v>10014.372065310226</v>
      </c>
      <c r="BK60" s="7">
        <f>'County Pop (1,000''s)'!BK60*VLOOKUP(BK$3,pct_by_cnty!$A:$B,2,FALSE)*1000</f>
        <v>0</v>
      </c>
      <c r="BL60" s="21">
        <f>'County Pop (1,000''s)'!BL60*VLOOKUP(BL$3,pct_by_cnty!$A:$B,2,FALSE)*1000</f>
        <v>4695.7700139230865</v>
      </c>
      <c r="BM60" s="21">
        <f>'County Pop (1,000''s)'!BM60*VLOOKUP(BM$3,pct_by_cnty!$A:$B,2,FALSE)*1000</f>
        <v>380900.86955683702</v>
      </c>
      <c r="BN60" s="7">
        <f>'County Pop (1,000''s)'!BN60*VLOOKUP(BN$3,pct_by_cnty!$A:$B,2,FALSE)*1000</f>
        <v>0</v>
      </c>
      <c r="BO60" s="19">
        <f>'County Pop (1,000''s)'!BO60*VLOOKUP(BO$3,pct_by_cnty!$A:$C,3,FALSE)*1000</f>
        <v>37801.116536386769</v>
      </c>
      <c r="BP60" s="19">
        <f>'County Pop (1,000''s)'!BP60*VLOOKUP(BP$3,pct_by_cnty!$A:$C,3,FALSE)*1000</f>
        <v>13240.449501871362</v>
      </c>
      <c r="BQ60" s="2"/>
      <c r="BR60" s="7">
        <f t="shared" si="12"/>
        <v>12461758.634651607</v>
      </c>
      <c r="BS60" s="7">
        <f t="shared" si="3"/>
        <v>11524584.819511395</v>
      </c>
      <c r="BT60" s="19">
        <f t="shared" si="4"/>
        <v>937173.81514021452</v>
      </c>
      <c r="BU60" s="7">
        <f t="shared" si="5"/>
        <v>12461758.634651609</v>
      </c>
      <c r="BV60" s="7"/>
      <c r="BW60" s="17">
        <f t="shared" si="6"/>
        <v>0.9247960225666485</v>
      </c>
      <c r="BX60" s="17">
        <f t="shared" si="14"/>
        <v>1.0000000000000002</v>
      </c>
      <c r="BZ60">
        <v>2031</v>
      </c>
      <c r="CA60" s="25">
        <f t="shared" si="7"/>
        <v>2389146.8720597597</v>
      </c>
      <c r="CB60" s="25">
        <f t="shared" si="8"/>
        <v>1786877.1149777963</v>
      </c>
      <c r="CC60" s="25">
        <f t="shared" si="13"/>
        <v>2952748.9159455975</v>
      </c>
      <c r="CD60" s="25">
        <f t="shared" si="9"/>
        <v>2212954.1192190247</v>
      </c>
      <c r="CE60" s="25">
        <f t="shared" si="10"/>
        <v>2182857.7973092189</v>
      </c>
      <c r="CF60" s="25">
        <f t="shared" si="11"/>
        <v>0</v>
      </c>
    </row>
    <row r="61" spans="1:84" x14ac:dyDescent="0.25">
      <c r="A61">
        <v>2032</v>
      </c>
      <c r="B61" s="21">
        <f>'County Pop (1,000''s)'!B61*VLOOKUP(B$3,pct_by_cnty!$A:$B,2,FALSE)*1000</f>
        <v>2298.0434768677173</v>
      </c>
      <c r="C61" s="21">
        <f>'County Pop (1,000''s)'!C61*VLOOKUP(C$3,pct_by_cnty!$A:$B,2,FALSE)*1000</f>
        <v>14740.808168694412</v>
      </c>
      <c r="D61" s="19">
        <f>'County Pop (1,000''s)'!D61*VLOOKUP(D$3,pct_by_cnty!$A:$C,3,FALSE)*1000</f>
        <v>185926.2582800625</v>
      </c>
      <c r="E61" s="21">
        <f>'County Pop (1,000''s)'!E61*VLOOKUP(E$3,pct_by_cnty!$A:$B,2,FALSE)*1000</f>
        <v>9312.8455598602686</v>
      </c>
      <c r="F61" s="21">
        <f>'County Pop (1,000''s)'!F61*VLOOKUP(F$3,pct_by_cnty!$A:$B,2,FALSE)*1000</f>
        <v>698644.1499713813</v>
      </c>
      <c r="G61" s="21">
        <f>'County Pop (1,000''s)'!G61*VLOOKUP(G$3,pct_by_cnty!$A:$B,2,FALSE)*1000</f>
        <v>2233692.0384284309</v>
      </c>
      <c r="H61" s="7">
        <f>'County Pop (1,000''s)'!H61*VLOOKUP(H$3,pct_by_cnty!$A:$B,2,FALSE)*1000</f>
        <v>0</v>
      </c>
      <c r="I61" s="21">
        <f>'County Pop (1,000''s)'!I61*VLOOKUP(I$3,pct_by_cnty!$A:$B,2,FALSE)*1000</f>
        <v>221093.80948619847</v>
      </c>
      <c r="J61" s="7">
        <f>'County Pop (1,000''s)'!J61*VLOOKUP(J$3,pct_by_cnty!$A:$B,2,FALSE)*1000</f>
        <v>0</v>
      </c>
      <c r="K61" s="21">
        <f>'County Pop (1,000''s)'!K61*VLOOKUP(K$3,pct_by_cnty!$A:$B,2,FALSE)*1000</f>
        <v>2327.7517559396529</v>
      </c>
      <c r="L61" s="21">
        <f>'County Pop (1,000''s)'!L61*VLOOKUP(L$3,pct_by_cnty!$A:$B,2,FALSE)*1000</f>
        <v>416236.20724887628</v>
      </c>
      <c r="M61" s="21">
        <f>'County Pop (1,000''s)'!M61*VLOOKUP(M$3,pct_by_cnty!$A:$B,2,FALSE)*1000</f>
        <v>31748.693169924096</v>
      </c>
      <c r="N61" s="21">
        <f>'County Pop (1,000''s)'!N61*VLOOKUP(N$3,pct_by_cnty!$A:$B,2,FALSE)*1000</f>
        <v>38563.50250905061</v>
      </c>
      <c r="O61" s="7">
        <f>'County Pop (1,000''s)'!O61*VLOOKUP(O$3,pct_by_cnty!$A:$B,2,FALSE)*1000</f>
        <v>0</v>
      </c>
      <c r="P61" s="21">
        <f>'County Pop (1,000''s)'!P61*VLOOKUP(P$3,pct_by_cnty!$A:$B,2,FALSE)*1000</f>
        <v>12.893436864432454</v>
      </c>
      <c r="Q61" s="19">
        <f>'County Pop (1,000''s)'!Q61*VLOOKUP(Q$3,pct_by_cnty!$A:$C,3,FALSE)*1000</f>
        <v>305716.41618194728</v>
      </c>
      <c r="R61" s="21">
        <f>'County Pop (1,000''s)'!R61*VLOOKUP(R$3,pct_by_cnty!$A:$B,2,FALSE)*1000</f>
        <v>155623.78372199152</v>
      </c>
      <c r="S61" s="7">
        <f>'County Pop (1,000''s)'!S61*VLOOKUP(S$3,pct_by_cnty!$A:$B,2,FALSE)*1000</f>
        <v>0</v>
      </c>
      <c r="T61" s="7">
        <f>'County Pop (1,000''s)'!T61*VLOOKUP(T$3,pct_by_cnty!$A:$B,2,FALSE)*1000</f>
        <v>0</v>
      </c>
      <c r="U61" s="7">
        <f>'County Pop (1,000''s)'!U61*VLOOKUP(U$3,pct_by_cnty!$A:$B,2,FALSE)*1000</f>
        <v>0</v>
      </c>
      <c r="V61" s="21">
        <f>'County Pop (1,000''s)'!V61*VLOOKUP(V$3,pct_by_cnty!$A:$B,2,FALSE)*1000</f>
        <v>7816.6006520941964</v>
      </c>
      <c r="W61" s="7">
        <f>'County Pop (1,000''s)'!W61*VLOOKUP(W$3,pct_by_cnty!$A:$B,2,FALSE)*1000</f>
        <v>0</v>
      </c>
      <c r="X61" s="7">
        <f>'County Pop (1,000''s)'!X61*VLOOKUP(X$3,pct_by_cnty!$A:$B,2,FALSE)*1000</f>
        <v>0</v>
      </c>
      <c r="Y61" s="21">
        <f>'County Pop (1,000''s)'!Y61*VLOOKUP(Y$3,pct_by_cnty!$A:$B,2,FALSE)*1000</f>
        <v>70.35506306942986</v>
      </c>
      <c r="Z61" s="21">
        <f>'County Pop (1,000''s)'!Z61*VLOOKUP(Z$3,pct_by_cnty!$A:$B,2,FALSE)*1000</f>
        <v>25300.741918886019</v>
      </c>
      <c r="AA61" s="7">
        <f>'County Pop (1,000''s)'!AA61*VLOOKUP(AA$3,pct_by_cnty!$A:$B,2,FALSE)*1000</f>
        <v>0</v>
      </c>
      <c r="AB61" s="21">
        <f>'County Pop (1,000''s)'!AB61*VLOOKUP(AB$3,pct_by_cnty!$A:$B,2,FALSE)*1000</f>
        <v>899.56964869482033</v>
      </c>
      <c r="AC61" s="7">
        <f>'County Pop (1,000''s)'!AC61*VLOOKUP(AC$3,pct_by_cnty!$A:$B,2,FALSE)*1000</f>
        <v>0</v>
      </c>
      <c r="AD61" s="19">
        <f>'County Pop (1,000''s)'!AD61*VLOOKUP(AD$3,pct_by_cnty!$A:$C,3,FALSE)*1000</f>
        <v>4439.0444439050798</v>
      </c>
      <c r="AE61" s="21">
        <f>'County Pop (1,000''s)'!AE61*VLOOKUP(AE$3,pct_by_cnty!$A:$B,2,FALSE)*1000</f>
        <v>189165.89536324001</v>
      </c>
      <c r="AF61" s="19">
        <f>'County Pop (1,000''s)'!AF61*VLOOKUP(AF$3,pct_by_cnty!$A:$C,3,FALSE)*1000</f>
        <v>2357.9291773930422</v>
      </c>
      <c r="AG61" s="7">
        <f>'County Pop (1,000''s)'!AG61*VLOOKUP(AG$3,pct_by_cnty!$A:$B,2,FALSE)*1000</f>
        <v>0</v>
      </c>
      <c r="AH61" s="7">
        <f>'County Pop (1,000''s)'!AH61*VLOOKUP(AH$3,pct_by_cnty!$A:$B,2,FALSE)*1000</f>
        <v>0</v>
      </c>
      <c r="AI61" s="7">
        <f>'County Pop (1,000''s)'!AI61*VLOOKUP(AI$3,pct_by_cnty!$A:$B,2,FALSE)*1000</f>
        <v>0</v>
      </c>
      <c r="AJ61" s="21">
        <f>'County Pop (1,000''s)'!AJ61*VLOOKUP(AJ$3,pct_by_cnty!$A:$B,2,FALSE)*1000</f>
        <v>572213.10435538215</v>
      </c>
      <c r="AK61" s="7">
        <f>'County Pop (1,000''s)'!AK61*VLOOKUP(AK$3,pct_by_cnty!$A:$B,2,FALSE)*1000</f>
        <v>0</v>
      </c>
      <c r="AL61" s="7">
        <f>'County Pop (1,000''s)'!AL61*VLOOKUP(AL$3,pct_by_cnty!$A:$B,2,FALSE)*1000</f>
        <v>0</v>
      </c>
      <c r="AM61" s="7">
        <f>'County Pop (1,000''s)'!AM61*VLOOKUP(AM$3,pct_by_cnty!$A:$B,2,FALSE)*1000</f>
        <v>0</v>
      </c>
      <c r="AN61" s="7">
        <f>'County Pop (1,000''s)'!AN61*VLOOKUP(AN$3,pct_by_cnty!$A:$B,2,FALSE)*1000</f>
        <v>0</v>
      </c>
      <c r="AO61" s="21">
        <f>'County Pop (1,000''s)'!AO61*VLOOKUP(AO$3,pct_by_cnty!$A:$B,2,FALSE)*1000</f>
        <v>436088.04959874472</v>
      </c>
      <c r="AP61" s="7">
        <f>'County Pop (1,000''s)'!AP61*VLOOKUP(AP$3,pct_by_cnty!$A:$B,2,FALSE)*1000</f>
        <v>0</v>
      </c>
      <c r="AQ61" s="21">
        <f>'County Pop (1,000''s)'!AQ61*VLOOKUP(AQ$3,pct_by_cnty!$A:$B,2,FALSE)*1000</f>
        <v>174814.42196487501</v>
      </c>
      <c r="AR61" s="21">
        <f>'County Pop (1,000''s)'!AR61*VLOOKUP(AR$3,pct_by_cnty!$A:$B,2,FALSE)*1000</f>
        <v>2970062.8840125445</v>
      </c>
      <c r="AS61" s="21">
        <f>'County Pop (1,000''s)'!AS61*VLOOKUP(AS$3,pct_by_cnty!$A:$B,2,FALSE)*1000</f>
        <v>60.19838692192242</v>
      </c>
      <c r="AT61" s="21">
        <f>'County Pop (1,000''s)'!AT61*VLOOKUP(AT$3,pct_by_cnty!$A:$B,2,FALSE)*1000</f>
        <v>53657.972900722016</v>
      </c>
      <c r="AU61" s="19">
        <f>'County Pop (1,000''s)'!AU61*VLOOKUP(AU$3,pct_by_cnty!$A:$C,3,FALSE)*1000</f>
        <v>195748.97134376867</v>
      </c>
      <c r="AV61" s="21">
        <f>'County Pop (1,000''s)'!AV61*VLOOKUP(AV$3,pct_by_cnty!$A:$B,2,FALSE)*1000</f>
        <v>39340.717552261369</v>
      </c>
      <c r="AW61" s="21">
        <f>'County Pop (1,000''s)'!AW61*VLOOKUP(AW$3,pct_by_cnty!$A:$B,2,FALSE)*1000</f>
        <v>3.2612311002586689</v>
      </c>
      <c r="AX61" s="21">
        <f>'County Pop (1,000''s)'!AX61*VLOOKUP(AX$3,pct_by_cnty!$A:$B,2,FALSE)*1000</f>
        <v>7.6767881052973701</v>
      </c>
      <c r="AY61" s="21">
        <f>'County Pop (1,000''s)'!AY61*VLOOKUP(AY$3,pct_by_cnty!$A:$B,2,FALSE)*1000</f>
        <v>1674941.1458799227</v>
      </c>
      <c r="AZ61" s="7">
        <f>'County Pop (1,000''s)'!AZ61*VLOOKUP(AZ$3,pct_by_cnty!$A:$B,2,FALSE)*1000</f>
        <v>0</v>
      </c>
      <c r="BA61" s="7">
        <f>'County Pop (1,000''s)'!BA61*VLOOKUP(BA$3,pct_by_cnty!$A:$B,2,FALSE)*1000</f>
        <v>0</v>
      </c>
      <c r="BB61" s="7">
        <f>'County Pop (1,000''s)'!BB61*VLOOKUP(BB$3,pct_by_cnty!$A:$B,2,FALSE)*1000</f>
        <v>0</v>
      </c>
      <c r="BC61" s="21">
        <f>'County Pop (1,000''s)'!BC61*VLOOKUP(BC$3,pct_by_cnty!$A:$B,2,FALSE)*1000</f>
        <v>36101.171024372241</v>
      </c>
      <c r="BD61" s="21">
        <f>'County Pop (1,000''s)'!BD61*VLOOKUP(BD$3,pct_by_cnty!$A:$B,2,FALSE)*1000</f>
        <v>271497.92062071577</v>
      </c>
      <c r="BE61" s="21">
        <f>'County Pop (1,000''s)'!BE61*VLOOKUP(BE$3,pct_by_cnty!$A:$B,2,FALSE)*1000</f>
        <v>337715.65947637794</v>
      </c>
      <c r="BF61" s="19">
        <f>'County Pop (1,000''s)'!BF61*VLOOKUP(BF$3,pct_by_cnty!$A:$C,3,FALSE)*1000</f>
        <v>195800.04922684655</v>
      </c>
      <c r="BG61" s="21">
        <f>'County Pop (1,000''s)'!BG61*VLOOKUP(BG$3,pct_by_cnty!$A:$B,2,FALSE)*1000</f>
        <v>496297.5306690844</v>
      </c>
      <c r="BH61" s="21">
        <f>'County Pop (1,000''s)'!BH61*VLOOKUP(BH$3,pct_by_cnty!$A:$B,2,FALSE)*1000</f>
        <v>134297.25798943479</v>
      </c>
      <c r="BI61" s="7">
        <f>'County Pop (1,000''s)'!BI61*VLOOKUP(BI$3,pct_by_cnty!$A:$B,2,FALSE)*1000</f>
        <v>0</v>
      </c>
      <c r="BJ61" s="21">
        <f>'County Pop (1,000''s)'!BJ61*VLOOKUP(BJ$3,pct_by_cnty!$A:$B,2,FALSE)*1000</f>
        <v>10159.011760512489</v>
      </c>
      <c r="BK61" s="7">
        <f>'County Pop (1,000''s)'!BK61*VLOOKUP(BK$3,pct_by_cnty!$A:$B,2,FALSE)*1000</f>
        <v>0</v>
      </c>
      <c r="BL61" s="21">
        <f>'County Pop (1,000''s)'!BL61*VLOOKUP(BL$3,pct_by_cnty!$A:$B,2,FALSE)*1000</f>
        <v>4721.2471020538933</v>
      </c>
      <c r="BM61" s="21">
        <f>'County Pop (1,000''s)'!BM61*VLOOKUP(BM$3,pct_by_cnty!$A:$B,2,FALSE)*1000</f>
        <v>383323.84582791891</v>
      </c>
      <c r="BN61" s="7">
        <f>'County Pop (1,000''s)'!BN61*VLOOKUP(BN$3,pct_by_cnty!$A:$B,2,FALSE)*1000</f>
        <v>0</v>
      </c>
      <c r="BO61" s="19">
        <f>'County Pop (1,000''s)'!BO61*VLOOKUP(BO$3,pct_by_cnty!$A:$C,3,FALSE)*1000</f>
        <v>38235.647663633827</v>
      </c>
      <c r="BP61" s="19">
        <f>'County Pop (1,000''s)'!BP61*VLOOKUP(BP$3,pct_by_cnty!$A:$C,3,FALSE)*1000</f>
        <v>13350.235382119883</v>
      </c>
      <c r="BQ61" s="2"/>
      <c r="BR61" s="7">
        <f t="shared" si="12"/>
        <v>12584425.31842079</v>
      </c>
      <c r="BS61" s="7">
        <f t="shared" si="3"/>
        <v>11642850.766721113</v>
      </c>
      <c r="BT61" s="19">
        <f t="shared" si="4"/>
        <v>941574.55169967678</v>
      </c>
      <c r="BU61" s="7">
        <f t="shared" si="5"/>
        <v>12584425.31842079</v>
      </c>
      <c r="BV61" s="7"/>
      <c r="BW61" s="17">
        <f t="shared" si="6"/>
        <v>0.92517937626270286</v>
      </c>
      <c r="BX61" s="17">
        <f t="shared" si="14"/>
        <v>1</v>
      </c>
      <c r="BZ61">
        <v>2032</v>
      </c>
      <c r="CA61" s="25">
        <f t="shared" si="7"/>
        <v>2415977.8402366769</v>
      </c>
      <c r="CB61" s="25">
        <f t="shared" si="8"/>
        <v>1808478.3345064593</v>
      </c>
      <c r="CC61" s="25">
        <f t="shared" si="13"/>
        <v>2970062.8840125445</v>
      </c>
      <c r="CD61" s="25">
        <f t="shared" si="9"/>
        <v>2233692.0384284309</v>
      </c>
      <c r="CE61" s="25">
        <f t="shared" si="10"/>
        <v>2214639.6695370032</v>
      </c>
      <c r="CF61" s="25">
        <f t="shared" si="11"/>
        <v>0</v>
      </c>
    </row>
    <row r="62" spans="1:84" x14ac:dyDescent="0.25">
      <c r="A62">
        <v>2033</v>
      </c>
      <c r="B62" s="21">
        <f>'County Pop (1,000''s)'!B62*VLOOKUP(B$3,pct_by_cnty!$A:$B,2,FALSE)*1000</f>
        <v>2306.3944238882145</v>
      </c>
      <c r="C62" s="21">
        <f>'County Pop (1,000''s)'!C62*VLOOKUP(C$3,pct_by_cnty!$A:$B,2,FALSE)*1000</f>
        <v>14835.964869172854</v>
      </c>
      <c r="D62" s="19">
        <f>'County Pop (1,000''s)'!D62*VLOOKUP(D$3,pct_by_cnty!$A:$C,3,FALSE)*1000</f>
        <v>187825.09419825434</v>
      </c>
      <c r="E62" s="21">
        <f>'County Pop (1,000''s)'!E62*VLOOKUP(E$3,pct_by_cnty!$A:$B,2,FALSE)*1000</f>
        <v>9262.6958173592066</v>
      </c>
      <c r="F62" s="21">
        <f>'County Pop (1,000''s)'!F62*VLOOKUP(F$3,pct_by_cnty!$A:$B,2,FALSE)*1000</f>
        <v>705682.51046837959</v>
      </c>
      <c r="G62" s="21">
        <f>'County Pop (1,000''s)'!G62*VLOOKUP(G$3,pct_by_cnty!$A:$B,2,FALSE)*1000</f>
        <v>2254186.2100244346</v>
      </c>
      <c r="H62" s="7">
        <f>'County Pop (1,000''s)'!H62*VLOOKUP(H$3,pct_by_cnty!$A:$B,2,FALSE)*1000</f>
        <v>0</v>
      </c>
      <c r="I62" s="21">
        <f>'County Pop (1,000''s)'!I62*VLOOKUP(I$3,pct_by_cnty!$A:$B,2,FALSE)*1000</f>
        <v>224011.03828247616</v>
      </c>
      <c r="J62" s="7">
        <f>'County Pop (1,000''s)'!J62*VLOOKUP(J$3,pct_by_cnty!$A:$B,2,FALSE)*1000</f>
        <v>0</v>
      </c>
      <c r="K62" s="21">
        <f>'County Pop (1,000''s)'!K62*VLOOKUP(K$3,pct_by_cnty!$A:$B,2,FALSE)*1000</f>
        <v>2352.5423879818136</v>
      </c>
      <c r="L62" s="21">
        <f>'County Pop (1,000''s)'!L62*VLOOKUP(L$3,pct_by_cnty!$A:$B,2,FALSE)*1000</f>
        <v>423385.45161794173</v>
      </c>
      <c r="M62" s="21">
        <f>'County Pop (1,000''s)'!M62*VLOOKUP(M$3,pct_by_cnty!$A:$B,2,FALSE)*1000</f>
        <v>31931.206084460679</v>
      </c>
      <c r="N62" s="21">
        <f>'County Pop (1,000''s)'!N62*VLOOKUP(N$3,pct_by_cnty!$A:$B,2,FALSE)*1000</f>
        <v>38740.47860753334</v>
      </c>
      <c r="O62" s="7">
        <f>'County Pop (1,000''s)'!O62*VLOOKUP(O$3,pct_by_cnty!$A:$B,2,FALSE)*1000</f>
        <v>0</v>
      </c>
      <c r="P62" s="21">
        <f>'County Pop (1,000''s)'!P62*VLOOKUP(P$3,pct_by_cnty!$A:$B,2,FALSE)*1000</f>
        <v>12.973467897043204</v>
      </c>
      <c r="Q62" s="19">
        <f>'County Pop (1,000''s)'!Q62*VLOOKUP(Q$3,pct_by_cnty!$A:$C,3,FALSE)*1000</f>
        <v>305400.65203279682</v>
      </c>
      <c r="R62" s="21">
        <f>'County Pop (1,000''s)'!R62*VLOOKUP(R$3,pct_by_cnty!$A:$B,2,FALSE)*1000</f>
        <v>159569.09195403152</v>
      </c>
      <c r="S62" s="7">
        <f>'County Pop (1,000''s)'!S62*VLOOKUP(S$3,pct_by_cnty!$A:$B,2,FALSE)*1000</f>
        <v>0</v>
      </c>
      <c r="T62" s="7">
        <f>'County Pop (1,000''s)'!T62*VLOOKUP(T$3,pct_by_cnty!$A:$B,2,FALSE)*1000</f>
        <v>0</v>
      </c>
      <c r="U62" s="7">
        <f>'County Pop (1,000''s)'!U62*VLOOKUP(U$3,pct_by_cnty!$A:$B,2,FALSE)*1000</f>
        <v>0</v>
      </c>
      <c r="V62" s="21">
        <f>'County Pop (1,000''s)'!V62*VLOOKUP(V$3,pct_by_cnty!$A:$B,2,FALSE)*1000</f>
        <v>7866.2685840704207</v>
      </c>
      <c r="W62" s="7">
        <f>'County Pop (1,000''s)'!W62*VLOOKUP(W$3,pct_by_cnty!$A:$B,2,FALSE)*1000</f>
        <v>0</v>
      </c>
      <c r="X62" s="7">
        <f>'County Pop (1,000''s)'!X62*VLOOKUP(X$3,pct_by_cnty!$A:$B,2,FALSE)*1000</f>
        <v>0</v>
      </c>
      <c r="Y62" s="21">
        <f>'County Pop (1,000''s)'!Y62*VLOOKUP(Y$3,pct_by_cnty!$A:$B,2,FALSE)*1000</f>
        <v>70.571153804869297</v>
      </c>
      <c r="Z62" s="21">
        <f>'County Pop (1,000''s)'!Z62*VLOOKUP(Z$3,pct_by_cnty!$A:$B,2,FALSE)*1000</f>
        <v>25346.669777308442</v>
      </c>
      <c r="AA62" s="7">
        <f>'County Pop (1,000''s)'!AA62*VLOOKUP(AA$3,pct_by_cnty!$A:$B,2,FALSE)*1000</f>
        <v>0</v>
      </c>
      <c r="AB62" s="21">
        <f>'County Pop (1,000''s)'!AB62*VLOOKUP(AB$3,pct_by_cnty!$A:$B,2,FALSE)*1000</f>
        <v>907.46143596309753</v>
      </c>
      <c r="AC62" s="7">
        <f>'County Pop (1,000''s)'!AC62*VLOOKUP(AC$3,pct_by_cnty!$A:$B,2,FALSE)*1000</f>
        <v>0</v>
      </c>
      <c r="AD62" s="19">
        <f>'County Pop (1,000''s)'!AD62*VLOOKUP(AD$3,pct_by_cnty!$A:$C,3,FALSE)*1000</f>
        <v>4442.2340107707641</v>
      </c>
      <c r="AE62" s="21">
        <f>'County Pop (1,000''s)'!AE62*VLOOKUP(AE$3,pct_by_cnty!$A:$B,2,FALSE)*1000</f>
        <v>191055.48344829</v>
      </c>
      <c r="AF62" s="19">
        <f>'County Pop (1,000''s)'!AF62*VLOOKUP(AF$3,pct_by_cnty!$A:$C,3,FALSE)*1000</f>
        <v>2367.0350008123592</v>
      </c>
      <c r="AG62" s="7">
        <f>'County Pop (1,000''s)'!AG62*VLOOKUP(AG$3,pct_by_cnty!$A:$B,2,FALSE)*1000</f>
        <v>0</v>
      </c>
      <c r="AH62" s="7">
        <f>'County Pop (1,000''s)'!AH62*VLOOKUP(AH$3,pct_by_cnty!$A:$B,2,FALSE)*1000</f>
        <v>0</v>
      </c>
      <c r="AI62" s="7">
        <f>'County Pop (1,000''s)'!AI62*VLOOKUP(AI$3,pct_by_cnty!$A:$B,2,FALSE)*1000</f>
        <v>0</v>
      </c>
      <c r="AJ62" s="21">
        <f>'County Pop (1,000''s)'!AJ62*VLOOKUP(AJ$3,pct_by_cnty!$A:$B,2,FALSE)*1000</f>
        <v>583319.32345133612</v>
      </c>
      <c r="AK62" s="7">
        <f>'County Pop (1,000''s)'!AK62*VLOOKUP(AK$3,pct_by_cnty!$A:$B,2,FALSE)*1000</f>
        <v>0</v>
      </c>
      <c r="AL62" s="7">
        <f>'County Pop (1,000''s)'!AL62*VLOOKUP(AL$3,pct_by_cnty!$A:$B,2,FALSE)*1000</f>
        <v>0</v>
      </c>
      <c r="AM62" s="7">
        <f>'County Pop (1,000''s)'!AM62*VLOOKUP(AM$3,pct_by_cnty!$A:$B,2,FALSE)*1000</f>
        <v>0</v>
      </c>
      <c r="AN62" s="7">
        <f>'County Pop (1,000''s)'!AN62*VLOOKUP(AN$3,pct_by_cnty!$A:$B,2,FALSE)*1000</f>
        <v>0</v>
      </c>
      <c r="AO62" s="21">
        <f>'County Pop (1,000''s)'!AO62*VLOOKUP(AO$3,pct_by_cnty!$A:$B,2,FALSE)*1000</f>
        <v>441856.54347097443</v>
      </c>
      <c r="AP62" s="7">
        <f>'County Pop (1,000''s)'!AP62*VLOOKUP(AP$3,pct_by_cnty!$A:$B,2,FALSE)*1000</f>
        <v>0</v>
      </c>
      <c r="AQ62" s="21">
        <f>'County Pop (1,000''s)'!AQ62*VLOOKUP(AQ$3,pct_by_cnty!$A:$B,2,FALSE)*1000</f>
        <v>176689.70074700101</v>
      </c>
      <c r="AR62" s="21">
        <f>'County Pop (1,000''s)'!AR62*VLOOKUP(AR$3,pct_by_cnty!$A:$B,2,FALSE)*1000</f>
        <v>2987003.4447761355</v>
      </c>
      <c r="AS62" s="21">
        <f>'County Pop (1,000''s)'!AS62*VLOOKUP(AS$3,pct_by_cnty!$A:$B,2,FALSE)*1000</f>
        <v>60.358505559745481</v>
      </c>
      <c r="AT62" s="21">
        <f>'County Pop (1,000''s)'!AT62*VLOOKUP(AT$3,pct_by_cnty!$A:$B,2,FALSE)*1000</f>
        <v>54189.972727758221</v>
      </c>
      <c r="AU62" s="19">
        <f>'County Pop (1,000''s)'!AU62*VLOOKUP(AU$3,pct_by_cnty!$A:$C,3,FALSE)*1000</f>
        <v>196771.65941816891</v>
      </c>
      <c r="AV62" s="21">
        <f>'County Pop (1,000''s)'!AV62*VLOOKUP(AV$3,pct_by_cnty!$A:$B,2,FALSE)*1000</f>
        <v>39379.176929668363</v>
      </c>
      <c r="AW62" s="21">
        <f>'County Pop (1,000''s)'!AW62*VLOOKUP(AW$3,pct_by_cnty!$A:$B,2,FALSE)*1000</f>
        <v>3.3080021917823705</v>
      </c>
      <c r="AX62" s="21">
        <f>'County Pop (1,000''s)'!AX62*VLOOKUP(AX$3,pct_by_cnty!$A:$B,2,FALSE)*1000</f>
        <v>7.8457064739128386</v>
      </c>
      <c r="AY62" s="21">
        <f>'County Pop (1,000''s)'!AY62*VLOOKUP(AY$3,pct_by_cnty!$A:$B,2,FALSE)*1000</f>
        <v>1693746.9700260391</v>
      </c>
      <c r="AZ62" s="7">
        <f>'County Pop (1,000''s)'!AZ62*VLOOKUP(AZ$3,pct_by_cnty!$A:$B,2,FALSE)*1000</f>
        <v>0</v>
      </c>
      <c r="BA62" s="7">
        <f>'County Pop (1,000''s)'!BA62*VLOOKUP(BA$3,pct_by_cnty!$A:$B,2,FALSE)*1000</f>
        <v>0</v>
      </c>
      <c r="BB62" s="7">
        <f>'County Pop (1,000''s)'!BB62*VLOOKUP(BB$3,pct_by_cnty!$A:$B,2,FALSE)*1000</f>
        <v>0</v>
      </c>
      <c r="BC62" s="21">
        <f>'County Pop (1,000''s)'!BC62*VLOOKUP(BC$3,pct_by_cnty!$A:$B,2,FALSE)*1000</f>
        <v>36036.533048518075</v>
      </c>
      <c r="BD62" s="21">
        <f>'County Pop (1,000''s)'!BD62*VLOOKUP(BD$3,pct_by_cnty!$A:$B,2,FALSE)*1000</f>
        <v>277380.74440168269</v>
      </c>
      <c r="BE62" s="21">
        <f>'County Pop (1,000''s)'!BE62*VLOOKUP(BE$3,pct_by_cnty!$A:$B,2,FALSE)*1000</f>
        <v>342438.65003930428</v>
      </c>
      <c r="BF62" s="19">
        <f>'County Pop (1,000''s)'!BF62*VLOOKUP(BF$3,pct_by_cnty!$A:$C,3,FALSE)*1000</f>
        <v>196945.94766944245</v>
      </c>
      <c r="BG62" s="21">
        <f>'County Pop (1,000''s)'!BG62*VLOOKUP(BG$3,pct_by_cnty!$A:$B,2,FALSE)*1000</f>
        <v>501105.25023905851</v>
      </c>
      <c r="BH62" s="21">
        <f>'County Pop (1,000''s)'!BH62*VLOOKUP(BH$3,pct_by_cnty!$A:$B,2,FALSE)*1000</f>
        <v>135525.2940890138</v>
      </c>
      <c r="BI62" s="7">
        <f>'County Pop (1,000''s)'!BI62*VLOOKUP(BI$3,pct_by_cnty!$A:$B,2,FALSE)*1000</f>
        <v>0</v>
      </c>
      <c r="BJ62" s="21">
        <f>'County Pop (1,000''s)'!BJ62*VLOOKUP(BJ$3,pct_by_cnty!$A:$B,2,FALSE)*1000</f>
        <v>10298.56233049919</v>
      </c>
      <c r="BK62" s="7">
        <f>'County Pop (1,000''s)'!BK62*VLOOKUP(BK$3,pct_by_cnty!$A:$B,2,FALSE)*1000</f>
        <v>0</v>
      </c>
      <c r="BL62" s="21">
        <f>'County Pop (1,000''s)'!BL62*VLOOKUP(BL$3,pct_by_cnty!$A:$B,2,FALSE)*1000</f>
        <v>4744.5160968658738</v>
      </c>
      <c r="BM62" s="21">
        <f>'County Pop (1,000''s)'!BM62*VLOOKUP(BM$3,pct_by_cnty!$A:$B,2,FALSE)*1000</f>
        <v>385811.7185608435</v>
      </c>
      <c r="BN62" s="7">
        <f>'County Pop (1,000''s)'!BN62*VLOOKUP(BN$3,pct_by_cnty!$A:$B,2,FALSE)*1000</f>
        <v>0</v>
      </c>
      <c r="BO62" s="19">
        <f>'County Pop (1,000''s)'!BO62*VLOOKUP(BO$3,pct_by_cnty!$A:$C,3,FALSE)*1000</f>
        <v>38686.896590478187</v>
      </c>
      <c r="BP62" s="19">
        <f>'County Pop (1,000''s)'!BP62*VLOOKUP(BP$3,pct_by_cnty!$A:$C,3,FALSE)*1000</f>
        <v>13451.211527055502</v>
      </c>
      <c r="BQ62" s="2"/>
      <c r="BR62" s="7">
        <f t="shared" si="12"/>
        <v>12707011.656001698</v>
      </c>
      <c r="BS62" s="7">
        <f t="shared" si="3"/>
        <v>11761120.925553916</v>
      </c>
      <c r="BT62" s="19">
        <f t="shared" si="4"/>
        <v>945890.73044777918</v>
      </c>
      <c r="BU62" s="7">
        <f t="shared" si="5"/>
        <v>12707011.656001695</v>
      </c>
      <c r="BV62" s="7"/>
      <c r="BW62" s="17">
        <f t="shared" si="6"/>
        <v>0.92556151233236461</v>
      </c>
      <c r="BX62" s="17">
        <f t="shared" si="14"/>
        <v>0.99999999999999967</v>
      </c>
      <c r="BZ62">
        <v>2033</v>
      </c>
      <c r="CA62" s="25">
        <f t="shared" si="7"/>
        <v>2443309.9811903024</v>
      </c>
      <c r="CB62" s="25">
        <f t="shared" si="8"/>
        <v>1829951.8744370181</v>
      </c>
      <c r="CC62" s="25">
        <f t="shared" si="13"/>
        <v>2987003.4447761355</v>
      </c>
      <c r="CD62" s="25">
        <f t="shared" si="9"/>
        <v>2254186.2100244346</v>
      </c>
      <c r="CE62" s="25">
        <f t="shared" si="10"/>
        <v>2246669.4151260271</v>
      </c>
      <c r="CF62" s="25">
        <f t="shared" si="11"/>
        <v>0</v>
      </c>
    </row>
    <row r="63" spans="1:84" x14ac:dyDescent="0.25">
      <c r="A63">
        <v>2034</v>
      </c>
      <c r="B63" s="21">
        <f>'County Pop (1,000''s)'!B63*VLOOKUP(B$3,pct_by_cnty!$A:$B,2,FALSE)*1000</f>
        <v>2314.8990966869687</v>
      </c>
      <c r="C63" s="21">
        <f>'County Pop (1,000''s)'!C63*VLOOKUP(C$3,pct_by_cnty!$A:$B,2,FALSE)*1000</f>
        <v>14912.574315157099</v>
      </c>
      <c r="D63" s="19">
        <f>'County Pop (1,000''s)'!D63*VLOOKUP(D$3,pct_by_cnty!$A:$C,3,FALSE)*1000</f>
        <v>189729.08538573555</v>
      </c>
      <c r="E63" s="21">
        <f>'County Pop (1,000''s)'!E63*VLOOKUP(E$3,pct_by_cnty!$A:$B,2,FALSE)*1000</f>
        <v>9212.4256036762054</v>
      </c>
      <c r="F63" s="21">
        <f>'County Pop (1,000''s)'!F63*VLOOKUP(F$3,pct_by_cnty!$A:$B,2,FALSE)*1000</f>
        <v>712475.74113895616</v>
      </c>
      <c r="G63" s="21">
        <f>'County Pop (1,000''s)'!G63*VLOOKUP(G$3,pct_by_cnty!$A:$B,2,FALSE)*1000</f>
        <v>2274547.0002507335</v>
      </c>
      <c r="H63" s="7">
        <f>'County Pop (1,000''s)'!H63*VLOOKUP(H$3,pct_by_cnty!$A:$B,2,FALSE)*1000</f>
        <v>0</v>
      </c>
      <c r="I63" s="21">
        <f>'County Pop (1,000''s)'!I63*VLOOKUP(I$3,pct_by_cnty!$A:$B,2,FALSE)*1000</f>
        <v>226974.86988332774</v>
      </c>
      <c r="J63" s="7">
        <f>'County Pop (1,000''s)'!J63*VLOOKUP(J$3,pct_by_cnty!$A:$B,2,FALSE)*1000</f>
        <v>0</v>
      </c>
      <c r="K63" s="21">
        <f>'County Pop (1,000''s)'!K63*VLOOKUP(K$3,pct_by_cnty!$A:$B,2,FALSE)*1000</f>
        <v>2375.0316543363747</v>
      </c>
      <c r="L63" s="21">
        <f>'County Pop (1,000''s)'!L63*VLOOKUP(L$3,pct_by_cnty!$A:$B,2,FALSE)*1000</f>
        <v>430595.01077866479</v>
      </c>
      <c r="M63" s="21">
        <f>'County Pop (1,000''s)'!M63*VLOOKUP(M$3,pct_by_cnty!$A:$B,2,FALSE)*1000</f>
        <v>32096.295573917323</v>
      </c>
      <c r="N63" s="21">
        <f>'County Pop (1,000''s)'!N63*VLOOKUP(N$3,pct_by_cnty!$A:$B,2,FALSE)*1000</f>
        <v>38900.901608030159</v>
      </c>
      <c r="O63" s="7">
        <f>'County Pop (1,000''s)'!O63*VLOOKUP(O$3,pct_by_cnty!$A:$B,2,FALSE)*1000</f>
        <v>0</v>
      </c>
      <c r="P63" s="21">
        <f>'County Pop (1,000''s)'!P63*VLOOKUP(P$3,pct_by_cnty!$A:$B,2,FALSE)*1000</f>
        <v>13.061873106712138</v>
      </c>
      <c r="Q63" s="19">
        <f>'County Pop (1,000''s)'!Q63*VLOOKUP(Q$3,pct_by_cnty!$A:$C,3,FALSE)*1000</f>
        <v>305163.31878639554</v>
      </c>
      <c r="R63" s="21">
        <f>'County Pop (1,000''s)'!R63*VLOOKUP(R$3,pct_by_cnty!$A:$B,2,FALSE)*1000</f>
        <v>163565.8489821929</v>
      </c>
      <c r="S63" s="7">
        <f>'County Pop (1,000''s)'!S63*VLOOKUP(S$3,pct_by_cnty!$A:$B,2,FALSE)*1000</f>
        <v>0</v>
      </c>
      <c r="T63" s="7">
        <f>'County Pop (1,000''s)'!T63*VLOOKUP(T$3,pct_by_cnty!$A:$B,2,FALSE)*1000</f>
        <v>0</v>
      </c>
      <c r="U63" s="7">
        <f>'County Pop (1,000''s)'!U63*VLOOKUP(U$3,pct_by_cnty!$A:$B,2,FALSE)*1000</f>
        <v>0</v>
      </c>
      <c r="V63" s="21">
        <f>'County Pop (1,000''s)'!V63*VLOOKUP(V$3,pct_by_cnty!$A:$B,2,FALSE)*1000</f>
        <v>7914.6307002777403</v>
      </c>
      <c r="W63" s="7">
        <f>'County Pop (1,000''s)'!W63*VLOOKUP(W$3,pct_by_cnty!$A:$B,2,FALSE)*1000</f>
        <v>0</v>
      </c>
      <c r="X63" s="7">
        <f>'County Pop (1,000''s)'!X63*VLOOKUP(X$3,pct_by_cnty!$A:$B,2,FALSE)*1000</f>
        <v>0</v>
      </c>
      <c r="Y63" s="21">
        <f>'County Pop (1,000''s)'!Y63*VLOOKUP(Y$3,pct_by_cnty!$A:$B,2,FALSE)*1000</f>
        <v>70.778587581581633</v>
      </c>
      <c r="Z63" s="21">
        <f>'County Pop (1,000''s)'!Z63*VLOOKUP(Z$3,pct_by_cnty!$A:$B,2,FALSE)*1000</f>
        <v>25390.395957038774</v>
      </c>
      <c r="AA63" s="7">
        <f>'County Pop (1,000''s)'!AA63*VLOOKUP(AA$3,pct_by_cnty!$A:$B,2,FALSE)*1000</f>
        <v>0</v>
      </c>
      <c r="AB63" s="21">
        <f>'County Pop (1,000''s)'!AB63*VLOOKUP(AB$3,pct_by_cnty!$A:$B,2,FALSE)*1000</f>
        <v>915.40845071553201</v>
      </c>
      <c r="AC63" s="7">
        <f>'County Pop (1,000''s)'!AC63*VLOOKUP(AC$3,pct_by_cnty!$A:$B,2,FALSE)*1000</f>
        <v>0</v>
      </c>
      <c r="AD63" s="19">
        <f>'County Pop (1,000''s)'!AD63*VLOOKUP(AD$3,pct_by_cnty!$A:$C,3,FALSE)*1000</f>
        <v>4444.0608438489016</v>
      </c>
      <c r="AE63" s="21">
        <f>'County Pop (1,000''s)'!AE63*VLOOKUP(AE$3,pct_by_cnty!$A:$B,2,FALSE)*1000</f>
        <v>192965.974703076</v>
      </c>
      <c r="AF63" s="19">
        <f>'County Pop (1,000''s)'!AF63*VLOOKUP(AF$3,pct_by_cnty!$A:$C,3,FALSE)*1000</f>
        <v>2375.3476350747992</v>
      </c>
      <c r="AG63" s="7">
        <f>'County Pop (1,000''s)'!AG63*VLOOKUP(AG$3,pct_by_cnty!$A:$B,2,FALSE)*1000</f>
        <v>0</v>
      </c>
      <c r="AH63" s="7">
        <f>'County Pop (1,000''s)'!AH63*VLOOKUP(AH$3,pct_by_cnty!$A:$B,2,FALSE)*1000</f>
        <v>0</v>
      </c>
      <c r="AI63" s="7">
        <f>'County Pop (1,000''s)'!AI63*VLOOKUP(AI$3,pct_by_cnty!$A:$B,2,FALSE)*1000</f>
        <v>0</v>
      </c>
      <c r="AJ63" s="21">
        <f>'County Pop (1,000''s)'!AJ63*VLOOKUP(AJ$3,pct_by_cnty!$A:$B,2,FALSE)*1000</f>
        <v>594703.45979148149</v>
      </c>
      <c r="AK63" s="7">
        <f>'County Pop (1,000''s)'!AK63*VLOOKUP(AK$3,pct_by_cnty!$A:$B,2,FALSE)*1000</f>
        <v>0</v>
      </c>
      <c r="AL63" s="7">
        <f>'County Pop (1,000''s)'!AL63*VLOOKUP(AL$3,pct_by_cnty!$A:$B,2,FALSE)*1000</f>
        <v>0</v>
      </c>
      <c r="AM63" s="7">
        <f>'County Pop (1,000''s)'!AM63*VLOOKUP(AM$3,pct_by_cnty!$A:$B,2,FALSE)*1000</f>
        <v>0</v>
      </c>
      <c r="AN63" s="7">
        <f>'County Pop (1,000''s)'!AN63*VLOOKUP(AN$3,pct_by_cnty!$A:$B,2,FALSE)*1000</f>
        <v>0</v>
      </c>
      <c r="AO63" s="21">
        <f>'County Pop (1,000''s)'!AO63*VLOOKUP(AO$3,pct_by_cnty!$A:$B,2,FALSE)*1000</f>
        <v>447693.10920668842</v>
      </c>
      <c r="AP63" s="7">
        <f>'County Pop (1,000''s)'!AP63*VLOOKUP(AP$3,pct_by_cnty!$A:$B,2,FALSE)*1000</f>
        <v>0</v>
      </c>
      <c r="AQ63" s="21">
        <f>'County Pop (1,000''s)'!AQ63*VLOOKUP(AQ$3,pct_by_cnty!$A:$B,2,FALSE)*1000</f>
        <v>178671.22631111101</v>
      </c>
      <c r="AR63" s="21">
        <f>'County Pop (1,000''s)'!AR63*VLOOKUP(AR$3,pct_by_cnty!$A:$B,2,FALSE)*1000</f>
        <v>3003612.0364616886</v>
      </c>
      <c r="AS63" s="21">
        <f>'County Pop (1,000''s)'!AS63*VLOOKUP(AS$3,pct_by_cnty!$A:$B,2,FALSE)*1000</f>
        <v>60.487627853580101</v>
      </c>
      <c r="AT63" s="21">
        <f>'County Pop (1,000''s)'!AT63*VLOOKUP(AT$3,pct_by_cnty!$A:$B,2,FALSE)*1000</f>
        <v>54660.511418509494</v>
      </c>
      <c r="AU63" s="19">
        <f>'County Pop (1,000''s)'!AU63*VLOOKUP(AU$3,pct_by_cnty!$A:$C,3,FALSE)*1000</f>
        <v>197777.91939220455</v>
      </c>
      <c r="AV63" s="21">
        <f>'County Pop (1,000''s)'!AV63*VLOOKUP(AV$3,pct_by_cnty!$A:$B,2,FALSE)*1000</f>
        <v>39411.295076538903</v>
      </c>
      <c r="AW63" s="21">
        <f>'County Pop (1,000''s)'!AW63*VLOOKUP(AW$3,pct_by_cnty!$A:$B,2,FALSE)*1000</f>
        <v>3.357141634922844</v>
      </c>
      <c r="AX63" s="21">
        <f>'County Pop (1,000''s)'!AX63*VLOOKUP(AX$3,pct_by_cnty!$A:$B,2,FALSE)*1000</f>
        <v>8.0110243880498402</v>
      </c>
      <c r="AY63" s="21">
        <f>'County Pop (1,000''s)'!AY63*VLOOKUP(AY$3,pct_by_cnty!$A:$B,2,FALSE)*1000</f>
        <v>1712662.5560209886</v>
      </c>
      <c r="AZ63" s="7">
        <f>'County Pop (1,000''s)'!AZ63*VLOOKUP(AZ$3,pct_by_cnty!$A:$B,2,FALSE)*1000</f>
        <v>0</v>
      </c>
      <c r="BA63" s="7">
        <f>'County Pop (1,000''s)'!BA63*VLOOKUP(BA$3,pct_by_cnty!$A:$B,2,FALSE)*1000</f>
        <v>0</v>
      </c>
      <c r="BB63" s="7">
        <f>'County Pop (1,000''s)'!BB63*VLOOKUP(BB$3,pct_by_cnty!$A:$B,2,FALSE)*1000</f>
        <v>0</v>
      </c>
      <c r="BC63" s="21">
        <f>'County Pop (1,000''s)'!BC63*VLOOKUP(BC$3,pct_by_cnty!$A:$B,2,FALSE)*1000</f>
        <v>35957.111917513459</v>
      </c>
      <c r="BD63" s="21">
        <f>'County Pop (1,000''s)'!BD63*VLOOKUP(BD$3,pct_by_cnty!$A:$B,2,FALSE)*1000</f>
        <v>283077.75841347128</v>
      </c>
      <c r="BE63" s="21">
        <f>'County Pop (1,000''s)'!BE63*VLOOKUP(BE$3,pct_by_cnty!$A:$B,2,FALSE)*1000</f>
        <v>347157.08602833113</v>
      </c>
      <c r="BF63" s="19">
        <f>'County Pop (1,000''s)'!BF63*VLOOKUP(BF$3,pct_by_cnty!$A:$C,3,FALSE)*1000</f>
        <v>198170.60671446062</v>
      </c>
      <c r="BG63" s="21">
        <f>'County Pop (1,000''s)'!BG63*VLOOKUP(BG$3,pct_by_cnty!$A:$B,2,FALSE)*1000</f>
        <v>505804.0579183572</v>
      </c>
      <c r="BH63" s="21">
        <f>'County Pop (1,000''s)'!BH63*VLOOKUP(BH$3,pct_by_cnty!$A:$B,2,FALSE)*1000</f>
        <v>136640.99761302519</v>
      </c>
      <c r="BI63" s="7">
        <f>'County Pop (1,000''s)'!BI63*VLOOKUP(BI$3,pct_by_cnty!$A:$B,2,FALSE)*1000</f>
        <v>0</v>
      </c>
      <c r="BJ63" s="21">
        <f>'County Pop (1,000''s)'!BJ63*VLOOKUP(BJ$3,pct_by_cnty!$A:$B,2,FALSE)*1000</f>
        <v>10428.464108468343</v>
      </c>
      <c r="BK63" s="7">
        <f>'County Pop (1,000''s)'!BK63*VLOOKUP(BK$3,pct_by_cnty!$A:$B,2,FALSE)*1000</f>
        <v>0</v>
      </c>
      <c r="BL63" s="21">
        <f>'County Pop (1,000''s)'!BL63*VLOOKUP(BL$3,pct_by_cnty!$A:$B,2,FALSE)*1000</f>
        <v>4765.0669933086165</v>
      </c>
      <c r="BM63" s="21">
        <f>'County Pop (1,000''s)'!BM63*VLOOKUP(BM$3,pct_by_cnty!$A:$B,2,FALSE)*1000</f>
        <v>388253.95814163168</v>
      </c>
      <c r="BN63" s="7">
        <f>'County Pop (1,000''s)'!BN63*VLOOKUP(BN$3,pct_by_cnty!$A:$B,2,FALSE)*1000</f>
        <v>0</v>
      </c>
      <c r="BO63" s="19">
        <f>'County Pop (1,000''s)'!BO63*VLOOKUP(BO$3,pct_by_cnty!$A:$C,3,FALSE)*1000</f>
        <v>39151.957077696177</v>
      </c>
      <c r="BP63" s="19">
        <f>'County Pop (1,000''s)'!BP63*VLOOKUP(BP$3,pct_by_cnty!$A:$C,3,FALSE)*1000</f>
        <v>13536.801097819332</v>
      </c>
      <c r="BQ63" s="2"/>
      <c r="BR63" s="7">
        <f t="shared" si="12"/>
        <v>12829160.497305704</v>
      </c>
      <c r="BS63" s="7">
        <f t="shared" si="3"/>
        <v>11878811.400372468</v>
      </c>
      <c r="BT63" s="19">
        <f t="shared" si="4"/>
        <v>950349.09693323553</v>
      </c>
      <c r="BU63" s="7">
        <f t="shared" si="5"/>
        <v>12829160.497305704</v>
      </c>
      <c r="BV63" s="7"/>
      <c r="BW63" s="17">
        <f t="shared" si="6"/>
        <v>0.92592273694503846</v>
      </c>
      <c r="BX63" s="17">
        <f t="shared" si="14"/>
        <v>1</v>
      </c>
      <c r="BZ63">
        <v>2034</v>
      </c>
      <c r="CA63" s="25">
        <f t="shared" si="7"/>
        <v>2470868.1381400456</v>
      </c>
      <c r="CB63" s="25">
        <f t="shared" si="8"/>
        <v>1850761.1150099807</v>
      </c>
      <c r="CC63" s="25">
        <f t="shared" si="13"/>
        <v>3003612.0364616886</v>
      </c>
      <c r="CD63" s="25">
        <f t="shared" si="9"/>
        <v>2274547.0002507335</v>
      </c>
      <c r="CE63" s="25">
        <f t="shared" si="10"/>
        <v>2279023.1105100168</v>
      </c>
      <c r="CF63" s="25">
        <f t="shared" si="11"/>
        <v>0</v>
      </c>
    </row>
    <row r="64" spans="1:84" x14ac:dyDescent="0.25">
      <c r="A64">
        <v>2035</v>
      </c>
      <c r="B64" s="21">
        <f>'County Pop (1,000''s)'!B64*VLOOKUP(B$3,pct_by_cnty!$A:$B,2,FALSE)*1000</f>
        <v>2323.6396973584483</v>
      </c>
      <c r="C64" s="21">
        <f>'County Pop (1,000''s)'!C64*VLOOKUP(C$3,pct_by_cnty!$A:$B,2,FALSE)*1000</f>
        <v>14987.304529112225</v>
      </c>
      <c r="D64" s="19">
        <f>'County Pop (1,000''s)'!D64*VLOOKUP(D$3,pct_by_cnty!$A:$C,3,FALSE)*1000</f>
        <v>191659.48898389068</v>
      </c>
      <c r="E64" s="21">
        <f>'County Pop (1,000''s)'!E64*VLOOKUP(E$3,pct_by_cnty!$A:$B,2,FALSE)*1000</f>
        <v>9158.4253018845266</v>
      </c>
      <c r="F64" s="21">
        <f>'County Pop (1,000''s)'!F64*VLOOKUP(F$3,pct_by_cnty!$A:$B,2,FALSE)*1000</f>
        <v>719060.23612781742</v>
      </c>
      <c r="G64" s="21">
        <f>'County Pop (1,000''s)'!G64*VLOOKUP(G$3,pct_by_cnty!$A:$B,2,FALSE)*1000</f>
        <v>2294761.8688370711</v>
      </c>
      <c r="H64" s="7">
        <f>'County Pop (1,000''s)'!H64*VLOOKUP(H$3,pct_by_cnty!$A:$B,2,FALSE)*1000</f>
        <v>0</v>
      </c>
      <c r="I64" s="21">
        <f>'County Pop (1,000''s)'!I64*VLOOKUP(I$3,pct_by_cnty!$A:$B,2,FALSE)*1000</f>
        <v>229994.79514015871</v>
      </c>
      <c r="J64" s="7">
        <f>'County Pop (1,000''s)'!J64*VLOOKUP(J$3,pct_by_cnty!$A:$B,2,FALSE)*1000</f>
        <v>0</v>
      </c>
      <c r="K64" s="21">
        <f>'County Pop (1,000''s)'!K64*VLOOKUP(K$3,pct_by_cnty!$A:$B,2,FALSE)*1000</f>
        <v>2397.3525677455223</v>
      </c>
      <c r="L64" s="21">
        <f>'County Pop (1,000''s)'!L64*VLOOKUP(L$3,pct_by_cnty!$A:$B,2,FALSE)*1000</f>
        <v>438154.39997374744</v>
      </c>
      <c r="M64" s="21">
        <f>'County Pop (1,000''s)'!M64*VLOOKUP(M$3,pct_by_cnty!$A:$B,2,FALSE)*1000</f>
        <v>32249.186262530722</v>
      </c>
      <c r="N64" s="21">
        <f>'County Pop (1,000''s)'!N64*VLOOKUP(N$3,pct_by_cnty!$A:$B,2,FALSE)*1000</f>
        <v>39046.600189263256</v>
      </c>
      <c r="O64" s="7">
        <f>'County Pop (1,000''s)'!O64*VLOOKUP(O$3,pct_by_cnty!$A:$B,2,FALSE)*1000</f>
        <v>0</v>
      </c>
      <c r="P64" s="21">
        <f>'County Pop (1,000''s)'!P64*VLOOKUP(P$3,pct_by_cnty!$A:$B,2,FALSE)*1000</f>
        <v>13.148963811808303</v>
      </c>
      <c r="Q64" s="19">
        <f>'County Pop (1,000''s)'!Q64*VLOOKUP(Q$3,pct_by_cnty!$A:$C,3,FALSE)*1000</f>
        <v>304911.90128853428</v>
      </c>
      <c r="R64" s="21">
        <f>'County Pop (1,000''s)'!R64*VLOOKUP(R$3,pct_by_cnty!$A:$B,2,FALSE)*1000</f>
        <v>167515.23844790767</v>
      </c>
      <c r="S64" s="7">
        <f>'County Pop (1,000''s)'!S64*VLOOKUP(S$3,pct_by_cnty!$A:$B,2,FALSE)*1000</f>
        <v>0</v>
      </c>
      <c r="T64" s="7">
        <f>'County Pop (1,000''s)'!T64*VLOOKUP(T$3,pct_by_cnty!$A:$B,2,FALSE)*1000</f>
        <v>0</v>
      </c>
      <c r="U64" s="7">
        <f>'County Pop (1,000''s)'!U64*VLOOKUP(U$3,pct_by_cnty!$A:$B,2,FALSE)*1000</f>
        <v>0</v>
      </c>
      <c r="V64" s="21">
        <f>'County Pop (1,000''s)'!V64*VLOOKUP(V$3,pct_by_cnty!$A:$B,2,FALSE)*1000</f>
        <v>7960.1081438652327</v>
      </c>
      <c r="W64" s="7">
        <f>'County Pop (1,000''s)'!W64*VLOOKUP(W$3,pct_by_cnty!$A:$B,2,FALSE)*1000</f>
        <v>0</v>
      </c>
      <c r="X64" s="7">
        <f>'County Pop (1,000''s)'!X64*VLOOKUP(X$3,pct_by_cnty!$A:$B,2,FALSE)*1000</f>
        <v>0</v>
      </c>
      <c r="Y64" s="21">
        <f>'County Pop (1,000''s)'!Y64*VLOOKUP(Y$3,pct_by_cnty!$A:$B,2,FALSE)*1000</f>
        <v>70.958886239194825</v>
      </c>
      <c r="Z64" s="21">
        <f>'County Pop (1,000''s)'!Z64*VLOOKUP(Z$3,pct_by_cnty!$A:$B,2,FALSE)*1000</f>
        <v>25424.082262830838</v>
      </c>
      <c r="AA64" s="7">
        <f>'County Pop (1,000''s)'!AA64*VLOOKUP(AA$3,pct_by_cnty!$A:$B,2,FALSE)*1000</f>
        <v>0</v>
      </c>
      <c r="AB64" s="21">
        <f>'County Pop (1,000''s)'!AB64*VLOOKUP(AB$3,pct_by_cnty!$A:$B,2,FALSE)*1000</f>
        <v>923.43249093800273</v>
      </c>
      <c r="AC64" s="7">
        <f>'County Pop (1,000''s)'!AC64*VLOOKUP(AC$3,pct_by_cnty!$A:$B,2,FALSE)*1000</f>
        <v>0</v>
      </c>
      <c r="AD64" s="19">
        <f>'County Pop (1,000''s)'!AD64*VLOOKUP(AD$3,pct_by_cnty!$A:$C,3,FALSE)*1000</f>
        <v>4444.0983423120069</v>
      </c>
      <c r="AE64" s="21">
        <f>'County Pop (1,000''s)'!AE64*VLOOKUP(AE$3,pct_by_cnty!$A:$B,2,FALSE)*1000</f>
        <v>194907.498406447</v>
      </c>
      <c r="AF64" s="19">
        <f>'County Pop (1,000''s)'!AF64*VLOOKUP(AF$3,pct_by_cnty!$A:$C,3,FALSE)*1000</f>
        <v>2382.750877894563</v>
      </c>
      <c r="AG64" s="7">
        <f>'County Pop (1,000''s)'!AG64*VLOOKUP(AG$3,pct_by_cnty!$A:$B,2,FALSE)*1000</f>
        <v>0</v>
      </c>
      <c r="AH64" s="7">
        <f>'County Pop (1,000''s)'!AH64*VLOOKUP(AH$3,pct_by_cnty!$A:$B,2,FALSE)*1000</f>
        <v>0</v>
      </c>
      <c r="AI64" s="7">
        <f>'County Pop (1,000''s)'!AI64*VLOOKUP(AI$3,pct_by_cnty!$A:$B,2,FALSE)*1000</f>
        <v>0</v>
      </c>
      <c r="AJ64" s="21">
        <f>'County Pop (1,000''s)'!AJ64*VLOOKUP(AJ$3,pct_by_cnty!$A:$B,2,FALSE)*1000</f>
        <v>606401.94092582248</v>
      </c>
      <c r="AK64" s="7">
        <f>'County Pop (1,000''s)'!AK64*VLOOKUP(AK$3,pct_by_cnty!$A:$B,2,FALSE)*1000</f>
        <v>0</v>
      </c>
      <c r="AL64" s="7">
        <f>'County Pop (1,000''s)'!AL64*VLOOKUP(AL$3,pct_by_cnty!$A:$B,2,FALSE)*1000</f>
        <v>0</v>
      </c>
      <c r="AM64" s="7">
        <f>'County Pop (1,000''s)'!AM64*VLOOKUP(AM$3,pct_by_cnty!$A:$B,2,FALSE)*1000</f>
        <v>0</v>
      </c>
      <c r="AN64" s="7">
        <f>'County Pop (1,000''s)'!AN64*VLOOKUP(AN$3,pct_by_cnty!$A:$B,2,FALSE)*1000</f>
        <v>0</v>
      </c>
      <c r="AO64" s="21">
        <f>'County Pop (1,000''s)'!AO64*VLOOKUP(AO$3,pct_by_cnty!$A:$B,2,FALSE)*1000</f>
        <v>453530.77194536256</v>
      </c>
      <c r="AP64" s="7">
        <f>'County Pop (1,000''s)'!AP64*VLOOKUP(AP$3,pct_by_cnty!$A:$B,2,FALSE)*1000</f>
        <v>0</v>
      </c>
      <c r="AQ64" s="21">
        <f>'County Pop (1,000''s)'!AQ64*VLOOKUP(AQ$3,pct_by_cnty!$A:$B,2,FALSE)*1000</f>
        <v>180681.71844631602</v>
      </c>
      <c r="AR64" s="21">
        <f>'County Pop (1,000''s)'!AR64*VLOOKUP(AR$3,pct_by_cnty!$A:$B,2,FALSE)*1000</f>
        <v>3019873.8788584978</v>
      </c>
      <c r="AS64" s="21">
        <f>'County Pop (1,000''s)'!AS64*VLOOKUP(AS$3,pct_by_cnty!$A:$B,2,FALSE)*1000</f>
        <v>60.60257309737321</v>
      </c>
      <c r="AT64" s="21">
        <f>'County Pop (1,000''s)'!AT64*VLOOKUP(AT$3,pct_by_cnty!$A:$B,2,FALSE)*1000</f>
        <v>55126.850434272179</v>
      </c>
      <c r="AU64" s="19">
        <f>'County Pop (1,000''s)'!AU64*VLOOKUP(AU$3,pct_by_cnty!$A:$C,3,FALSE)*1000</f>
        <v>198821.78636552225</v>
      </c>
      <c r="AV64" s="21">
        <f>'County Pop (1,000''s)'!AV64*VLOOKUP(AV$3,pct_by_cnty!$A:$B,2,FALSE)*1000</f>
        <v>39427.541682716444</v>
      </c>
      <c r="AW64" s="21">
        <f>'County Pop (1,000''s)'!AW64*VLOOKUP(AW$3,pct_by_cnty!$A:$B,2,FALSE)*1000</f>
        <v>3.4066290010793487</v>
      </c>
      <c r="AX64" s="21">
        <f>'County Pop (1,000''s)'!AX64*VLOOKUP(AX$3,pct_by_cnty!$A:$B,2,FALSE)*1000</f>
        <v>8.1786938389572601</v>
      </c>
      <c r="AY64" s="21">
        <f>'County Pop (1,000''s)'!AY64*VLOOKUP(AY$3,pct_by_cnty!$A:$B,2,FALSE)*1000</f>
        <v>1731621.9083551895</v>
      </c>
      <c r="AZ64" s="7">
        <f>'County Pop (1,000''s)'!AZ64*VLOOKUP(AZ$3,pct_by_cnty!$A:$B,2,FALSE)*1000</f>
        <v>0</v>
      </c>
      <c r="BA64" s="7">
        <f>'County Pop (1,000''s)'!BA64*VLOOKUP(BA$3,pct_by_cnty!$A:$B,2,FALSE)*1000</f>
        <v>0</v>
      </c>
      <c r="BB64" s="7">
        <f>'County Pop (1,000''s)'!BB64*VLOOKUP(BB$3,pct_by_cnty!$A:$B,2,FALSE)*1000</f>
        <v>0</v>
      </c>
      <c r="BC64" s="21">
        <f>'County Pop (1,000''s)'!BC64*VLOOKUP(BC$3,pct_by_cnty!$A:$B,2,FALSE)*1000</f>
        <v>35863.362682731196</v>
      </c>
      <c r="BD64" s="21">
        <f>'County Pop (1,000''s)'!BD64*VLOOKUP(BD$3,pct_by_cnty!$A:$B,2,FALSE)*1000</f>
        <v>288842.39475241804</v>
      </c>
      <c r="BE64" s="21">
        <f>'County Pop (1,000''s)'!BE64*VLOOKUP(BE$3,pct_by_cnty!$A:$B,2,FALSE)*1000</f>
        <v>351947.0119099163</v>
      </c>
      <c r="BF64" s="19">
        <f>'County Pop (1,000''s)'!BF64*VLOOKUP(BF$3,pct_by_cnty!$A:$C,3,FALSE)*1000</f>
        <v>199391.69382163938</v>
      </c>
      <c r="BG64" s="21">
        <f>'County Pop (1,000''s)'!BG64*VLOOKUP(BG$3,pct_by_cnty!$A:$B,2,FALSE)*1000</f>
        <v>510462.40456431475</v>
      </c>
      <c r="BH64" s="21">
        <f>'County Pop (1,000''s)'!BH64*VLOOKUP(BH$3,pct_by_cnty!$A:$B,2,FALSE)*1000</f>
        <v>137751.66385574135</v>
      </c>
      <c r="BI64" s="7">
        <f>'County Pop (1,000''s)'!BI64*VLOOKUP(BI$3,pct_by_cnty!$A:$B,2,FALSE)*1000</f>
        <v>0</v>
      </c>
      <c r="BJ64" s="21">
        <f>'County Pop (1,000''s)'!BJ64*VLOOKUP(BJ$3,pct_by_cnty!$A:$B,2,FALSE)*1000</f>
        <v>10555.531566258172</v>
      </c>
      <c r="BK64" s="7">
        <f>'County Pop (1,000''s)'!BK64*VLOOKUP(BK$3,pct_by_cnty!$A:$B,2,FALSE)*1000</f>
        <v>0</v>
      </c>
      <c r="BL64" s="21">
        <f>'County Pop (1,000''s)'!BL64*VLOOKUP(BL$3,pct_by_cnty!$A:$B,2,FALSE)*1000</f>
        <v>4783.8814462719138</v>
      </c>
      <c r="BM64" s="21">
        <f>'County Pop (1,000''s)'!BM64*VLOOKUP(BM$3,pct_by_cnty!$A:$B,2,FALSE)*1000</f>
        <v>390333.08062894718</v>
      </c>
      <c r="BN64" s="7">
        <f>'County Pop (1,000''s)'!BN64*VLOOKUP(BN$3,pct_by_cnty!$A:$B,2,FALSE)*1000</f>
        <v>0</v>
      </c>
      <c r="BO64" s="19">
        <f>'County Pop (1,000''s)'!BO64*VLOOKUP(BO$3,pct_by_cnty!$A:$C,3,FALSE)*1000</f>
        <v>39612.44599838624</v>
      </c>
      <c r="BP64" s="19">
        <f>'County Pop (1,000''s)'!BP64*VLOOKUP(BP$3,pct_by_cnty!$A:$C,3,FALSE)*1000</f>
        <v>13617.409190247166</v>
      </c>
      <c r="BQ64" s="2"/>
      <c r="BR64" s="7">
        <f t="shared" si="12"/>
        <v>12951065.981047869</v>
      </c>
      <c r="BS64" s="7">
        <f t="shared" si="3"/>
        <v>11996224.406179443</v>
      </c>
      <c r="BT64" s="19">
        <f t="shared" si="4"/>
        <v>954841.57486842666</v>
      </c>
      <c r="BU64" s="7">
        <f t="shared" si="5"/>
        <v>12951065.981047869</v>
      </c>
      <c r="BV64" s="7"/>
      <c r="BW64" s="17">
        <f t="shared" si="6"/>
        <v>0.9262731286933672</v>
      </c>
      <c r="BX64" s="17">
        <f t="shared" si="14"/>
        <v>1</v>
      </c>
      <c r="BZ64">
        <v>2035</v>
      </c>
      <c r="CA64" s="25">
        <f t="shared" si="7"/>
        <v>2498585.6788005857</v>
      </c>
      <c r="CB64" s="25">
        <f t="shared" si="8"/>
        <v>1870972.8825876487</v>
      </c>
      <c r="CC64" s="25">
        <f t="shared" si="13"/>
        <v>3019873.8788584978</v>
      </c>
      <c r="CD64" s="25">
        <f t="shared" si="9"/>
        <v>2294761.8688370711</v>
      </c>
      <c r="CE64" s="25">
        <f t="shared" si="10"/>
        <v>2312030.0970956399</v>
      </c>
      <c r="CF64" s="25">
        <f t="shared" si="11"/>
        <v>0</v>
      </c>
    </row>
    <row r="65" spans="1:84" x14ac:dyDescent="0.25">
      <c r="A65">
        <v>2036</v>
      </c>
      <c r="B65" s="21">
        <f>'County Pop (1,000''s)'!B65*VLOOKUP(B$3,pct_by_cnty!$A:$B,2,FALSE)*1000</f>
        <v>2332.439343133261</v>
      </c>
      <c r="C65" s="21">
        <f>'County Pop (1,000''s)'!C65*VLOOKUP(C$3,pct_by_cnty!$A:$B,2,FALSE)*1000</f>
        <v>15063.304268772143</v>
      </c>
      <c r="D65" s="19">
        <f>'County Pop (1,000''s)'!D65*VLOOKUP(D$3,pct_by_cnty!$A:$C,3,FALSE)*1000</f>
        <v>193607.97249087898</v>
      </c>
      <c r="E65" s="21">
        <f>'County Pop (1,000''s)'!E65*VLOOKUP(E$3,pct_by_cnty!$A:$B,2,FALSE)*1000</f>
        <v>9116.8188527989714</v>
      </c>
      <c r="F65" s="21">
        <f>'County Pop (1,000''s)'!F65*VLOOKUP(F$3,pct_by_cnty!$A:$B,2,FALSE)*1000</f>
        <v>725474.04839029023</v>
      </c>
      <c r="G65" s="21">
        <f>'County Pop (1,000''s)'!G65*VLOOKUP(G$3,pct_by_cnty!$A:$B,2,FALSE)*1000</f>
        <v>2314832.0049849427</v>
      </c>
      <c r="H65" s="7">
        <f>'County Pop (1,000''s)'!H65*VLOOKUP(H$3,pct_by_cnty!$A:$B,2,FALSE)*1000</f>
        <v>0</v>
      </c>
      <c r="I65" s="21">
        <f>'County Pop (1,000''s)'!I65*VLOOKUP(I$3,pct_by_cnty!$A:$B,2,FALSE)*1000</f>
        <v>233060.52674386179</v>
      </c>
      <c r="J65" s="7">
        <f>'County Pop (1,000''s)'!J65*VLOOKUP(J$3,pct_by_cnty!$A:$B,2,FALSE)*1000</f>
        <v>0</v>
      </c>
      <c r="K65" s="21">
        <f>'County Pop (1,000''s)'!K65*VLOOKUP(K$3,pct_by_cnty!$A:$B,2,FALSE)*1000</f>
        <v>2420.7977362761785</v>
      </c>
      <c r="L65" s="21">
        <f>'County Pop (1,000''s)'!L65*VLOOKUP(L$3,pct_by_cnty!$A:$B,2,FALSE)*1000</f>
        <v>445959.16379829636</v>
      </c>
      <c r="M65" s="21">
        <f>'County Pop (1,000''s)'!M65*VLOOKUP(M$3,pct_by_cnty!$A:$B,2,FALSE)*1000</f>
        <v>32402.998011242693</v>
      </c>
      <c r="N65" s="21">
        <f>'County Pop (1,000''s)'!N65*VLOOKUP(N$3,pct_by_cnty!$A:$B,2,FALSE)*1000</f>
        <v>39196.242242243738</v>
      </c>
      <c r="O65" s="7">
        <f>'County Pop (1,000''s)'!O65*VLOOKUP(O$3,pct_by_cnty!$A:$B,2,FALSE)*1000</f>
        <v>0</v>
      </c>
      <c r="P65" s="21">
        <f>'County Pop (1,000''s)'!P65*VLOOKUP(P$3,pct_by_cnty!$A:$B,2,FALSE)*1000</f>
        <v>13.23189186798125</v>
      </c>
      <c r="Q65" s="19">
        <f>'County Pop (1,000''s)'!Q65*VLOOKUP(Q$3,pct_by_cnty!$A:$C,3,FALSE)*1000</f>
        <v>304608.93572433566</v>
      </c>
      <c r="R65" s="21">
        <f>'County Pop (1,000''s)'!R65*VLOOKUP(R$3,pct_by_cnty!$A:$B,2,FALSE)*1000</f>
        <v>171110.82844527837</v>
      </c>
      <c r="S65" s="7">
        <f>'County Pop (1,000''s)'!S65*VLOOKUP(S$3,pct_by_cnty!$A:$B,2,FALSE)*1000</f>
        <v>0</v>
      </c>
      <c r="T65" s="7">
        <f>'County Pop (1,000''s)'!T65*VLOOKUP(T$3,pct_by_cnty!$A:$B,2,FALSE)*1000</f>
        <v>0</v>
      </c>
      <c r="U65" s="7">
        <f>'County Pop (1,000''s)'!U65*VLOOKUP(U$3,pct_by_cnty!$A:$B,2,FALSE)*1000</f>
        <v>0</v>
      </c>
      <c r="V65" s="21">
        <f>'County Pop (1,000''s)'!V65*VLOOKUP(V$3,pct_by_cnty!$A:$B,2,FALSE)*1000</f>
        <v>8005.730007119244</v>
      </c>
      <c r="W65" s="7">
        <f>'County Pop (1,000''s)'!W65*VLOOKUP(W$3,pct_by_cnty!$A:$B,2,FALSE)*1000</f>
        <v>0</v>
      </c>
      <c r="X65" s="7">
        <f>'County Pop (1,000''s)'!X65*VLOOKUP(X$3,pct_by_cnty!$A:$B,2,FALSE)*1000</f>
        <v>0</v>
      </c>
      <c r="Y65" s="21">
        <f>'County Pop (1,000''s)'!Y65*VLOOKUP(Y$3,pct_by_cnty!$A:$B,2,FALSE)*1000</f>
        <v>71.089467484693728</v>
      </c>
      <c r="Z65" s="21">
        <f>'County Pop (1,000''s)'!Z65*VLOOKUP(Z$3,pct_by_cnty!$A:$B,2,FALSE)*1000</f>
        <v>25470.867071832668</v>
      </c>
      <c r="AA65" s="7">
        <f>'County Pop (1,000''s)'!AA65*VLOOKUP(AA$3,pct_by_cnty!$A:$B,2,FALSE)*1000</f>
        <v>0</v>
      </c>
      <c r="AB65" s="21">
        <f>'County Pop (1,000''s)'!AB65*VLOOKUP(AB$3,pct_by_cnty!$A:$B,2,FALSE)*1000</f>
        <v>931.47949281636772</v>
      </c>
      <c r="AC65" s="7">
        <f>'County Pop (1,000''s)'!AC65*VLOOKUP(AC$3,pct_by_cnty!$A:$B,2,FALSE)*1000</f>
        <v>0</v>
      </c>
      <c r="AD65" s="19">
        <f>'County Pop (1,000''s)'!AD65*VLOOKUP(AD$3,pct_by_cnty!$A:$C,3,FALSE)*1000</f>
        <v>4441.339757399317</v>
      </c>
      <c r="AE65" s="21">
        <f>'County Pop (1,000''s)'!AE65*VLOOKUP(AE$3,pct_by_cnty!$A:$B,2,FALSE)*1000</f>
        <v>196866.13901153099</v>
      </c>
      <c r="AF65" s="19">
        <f>'County Pop (1,000''s)'!AF65*VLOOKUP(AF$3,pct_by_cnty!$A:$C,3,FALSE)*1000</f>
        <v>2388.8079193004405</v>
      </c>
      <c r="AG65" s="7">
        <f>'County Pop (1,000''s)'!AG65*VLOOKUP(AG$3,pct_by_cnty!$A:$B,2,FALSE)*1000</f>
        <v>0</v>
      </c>
      <c r="AH65" s="7">
        <f>'County Pop (1,000''s)'!AH65*VLOOKUP(AH$3,pct_by_cnty!$A:$B,2,FALSE)*1000</f>
        <v>0</v>
      </c>
      <c r="AI65" s="7">
        <f>'County Pop (1,000''s)'!AI65*VLOOKUP(AI$3,pct_by_cnty!$A:$B,2,FALSE)*1000</f>
        <v>0</v>
      </c>
      <c r="AJ65" s="21">
        <f>'County Pop (1,000''s)'!AJ65*VLOOKUP(AJ$3,pct_by_cnty!$A:$B,2,FALSE)*1000</f>
        <v>617891.32527072937</v>
      </c>
      <c r="AK65" s="7">
        <f>'County Pop (1,000''s)'!AK65*VLOOKUP(AK$3,pct_by_cnty!$A:$B,2,FALSE)*1000</f>
        <v>0</v>
      </c>
      <c r="AL65" s="7">
        <f>'County Pop (1,000''s)'!AL65*VLOOKUP(AL$3,pct_by_cnty!$A:$B,2,FALSE)*1000</f>
        <v>0</v>
      </c>
      <c r="AM65" s="7">
        <f>'County Pop (1,000''s)'!AM65*VLOOKUP(AM$3,pct_by_cnty!$A:$B,2,FALSE)*1000</f>
        <v>0</v>
      </c>
      <c r="AN65" s="7">
        <f>'County Pop (1,000''s)'!AN65*VLOOKUP(AN$3,pct_by_cnty!$A:$B,2,FALSE)*1000</f>
        <v>0</v>
      </c>
      <c r="AO65" s="21">
        <f>'County Pop (1,000''s)'!AO65*VLOOKUP(AO$3,pct_by_cnty!$A:$B,2,FALSE)*1000</f>
        <v>459342.91192505858</v>
      </c>
      <c r="AP65" s="7">
        <f>'County Pop (1,000''s)'!AP65*VLOOKUP(AP$3,pct_by_cnty!$A:$B,2,FALSE)*1000</f>
        <v>0</v>
      </c>
      <c r="AQ65" s="21">
        <f>'County Pop (1,000''s)'!AQ65*VLOOKUP(AQ$3,pct_by_cnty!$A:$B,2,FALSE)*1000</f>
        <v>182625.67583092398</v>
      </c>
      <c r="AR65" s="21">
        <f>'County Pop (1,000''s)'!AR65*VLOOKUP(AR$3,pct_by_cnty!$A:$B,2,FALSE)*1000</f>
        <v>3035820.7493473222</v>
      </c>
      <c r="AS65" s="21">
        <f>'County Pop (1,000''s)'!AS65*VLOOKUP(AS$3,pct_by_cnty!$A:$B,2,FALSE)*1000</f>
        <v>60.745716667474163</v>
      </c>
      <c r="AT65" s="21">
        <f>'County Pop (1,000''s)'!AT65*VLOOKUP(AT$3,pct_by_cnty!$A:$B,2,FALSE)*1000</f>
        <v>55597.967791137053</v>
      </c>
      <c r="AU65" s="19">
        <f>'County Pop (1,000''s)'!AU65*VLOOKUP(AU$3,pct_by_cnty!$A:$C,3,FALSE)*1000</f>
        <v>199923.91343868777</v>
      </c>
      <c r="AV65" s="21">
        <f>'County Pop (1,000''s)'!AV65*VLOOKUP(AV$3,pct_by_cnty!$A:$B,2,FALSE)*1000</f>
        <v>39466.650795642105</v>
      </c>
      <c r="AW65" s="21">
        <f>'County Pop (1,000''s)'!AW65*VLOOKUP(AW$3,pct_by_cnty!$A:$B,2,FALSE)*1000</f>
        <v>3.4550932681418889</v>
      </c>
      <c r="AX65" s="21">
        <f>'County Pop (1,000''s)'!AX65*VLOOKUP(AX$3,pct_by_cnty!$A:$B,2,FALSE)*1000</f>
        <v>8.3517843145013693</v>
      </c>
      <c r="AY65" s="21">
        <f>'County Pop (1,000''s)'!AY65*VLOOKUP(AY$3,pct_by_cnty!$A:$B,2,FALSE)*1000</f>
        <v>1750649.0680382398</v>
      </c>
      <c r="AZ65" s="7">
        <f>'County Pop (1,000''s)'!AZ65*VLOOKUP(AZ$3,pct_by_cnty!$A:$B,2,FALSE)*1000</f>
        <v>0</v>
      </c>
      <c r="BA65" s="7">
        <f>'County Pop (1,000''s)'!BA65*VLOOKUP(BA$3,pct_by_cnty!$A:$B,2,FALSE)*1000</f>
        <v>0</v>
      </c>
      <c r="BB65" s="7">
        <f>'County Pop (1,000''s)'!BB65*VLOOKUP(BB$3,pct_by_cnty!$A:$B,2,FALSE)*1000</f>
        <v>0</v>
      </c>
      <c r="BC65" s="21">
        <f>'County Pop (1,000''s)'!BC65*VLOOKUP(BC$3,pct_by_cnty!$A:$B,2,FALSE)*1000</f>
        <v>35768.197514080603</v>
      </c>
      <c r="BD65" s="21">
        <f>'County Pop (1,000''s)'!BD65*VLOOKUP(BD$3,pct_by_cnty!$A:$B,2,FALSE)*1000</f>
        <v>294753.55107902113</v>
      </c>
      <c r="BE65" s="21">
        <f>'County Pop (1,000''s)'!BE65*VLOOKUP(BE$3,pct_by_cnty!$A:$B,2,FALSE)*1000</f>
        <v>356876.81527817284</v>
      </c>
      <c r="BF65" s="19">
        <f>'County Pop (1,000''s)'!BF65*VLOOKUP(BF$3,pct_by_cnty!$A:$C,3,FALSE)*1000</f>
        <v>200833.47713988621</v>
      </c>
      <c r="BG65" s="21">
        <f>'County Pop (1,000''s)'!BG65*VLOOKUP(BG$3,pct_by_cnty!$A:$B,2,FALSE)*1000</f>
        <v>515127.48141096928</v>
      </c>
      <c r="BH65" s="21">
        <f>'County Pop (1,000''s)'!BH65*VLOOKUP(BH$3,pct_by_cnty!$A:$B,2,FALSE)*1000</f>
        <v>138832.27333753684</v>
      </c>
      <c r="BI65" s="7">
        <f>'County Pop (1,000''s)'!BI65*VLOOKUP(BI$3,pct_by_cnty!$A:$B,2,FALSE)*1000</f>
        <v>0</v>
      </c>
      <c r="BJ65" s="21">
        <f>'County Pop (1,000''s)'!BJ65*VLOOKUP(BJ$3,pct_by_cnty!$A:$B,2,FALSE)*1000</f>
        <v>10673.382281362292</v>
      </c>
      <c r="BK65" s="7">
        <f>'County Pop (1,000''s)'!BK65*VLOOKUP(BK$3,pct_by_cnty!$A:$B,2,FALSE)*1000</f>
        <v>0</v>
      </c>
      <c r="BL65" s="21">
        <f>'County Pop (1,000''s)'!BL65*VLOOKUP(BL$3,pct_by_cnty!$A:$B,2,FALSE)*1000</f>
        <v>4804.0487221931608</v>
      </c>
      <c r="BM65" s="21">
        <f>'County Pop (1,000''s)'!BM65*VLOOKUP(BM$3,pct_by_cnty!$A:$B,2,FALSE)*1000</f>
        <v>392704.41576399287</v>
      </c>
      <c r="BN65" s="7">
        <f>'County Pop (1,000''s)'!BN65*VLOOKUP(BN$3,pct_by_cnty!$A:$B,2,FALSE)*1000</f>
        <v>0</v>
      </c>
      <c r="BO65" s="19">
        <f>'County Pop (1,000''s)'!BO65*VLOOKUP(BO$3,pct_by_cnty!$A:$C,3,FALSE)*1000</f>
        <v>40058.962715057554</v>
      </c>
      <c r="BP65" s="19">
        <f>'County Pop (1,000''s)'!BP65*VLOOKUP(BP$3,pct_by_cnty!$A:$C,3,FALSE)*1000</f>
        <v>13693.221741539375</v>
      </c>
      <c r="BQ65" s="2"/>
      <c r="BR65" s="7">
        <f t="shared" si="12"/>
        <v>13072891.407667506</v>
      </c>
      <c r="BS65" s="7">
        <f t="shared" si="3"/>
        <v>12113334.776740422</v>
      </c>
      <c r="BT65" s="19">
        <f t="shared" si="4"/>
        <v>959556.63092708541</v>
      </c>
      <c r="BU65" s="7">
        <f t="shared" si="5"/>
        <v>13072891.407667508</v>
      </c>
      <c r="BV65" s="7"/>
      <c r="BW65" s="17">
        <f t="shared" si="6"/>
        <v>0.92659951031458232</v>
      </c>
      <c r="BX65" s="17">
        <f t="shared" si="14"/>
        <v>1.0000000000000002</v>
      </c>
      <c r="BZ65">
        <v>2036</v>
      </c>
      <c r="CA65" s="25">
        <f t="shared" si="7"/>
        <v>2526484.3489545099</v>
      </c>
      <c r="CB65" s="25">
        <f t="shared" si="8"/>
        <v>1891080.1103065661</v>
      </c>
      <c r="CC65" s="25">
        <f t="shared" si="13"/>
        <v>3035820.7493473222</v>
      </c>
      <c r="CD65" s="25">
        <f t="shared" si="9"/>
        <v>2314832.0049849427</v>
      </c>
      <c r="CE65" s="25">
        <f t="shared" si="10"/>
        <v>2345117.5631470797</v>
      </c>
      <c r="CF65" s="25">
        <f t="shared" si="11"/>
        <v>0</v>
      </c>
    </row>
    <row r="66" spans="1:84" x14ac:dyDescent="0.25">
      <c r="A66">
        <v>2037</v>
      </c>
      <c r="B66" s="21">
        <f>'County Pop (1,000''s)'!B66*VLOOKUP(B$3,pct_by_cnty!$A:$B,2,FALSE)*1000</f>
        <v>2341.6168010838251</v>
      </c>
      <c r="C66" s="21">
        <f>'County Pop (1,000''s)'!C66*VLOOKUP(C$3,pct_by_cnty!$A:$B,2,FALSE)*1000</f>
        <v>15147.393000359658</v>
      </c>
      <c r="D66" s="19">
        <f>'County Pop (1,000''s)'!D66*VLOOKUP(D$3,pct_by_cnty!$A:$C,3,FALSE)*1000</f>
        <v>195597.56016696064</v>
      </c>
      <c r="E66" s="21">
        <f>'County Pop (1,000''s)'!E66*VLOOKUP(E$3,pct_by_cnty!$A:$B,2,FALSE)*1000</f>
        <v>9082.9073602105327</v>
      </c>
      <c r="F66" s="21">
        <f>'County Pop (1,000''s)'!F66*VLOOKUP(F$3,pct_by_cnty!$A:$B,2,FALSE)*1000</f>
        <v>731728.60606293287</v>
      </c>
      <c r="G66" s="21">
        <f>'County Pop (1,000''s)'!G66*VLOOKUP(G$3,pct_by_cnty!$A:$B,2,FALSE)*1000</f>
        <v>2334811.345801976</v>
      </c>
      <c r="H66" s="7">
        <f>'County Pop (1,000''s)'!H66*VLOOKUP(H$3,pct_by_cnty!$A:$B,2,FALSE)*1000</f>
        <v>0</v>
      </c>
      <c r="I66" s="21">
        <f>'County Pop (1,000''s)'!I66*VLOOKUP(I$3,pct_by_cnty!$A:$B,2,FALSE)*1000</f>
        <v>236179.9403687382</v>
      </c>
      <c r="J66" s="7">
        <f>'County Pop (1,000''s)'!J66*VLOOKUP(J$3,pct_by_cnty!$A:$B,2,FALSE)*1000</f>
        <v>0</v>
      </c>
      <c r="K66" s="21">
        <f>'County Pop (1,000''s)'!K66*VLOOKUP(K$3,pct_by_cnty!$A:$B,2,FALSE)*1000</f>
        <v>2445.9343921471054</v>
      </c>
      <c r="L66" s="21">
        <f>'County Pop (1,000''s)'!L66*VLOOKUP(L$3,pct_by_cnty!$A:$B,2,FALSE)*1000</f>
        <v>453882.66476323531</v>
      </c>
      <c r="M66" s="21">
        <f>'County Pop (1,000''s)'!M66*VLOOKUP(M$3,pct_by_cnty!$A:$B,2,FALSE)*1000</f>
        <v>32574.817489740988</v>
      </c>
      <c r="N66" s="21">
        <f>'County Pop (1,000''s)'!N66*VLOOKUP(N$3,pct_by_cnty!$A:$B,2,FALSE)*1000</f>
        <v>39340.023166428262</v>
      </c>
      <c r="O66" s="7">
        <f>'County Pop (1,000''s)'!O66*VLOOKUP(O$3,pct_by_cnty!$A:$B,2,FALSE)*1000</f>
        <v>0</v>
      </c>
      <c r="P66" s="21">
        <f>'County Pop (1,000''s)'!P66*VLOOKUP(P$3,pct_by_cnty!$A:$B,2,FALSE)*1000</f>
        <v>13.309863162721351</v>
      </c>
      <c r="Q66" s="19">
        <f>'County Pop (1,000''s)'!Q66*VLOOKUP(Q$3,pct_by_cnty!$A:$C,3,FALSE)*1000</f>
        <v>304170.62845043116</v>
      </c>
      <c r="R66" s="21">
        <f>'County Pop (1,000''s)'!R66*VLOOKUP(R$3,pct_by_cnty!$A:$B,2,FALSE)*1000</f>
        <v>174574.35907004727</v>
      </c>
      <c r="S66" s="7">
        <f>'County Pop (1,000''s)'!S66*VLOOKUP(S$3,pct_by_cnty!$A:$B,2,FALSE)*1000</f>
        <v>0</v>
      </c>
      <c r="T66" s="7">
        <f>'County Pop (1,000''s)'!T66*VLOOKUP(T$3,pct_by_cnty!$A:$B,2,FALSE)*1000</f>
        <v>0</v>
      </c>
      <c r="U66" s="7">
        <f>'County Pop (1,000''s)'!U66*VLOOKUP(U$3,pct_by_cnty!$A:$B,2,FALSE)*1000</f>
        <v>0</v>
      </c>
      <c r="V66" s="21">
        <f>'County Pop (1,000''s)'!V66*VLOOKUP(V$3,pct_by_cnty!$A:$B,2,FALSE)*1000</f>
        <v>8053.9913932619829</v>
      </c>
      <c r="W66" s="7">
        <f>'County Pop (1,000''s)'!W66*VLOOKUP(W$3,pct_by_cnty!$A:$B,2,FALSE)*1000</f>
        <v>0</v>
      </c>
      <c r="X66" s="7">
        <f>'County Pop (1,000''s)'!X66*VLOOKUP(X$3,pct_by_cnty!$A:$B,2,FALSE)*1000</f>
        <v>0</v>
      </c>
      <c r="Y66" s="21">
        <f>'County Pop (1,000''s)'!Y66*VLOOKUP(Y$3,pct_by_cnty!$A:$B,2,FALSE)*1000</f>
        <v>71.173967547385658</v>
      </c>
      <c r="Z66" s="21">
        <f>'County Pop (1,000''s)'!Z66*VLOOKUP(Z$3,pct_by_cnty!$A:$B,2,FALSE)*1000</f>
        <v>25526.413010132677</v>
      </c>
      <c r="AA66" s="7">
        <f>'County Pop (1,000''s)'!AA66*VLOOKUP(AA$3,pct_by_cnty!$A:$B,2,FALSE)*1000</f>
        <v>0</v>
      </c>
      <c r="AB66" s="21">
        <f>'County Pop (1,000''s)'!AB66*VLOOKUP(AB$3,pct_by_cnty!$A:$B,2,FALSE)*1000</f>
        <v>939.56159440363433</v>
      </c>
      <c r="AC66" s="7">
        <f>'County Pop (1,000''s)'!AC66*VLOOKUP(AC$3,pct_by_cnty!$A:$B,2,FALSE)*1000</f>
        <v>0</v>
      </c>
      <c r="AD66" s="19">
        <f>'County Pop (1,000''s)'!AD66*VLOOKUP(AD$3,pct_by_cnty!$A:$C,3,FALSE)*1000</f>
        <v>4439.6185663268798</v>
      </c>
      <c r="AE66" s="21">
        <f>'County Pop (1,000''s)'!AE66*VLOOKUP(AE$3,pct_by_cnty!$A:$B,2,FALSE)*1000</f>
        <v>198865.935528776</v>
      </c>
      <c r="AF66" s="19">
        <f>'County Pop (1,000''s)'!AF66*VLOOKUP(AF$3,pct_by_cnty!$A:$C,3,FALSE)*1000</f>
        <v>2393.9614547290857</v>
      </c>
      <c r="AG66" s="7">
        <f>'County Pop (1,000''s)'!AG66*VLOOKUP(AG$3,pct_by_cnty!$A:$B,2,FALSE)*1000</f>
        <v>0</v>
      </c>
      <c r="AH66" s="7">
        <f>'County Pop (1,000''s)'!AH66*VLOOKUP(AH$3,pct_by_cnty!$A:$B,2,FALSE)*1000</f>
        <v>0</v>
      </c>
      <c r="AI66" s="7">
        <f>'County Pop (1,000''s)'!AI66*VLOOKUP(AI$3,pct_by_cnty!$A:$B,2,FALSE)*1000</f>
        <v>0</v>
      </c>
      <c r="AJ66" s="21">
        <f>'County Pop (1,000''s)'!AJ66*VLOOKUP(AJ$3,pct_by_cnty!$A:$B,2,FALSE)*1000</f>
        <v>629239.29189358733</v>
      </c>
      <c r="AK66" s="7">
        <f>'County Pop (1,000''s)'!AK66*VLOOKUP(AK$3,pct_by_cnty!$A:$B,2,FALSE)*1000</f>
        <v>0</v>
      </c>
      <c r="AL66" s="7">
        <f>'County Pop (1,000''s)'!AL66*VLOOKUP(AL$3,pct_by_cnty!$A:$B,2,FALSE)*1000</f>
        <v>0</v>
      </c>
      <c r="AM66" s="7">
        <f>'County Pop (1,000''s)'!AM66*VLOOKUP(AM$3,pct_by_cnty!$A:$B,2,FALSE)*1000</f>
        <v>0</v>
      </c>
      <c r="AN66" s="7">
        <f>'County Pop (1,000''s)'!AN66*VLOOKUP(AN$3,pct_by_cnty!$A:$B,2,FALSE)*1000</f>
        <v>0</v>
      </c>
      <c r="AO66" s="21">
        <f>'County Pop (1,000''s)'!AO66*VLOOKUP(AO$3,pct_by_cnty!$A:$B,2,FALSE)*1000</f>
        <v>465148.01547498367</v>
      </c>
      <c r="AP66" s="7">
        <f>'County Pop (1,000''s)'!AP66*VLOOKUP(AP$3,pct_by_cnty!$A:$B,2,FALSE)*1000</f>
        <v>0</v>
      </c>
      <c r="AQ66" s="21">
        <f>'County Pop (1,000''s)'!AQ66*VLOOKUP(AQ$3,pct_by_cnty!$A:$B,2,FALSE)*1000</f>
        <v>184456.88636675497</v>
      </c>
      <c r="AR66" s="21">
        <f>'County Pop (1,000''s)'!AR66*VLOOKUP(AR$3,pct_by_cnty!$A:$B,2,FALSE)*1000</f>
        <v>3051498.9494403983</v>
      </c>
      <c r="AS66" s="21">
        <f>'County Pop (1,000''s)'!AS66*VLOOKUP(AS$3,pct_by_cnty!$A:$B,2,FALSE)*1000</f>
        <v>60.866567455332536</v>
      </c>
      <c r="AT66" s="21">
        <f>'County Pop (1,000''s)'!AT66*VLOOKUP(AT$3,pct_by_cnty!$A:$B,2,FALSE)*1000</f>
        <v>56081.592859355507</v>
      </c>
      <c r="AU66" s="19">
        <f>'County Pop (1,000''s)'!AU66*VLOOKUP(AU$3,pct_by_cnty!$A:$C,3,FALSE)*1000</f>
        <v>201089.85737688839</v>
      </c>
      <c r="AV66" s="21">
        <f>'County Pop (1,000''s)'!AV66*VLOOKUP(AV$3,pct_by_cnty!$A:$B,2,FALSE)*1000</f>
        <v>39542.950436489184</v>
      </c>
      <c r="AW66" s="21">
        <f>'County Pop (1,000''s)'!AW66*VLOOKUP(AW$3,pct_by_cnty!$A:$B,2,FALSE)*1000</f>
        <v>3.5026599787553558</v>
      </c>
      <c r="AX66" s="21">
        <f>'County Pop (1,000''s)'!AX66*VLOOKUP(AX$3,pct_by_cnty!$A:$B,2,FALSE)*1000</f>
        <v>8.5300244238502163</v>
      </c>
      <c r="AY66" s="21">
        <f>'County Pop (1,000''s)'!AY66*VLOOKUP(AY$3,pct_by_cnty!$A:$B,2,FALSE)*1000</f>
        <v>1769752.0262458406</v>
      </c>
      <c r="AZ66" s="7">
        <f>'County Pop (1,000''s)'!AZ66*VLOOKUP(AZ$3,pct_by_cnty!$A:$B,2,FALSE)*1000</f>
        <v>0</v>
      </c>
      <c r="BA66" s="7">
        <f>'County Pop (1,000''s)'!BA66*VLOOKUP(BA$3,pct_by_cnty!$A:$B,2,FALSE)*1000</f>
        <v>0</v>
      </c>
      <c r="BB66" s="7">
        <f>'County Pop (1,000''s)'!BB66*VLOOKUP(BB$3,pct_by_cnty!$A:$B,2,FALSE)*1000</f>
        <v>0</v>
      </c>
      <c r="BC66" s="21">
        <f>'County Pop (1,000''s)'!BC66*VLOOKUP(BC$3,pct_by_cnty!$A:$B,2,FALSE)*1000</f>
        <v>35682.83200745951</v>
      </c>
      <c r="BD66" s="21">
        <f>'County Pop (1,000''s)'!BD66*VLOOKUP(BD$3,pct_by_cnty!$A:$B,2,FALSE)*1000</f>
        <v>300799.11142267659</v>
      </c>
      <c r="BE66" s="21">
        <f>'County Pop (1,000''s)'!BE66*VLOOKUP(BE$3,pct_by_cnty!$A:$B,2,FALSE)*1000</f>
        <v>362006.70542593068</v>
      </c>
      <c r="BF66" s="19">
        <f>'County Pop (1,000''s)'!BF66*VLOOKUP(BF$3,pct_by_cnty!$A:$C,3,FALSE)*1000</f>
        <v>202397.2939358697</v>
      </c>
      <c r="BG66" s="21">
        <f>'County Pop (1,000''s)'!BG66*VLOOKUP(BG$3,pct_by_cnty!$A:$B,2,FALSE)*1000</f>
        <v>519783.13520234165</v>
      </c>
      <c r="BH66" s="21">
        <f>'County Pop (1,000''s)'!BH66*VLOOKUP(BH$3,pct_by_cnty!$A:$B,2,FALSE)*1000</f>
        <v>139891.53544482173</v>
      </c>
      <c r="BI66" s="7">
        <f>'County Pop (1,000''s)'!BI66*VLOOKUP(BI$3,pct_by_cnty!$A:$B,2,FALSE)*1000</f>
        <v>0</v>
      </c>
      <c r="BJ66" s="21">
        <f>'County Pop (1,000''s)'!BJ66*VLOOKUP(BJ$3,pct_by_cnty!$A:$B,2,FALSE)*1000</f>
        <v>10783.486737524441</v>
      </c>
      <c r="BK66" s="7">
        <f>'County Pop (1,000''s)'!BK66*VLOOKUP(BK$3,pct_by_cnty!$A:$B,2,FALSE)*1000</f>
        <v>0</v>
      </c>
      <c r="BL66" s="21">
        <f>'County Pop (1,000''s)'!BL66*VLOOKUP(BL$3,pct_by_cnty!$A:$B,2,FALSE)*1000</f>
        <v>4824.9362555402076</v>
      </c>
      <c r="BM66" s="21">
        <f>'County Pop (1,000''s)'!BM66*VLOOKUP(BM$3,pct_by_cnty!$A:$B,2,FALSE)*1000</f>
        <v>395271.51093015744</v>
      </c>
      <c r="BN66" s="7">
        <f>'County Pop (1,000''s)'!BN66*VLOOKUP(BN$3,pct_by_cnty!$A:$B,2,FALSE)*1000</f>
        <v>0</v>
      </c>
      <c r="BO66" s="19">
        <f>'County Pop (1,000''s)'!BO66*VLOOKUP(BO$3,pct_by_cnty!$A:$C,3,FALSE)*1000</f>
        <v>40502.685413133979</v>
      </c>
      <c r="BP66" s="19">
        <f>'County Pop (1,000''s)'!BP66*VLOOKUP(BP$3,pct_by_cnty!$A:$C,3,FALSE)*1000</f>
        <v>13760.08599506754</v>
      </c>
      <c r="BQ66" s="2"/>
      <c r="BR66" s="7">
        <f t="shared" si="12"/>
        <v>13194767.55038931</v>
      </c>
      <c r="BS66" s="7">
        <f t="shared" si="3"/>
        <v>12230415.859029906</v>
      </c>
      <c r="BT66" s="19">
        <f t="shared" si="4"/>
        <v>964351.69135940727</v>
      </c>
      <c r="BU66" s="7">
        <f t="shared" si="5"/>
        <v>13194767.550389312</v>
      </c>
      <c r="BV66" s="7"/>
      <c r="BW66" s="17">
        <f t="shared" si="6"/>
        <v>0.92691408259549435</v>
      </c>
      <c r="BX66" s="17">
        <f t="shared" si="14"/>
        <v>1.0000000000000002</v>
      </c>
      <c r="BZ66">
        <v>2037</v>
      </c>
      <c r="CA66" s="25">
        <f t="shared" si="7"/>
        <v>2554624.5040037916</v>
      </c>
      <c r="CB66" s="25">
        <f t="shared" si="8"/>
        <v>1911255.982381623</v>
      </c>
      <c r="CC66" s="25">
        <f t="shared" si="13"/>
        <v>3051498.9494403983</v>
      </c>
      <c r="CD66" s="25">
        <f t="shared" si="9"/>
        <v>2334811.345801976</v>
      </c>
      <c r="CE66" s="25">
        <f t="shared" si="10"/>
        <v>2378225.0774021153</v>
      </c>
      <c r="CF66" s="25">
        <f t="shared" si="11"/>
        <v>0</v>
      </c>
    </row>
    <row r="67" spans="1:84" x14ac:dyDescent="0.25">
      <c r="A67">
        <v>2038</v>
      </c>
      <c r="B67" s="21">
        <f>'County Pop (1,000''s)'!B67*VLOOKUP(B$3,pct_by_cnty!$A:$B,2,FALSE)*1000</f>
        <v>2350.7293043566392</v>
      </c>
      <c r="C67" s="21">
        <f>'County Pop (1,000''s)'!C67*VLOOKUP(C$3,pct_by_cnty!$A:$B,2,FALSE)*1000</f>
        <v>15238.95818895206</v>
      </c>
      <c r="D67" s="19">
        <f>'County Pop (1,000''s)'!D67*VLOOKUP(D$3,pct_by_cnty!$A:$C,3,FALSE)*1000</f>
        <v>197615.53438669385</v>
      </c>
      <c r="E67" s="21">
        <f>'County Pop (1,000''s)'!E67*VLOOKUP(E$3,pct_by_cnty!$A:$B,2,FALSE)*1000</f>
        <v>9055.4355748207381</v>
      </c>
      <c r="F67" s="21">
        <f>'County Pop (1,000''s)'!F67*VLOOKUP(F$3,pct_by_cnty!$A:$B,2,FALSE)*1000</f>
        <v>737801.72150087717</v>
      </c>
      <c r="G67" s="21">
        <f>'County Pop (1,000''s)'!G67*VLOOKUP(G$3,pct_by_cnty!$A:$B,2,FALSE)*1000</f>
        <v>2354687.9201113833</v>
      </c>
      <c r="H67" s="7">
        <f>'County Pop (1,000''s)'!H67*VLOOKUP(H$3,pct_by_cnty!$A:$B,2,FALSE)*1000</f>
        <v>0</v>
      </c>
      <c r="I67" s="21">
        <f>'County Pop (1,000''s)'!I67*VLOOKUP(I$3,pct_by_cnty!$A:$B,2,FALSE)*1000</f>
        <v>239298.79433967354</v>
      </c>
      <c r="J67" s="7">
        <f>'County Pop (1,000''s)'!J67*VLOOKUP(J$3,pct_by_cnty!$A:$B,2,FALSE)*1000</f>
        <v>0</v>
      </c>
      <c r="K67" s="21">
        <f>'County Pop (1,000''s)'!K67*VLOOKUP(K$3,pct_by_cnty!$A:$B,2,FALSE)*1000</f>
        <v>2473.2525189809576</v>
      </c>
      <c r="L67" s="21">
        <f>'County Pop (1,000''s)'!L67*VLOOKUP(L$3,pct_by_cnty!$A:$B,2,FALSE)*1000</f>
        <v>461859.00135777274</v>
      </c>
      <c r="M67" s="21">
        <f>'County Pop (1,000''s)'!M67*VLOOKUP(M$3,pct_by_cnty!$A:$B,2,FALSE)*1000</f>
        <v>32745.02086419885</v>
      </c>
      <c r="N67" s="21">
        <f>'County Pop (1,000''s)'!N67*VLOOKUP(N$3,pct_by_cnty!$A:$B,2,FALSE)*1000</f>
        <v>39459.085598556987</v>
      </c>
      <c r="O67" s="7">
        <f>'County Pop (1,000''s)'!O67*VLOOKUP(O$3,pct_by_cnty!$A:$B,2,FALSE)*1000</f>
        <v>0</v>
      </c>
      <c r="P67" s="21">
        <f>'County Pop (1,000''s)'!P67*VLOOKUP(P$3,pct_by_cnty!$A:$B,2,FALSE)*1000</f>
        <v>13.383239497566725</v>
      </c>
      <c r="Q67" s="19">
        <f>'County Pop (1,000''s)'!Q67*VLOOKUP(Q$3,pct_by_cnty!$A:$C,3,FALSE)*1000</f>
        <v>303732.80320130894</v>
      </c>
      <c r="R67" s="21">
        <f>'County Pop (1,000''s)'!R67*VLOOKUP(R$3,pct_by_cnty!$A:$B,2,FALSE)*1000</f>
        <v>178050.42442398303</v>
      </c>
      <c r="S67" s="7">
        <f>'County Pop (1,000''s)'!S67*VLOOKUP(S$3,pct_by_cnty!$A:$B,2,FALSE)*1000</f>
        <v>0</v>
      </c>
      <c r="T67" s="7">
        <f>'County Pop (1,000''s)'!T67*VLOOKUP(T$3,pct_by_cnty!$A:$B,2,FALSE)*1000</f>
        <v>0</v>
      </c>
      <c r="U67" s="7">
        <f>'County Pop (1,000''s)'!U67*VLOOKUP(U$3,pct_by_cnty!$A:$B,2,FALSE)*1000</f>
        <v>0</v>
      </c>
      <c r="V67" s="21">
        <f>'County Pop (1,000''s)'!V67*VLOOKUP(V$3,pct_by_cnty!$A:$B,2,FALSE)*1000</f>
        <v>8099.1883469079294</v>
      </c>
      <c r="W67" s="7">
        <f>'County Pop (1,000''s)'!W67*VLOOKUP(W$3,pct_by_cnty!$A:$B,2,FALSE)*1000</f>
        <v>0</v>
      </c>
      <c r="X67" s="7">
        <f>'County Pop (1,000''s)'!X67*VLOOKUP(X$3,pct_by_cnty!$A:$B,2,FALSE)*1000</f>
        <v>0</v>
      </c>
      <c r="Y67" s="21">
        <f>'County Pop (1,000''s)'!Y67*VLOOKUP(Y$3,pct_by_cnty!$A:$B,2,FALSE)*1000</f>
        <v>71.1694575785029</v>
      </c>
      <c r="Z67" s="21">
        <f>'County Pop (1,000''s)'!Z67*VLOOKUP(Z$3,pct_by_cnty!$A:$B,2,FALSE)*1000</f>
        <v>25574.285618938629</v>
      </c>
      <c r="AA67" s="7">
        <f>'County Pop (1,000''s)'!AA67*VLOOKUP(AA$3,pct_by_cnty!$A:$B,2,FALSE)*1000</f>
        <v>0</v>
      </c>
      <c r="AB67" s="21">
        <f>'County Pop (1,000''s)'!AB67*VLOOKUP(AB$3,pct_by_cnty!$A:$B,2,FALSE)*1000</f>
        <v>947.64065694058206</v>
      </c>
      <c r="AC67" s="7">
        <f>'County Pop (1,000''s)'!AC67*VLOOKUP(AC$3,pct_by_cnty!$A:$B,2,FALSE)*1000</f>
        <v>0</v>
      </c>
      <c r="AD67" s="19">
        <f>'County Pop (1,000''s)'!AD67*VLOOKUP(AD$3,pct_by_cnty!$A:$C,3,FALSE)*1000</f>
        <v>4438.0744924799137</v>
      </c>
      <c r="AE67" s="21">
        <f>'County Pop (1,000''s)'!AE67*VLOOKUP(AE$3,pct_by_cnty!$A:$B,2,FALSE)*1000</f>
        <v>200870.19304316601</v>
      </c>
      <c r="AF67" s="19">
        <f>'County Pop (1,000''s)'!AF67*VLOOKUP(AF$3,pct_by_cnty!$A:$C,3,FALSE)*1000</f>
        <v>2397.9596727374064</v>
      </c>
      <c r="AG67" s="7">
        <f>'County Pop (1,000''s)'!AG67*VLOOKUP(AG$3,pct_by_cnty!$A:$B,2,FALSE)*1000</f>
        <v>0</v>
      </c>
      <c r="AH67" s="7">
        <f>'County Pop (1,000''s)'!AH67*VLOOKUP(AH$3,pct_by_cnty!$A:$B,2,FALSE)*1000</f>
        <v>0</v>
      </c>
      <c r="AI67" s="7">
        <f>'County Pop (1,000''s)'!AI67*VLOOKUP(AI$3,pct_by_cnty!$A:$B,2,FALSE)*1000</f>
        <v>0</v>
      </c>
      <c r="AJ67" s="21">
        <f>'County Pop (1,000''s)'!AJ67*VLOOKUP(AJ$3,pct_by_cnty!$A:$B,2,FALSE)*1000</f>
        <v>640786.12663305493</v>
      </c>
      <c r="AK67" s="7">
        <f>'County Pop (1,000''s)'!AK67*VLOOKUP(AK$3,pct_by_cnty!$A:$B,2,FALSE)*1000</f>
        <v>0</v>
      </c>
      <c r="AL67" s="7">
        <f>'County Pop (1,000''s)'!AL67*VLOOKUP(AL$3,pct_by_cnty!$A:$B,2,FALSE)*1000</f>
        <v>0</v>
      </c>
      <c r="AM67" s="7">
        <f>'County Pop (1,000''s)'!AM67*VLOOKUP(AM$3,pct_by_cnty!$A:$B,2,FALSE)*1000</f>
        <v>0</v>
      </c>
      <c r="AN67" s="7">
        <f>'County Pop (1,000''s)'!AN67*VLOOKUP(AN$3,pct_by_cnty!$A:$B,2,FALSE)*1000</f>
        <v>0</v>
      </c>
      <c r="AO67" s="21">
        <f>'County Pop (1,000''s)'!AO67*VLOOKUP(AO$3,pct_by_cnty!$A:$B,2,FALSE)*1000</f>
        <v>470917.52740088583</v>
      </c>
      <c r="AP67" s="7">
        <f>'County Pop (1,000''s)'!AP67*VLOOKUP(AP$3,pct_by_cnty!$A:$B,2,FALSE)*1000</f>
        <v>0</v>
      </c>
      <c r="AQ67" s="21">
        <f>'County Pop (1,000''s)'!AQ67*VLOOKUP(AQ$3,pct_by_cnty!$A:$B,2,FALSE)*1000</f>
        <v>186071.92807688698</v>
      </c>
      <c r="AR67" s="21">
        <f>'County Pop (1,000''s)'!AR67*VLOOKUP(AR$3,pct_by_cnty!$A:$B,2,FALSE)*1000</f>
        <v>3066922.3671560162</v>
      </c>
      <c r="AS67" s="21">
        <f>'County Pop (1,000''s)'!AS67*VLOOKUP(AS$3,pct_by_cnty!$A:$B,2,FALSE)*1000</f>
        <v>60.902447382026459</v>
      </c>
      <c r="AT67" s="21">
        <f>'County Pop (1,000''s)'!AT67*VLOOKUP(AT$3,pct_by_cnty!$A:$B,2,FALSE)*1000</f>
        <v>56592.328619642816</v>
      </c>
      <c r="AU67" s="19">
        <f>'County Pop (1,000''s)'!AU67*VLOOKUP(AU$3,pct_by_cnty!$A:$C,3,FALSE)*1000</f>
        <v>202300.9016190854</v>
      </c>
      <c r="AV67" s="21">
        <f>'County Pop (1,000''s)'!AV67*VLOOKUP(AV$3,pct_by_cnty!$A:$B,2,FALSE)*1000</f>
        <v>39609.178001889049</v>
      </c>
      <c r="AW67" s="21">
        <f>'County Pop (1,000''s)'!AW67*VLOOKUP(AW$3,pct_by_cnty!$A:$B,2,FALSE)*1000</f>
        <v>3.5492700828619661</v>
      </c>
      <c r="AX67" s="21">
        <f>'County Pop (1,000''s)'!AX67*VLOOKUP(AX$3,pct_by_cnty!$A:$B,2,FALSE)*1000</f>
        <v>8.7129979695123172</v>
      </c>
      <c r="AY67" s="21">
        <f>'County Pop (1,000''s)'!AY67*VLOOKUP(AY$3,pct_by_cnty!$A:$B,2,FALSE)*1000</f>
        <v>1788898.9680783956</v>
      </c>
      <c r="AZ67" s="7">
        <f>'County Pop (1,000''s)'!AZ67*VLOOKUP(AZ$3,pct_by_cnty!$A:$B,2,FALSE)*1000</f>
        <v>0</v>
      </c>
      <c r="BA67" s="7">
        <f>'County Pop (1,000''s)'!BA67*VLOOKUP(BA$3,pct_by_cnty!$A:$B,2,FALSE)*1000</f>
        <v>0</v>
      </c>
      <c r="BB67" s="7">
        <f>'County Pop (1,000''s)'!BB67*VLOOKUP(BB$3,pct_by_cnty!$A:$B,2,FALSE)*1000</f>
        <v>0</v>
      </c>
      <c r="BC67" s="21">
        <f>'County Pop (1,000''s)'!BC67*VLOOKUP(BC$3,pct_by_cnty!$A:$B,2,FALSE)*1000</f>
        <v>35604.076605735434</v>
      </c>
      <c r="BD67" s="21">
        <f>'County Pop (1,000''s)'!BD67*VLOOKUP(BD$3,pct_by_cnty!$A:$B,2,FALSE)*1000</f>
        <v>306892.82570974797</v>
      </c>
      <c r="BE67" s="21">
        <f>'County Pop (1,000''s)'!BE67*VLOOKUP(BE$3,pct_by_cnty!$A:$B,2,FALSE)*1000</f>
        <v>367327.63761212316</v>
      </c>
      <c r="BF67" s="19">
        <f>'County Pop (1,000''s)'!BF67*VLOOKUP(BF$3,pct_by_cnty!$A:$C,3,FALSE)*1000</f>
        <v>204064.6639478693</v>
      </c>
      <c r="BG67" s="21">
        <f>'County Pop (1,000''s)'!BG67*VLOOKUP(BG$3,pct_by_cnty!$A:$B,2,FALSE)*1000</f>
        <v>524465.81846696197</v>
      </c>
      <c r="BH67" s="21">
        <f>'County Pop (1,000''s)'!BH67*VLOOKUP(BH$3,pct_by_cnty!$A:$B,2,FALSE)*1000</f>
        <v>140950.85642824226</v>
      </c>
      <c r="BI67" s="7">
        <f>'County Pop (1,000''s)'!BI67*VLOOKUP(BI$3,pct_by_cnty!$A:$B,2,FALSE)*1000</f>
        <v>0</v>
      </c>
      <c r="BJ67" s="21">
        <f>'County Pop (1,000''s)'!BJ67*VLOOKUP(BJ$3,pct_by_cnty!$A:$B,2,FALSE)*1000</f>
        <v>10883.724180515032</v>
      </c>
      <c r="BK67" s="7">
        <f>'County Pop (1,000''s)'!BK67*VLOOKUP(BK$3,pct_by_cnty!$A:$B,2,FALSE)*1000</f>
        <v>0</v>
      </c>
      <c r="BL67" s="21">
        <f>'County Pop (1,000''s)'!BL67*VLOOKUP(BL$3,pct_by_cnty!$A:$B,2,FALSE)*1000</f>
        <v>4845.3024375055556</v>
      </c>
      <c r="BM67" s="21">
        <f>'County Pop (1,000''s)'!BM67*VLOOKUP(BM$3,pct_by_cnty!$A:$B,2,FALSE)*1000</f>
        <v>397934.66311575734</v>
      </c>
      <c r="BN67" s="7">
        <f>'County Pop (1,000''s)'!BN67*VLOOKUP(BN$3,pct_by_cnty!$A:$B,2,FALSE)*1000</f>
        <v>0</v>
      </c>
      <c r="BO67" s="19">
        <f>'County Pop (1,000''s)'!BO67*VLOOKUP(BO$3,pct_by_cnty!$A:$C,3,FALSE)*1000</f>
        <v>40930.736594906586</v>
      </c>
      <c r="BP67" s="19">
        <f>'County Pop (1,000''s)'!BP67*VLOOKUP(BP$3,pct_by_cnty!$A:$C,3,FALSE)*1000</f>
        <v>13820.184204501318</v>
      </c>
      <c r="BQ67" s="2"/>
      <c r="BR67" s="7">
        <f t="shared" si="12"/>
        <v>13316673.555504957</v>
      </c>
      <c r="BS67" s="7">
        <f t="shared" si="3"/>
        <v>12347372.697385374</v>
      </c>
      <c r="BT67" s="19">
        <f t="shared" si="4"/>
        <v>969300.85811958276</v>
      </c>
      <c r="BU67" s="7">
        <f t="shared" si="5"/>
        <v>13316673.555504957</v>
      </c>
      <c r="BV67" s="7"/>
      <c r="BW67" s="17">
        <f t="shared" si="6"/>
        <v>0.9272114876076627</v>
      </c>
      <c r="BX67" s="17">
        <f t="shared" si="14"/>
        <v>1</v>
      </c>
      <c r="BZ67">
        <v>2038</v>
      </c>
      <c r="CA67" s="25">
        <f t="shared" si="7"/>
        <v>2582777.9048124608</v>
      </c>
      <c r="CB67" s="25">
        <f t="shared" si="8"/>
        <v>1931444.9649808654</v>
      </c>
      <c r="CC67" s="25">
        <f t="shared" si="13"/>
        <v>3066922.3671560162</v>
      </c>
      <c r="CD67" s="25">
        <f t="shared" si="9"/>
        <v>2354687.9201113833</v>
      </c>
      <c r="CE67" s="25">
        <f t="shared" si="10"/>
        <v>2411539.5403246535</v>
      </c>
      <c r="CF67" s="25">
        <f t="shared" si="11"/>
        <v>0</v>
      </c>
    </row>
    <row r="68" spans="1:84" x14ac:dyDescent="0.25">
      <c r="A68">
        <v>2039</v>
      </c>
      <c r="B68" s="21">
        <f>'County Pop (1,000''s)'!B68*VLOOKUP(B$3,pct_by_cnty!$A:$B,2,FALSE)*1000</f>
        <v>2359.86348139438</v>
      </c>
      <c r="C68" s="21">
        <f>'County Pop (1,000''s)'!C68*VLOOKUP(C$3,pct_by_cnty!$A:$B,2,FALSE)*1000</f>
        <v>15334.223298466548</v>
      </c>
      <c r="D68" s="19">
        <f>'County Pop (1,000''s)'!D68*VLOOKUP(D$3,pct_by_cnty!$A:$C,3,FALSE)*1000</f>
        <v>199651.7436175585</v>
      </c>
      <c r="E68" s="21">
        <f>'County Pop (1,000''s)'!E68*VLOOKUP(E$3,pct_by_cnty!$A:$B,2,FALSE)*1000</f>
        <v>9038.818742821406</v>
      </c>
      <c r="F68" s="21">
        <f>'County Pop (1,000''s)'!F68*VLOOKUP(F$3,pct_by_cnty!$A:$B,2,FALSE)*1000</f>
        <v>743781.50026569935</v>
      </c>
      <c r="G68" s="21">
        <f>'County Pop (1,000''s)'!G68*VLOOKUP(G$3,pct_by_cnty!$A:$B,2,FALSE)*1000</f>
        <v>2374345.9479149138</v>
      </c>
      <c r="H68" s="7">
        <f>'County Pop (1,000''s)'!H68*VLOOKUP(H$3,pct_by_cnty!$A:$B,2,FALSE)*1000</f>
        <v>0</v>
      </c>
      <c r="I68" s="21">
        <f>'County Pop (1,000''s)'!I68*VLOOKUP(I$3,pct_by_cnty!$A:$B,2,FALSE)*1000</f>
        <v>242442.82973856025</v>
      </c>
      <c r="J68" s="7">
        <f>'County Pop (1,000''s)'!J68*VLOOKUP(J$3,pct_by_cnty!$A:$B,2,FALSE)*1000</f>
        <v>0</v>
      </c>
      <c r="K68" s="21">
        <f>'County Pop (1,000''s)'!K68*VLOOKUP(K$3,pct_by_cnty!$A:$B,2,FALSE)*1000</f>
        <v>2501.9300752827398</v>
      </c>
      <c r="L68" s="21">
        <f>'County Pop (1,000''s)'!L68*VLOOKUP(L$3,pct_by_cnty!$A:$B,2,FALSE)*1000</f>
        <v>469923.35683660378</v>
      </c>
      <c r="M68" s="21">
        <f>'County Pop (1,000''s)'!M68*VLOOKUP(M$3,pct_by_cnty!$A:$B,2,FALSE)*1000</f>
        <v>32920.268961034111</v>
      </c>
      <c r="N68" s="21">
        <f>'County Pop (1,000''s)'!N68*VLOOKUP(N$3,pct_by_cnty!$A:$B,2,FALSE)*1000</f>
        <v>39535.886384020443</v>
      </c>
      <c r="O68" s="7">
        <f>'County Pop (1,000''s)'!O68*VLOOKUP(O$3,pct_by_cnty!$A:$B,2,FALSE)*1000</f>
        <v>0</v>
      </c>
      <c r="P68" s="21">
        <f>'County Pop (1,000''s)'!P68*VLOOKUP(P$3,pct_by_cnty!$A:$B,2,FALSE)*1000</f>
        <v>13.452804621643685</v>
      </c>
      <c r="Q68" s="19">
        <f>'County Pop (1,000''s)'!Q68*VLOOKUP(Q$3,pct_by_cnty!$A:$C,3,FALSE)*1000</f>
        <v>303203.78458825441</v>
      </c>
      <c r="R68" s="21">
        <f>'County Pop (1,000''s)'!R68*VLOOKUP(R$3,pct_by_cnty!$A:$B,2,FALSE)*1000</f>
        <v>181651.98092129087</v>
      </c>
      <c r="S68" s="7">
        <f>'County Pop (1,000''s)'!S68*VLOOKUP(S$3,pct_by_cnty!$A:$B,2,FALSE)*1000</f>
        <v>0</v>
      </c>
      <c r="T68" s="7">
        <f>'County Pop (1,000''s)'!T68*VLOOKUP(T$3,pct_by_cnty!$A:$B,2,FALSE)*1000</f>
        <v>0</v>
      </c>
      <c r="U68" s="7">
        <f>'County Pop (1,000''s)'!U68*VLOOKUP(U$3,pct_by_cnty!$A:$B,2,FALSE)*1000</f>
        <v>0</v>
      </c>
      <c r="V68" s="21">
        <f>'County Pop (1,000''s)'!V68*VLOOKUP(V$3,pct_by_cnty!$A:$B,2,FALSE)*1000</f>
        <v>8138.4922629969751</v>
      </c>
      <c r="W68" s="7">
        <f>'County Pop (1,000''s)'!W68*VLOOKUP(W$3,pct_by_cnty!$A:$B,2,FALSE)*1000</f>
        <v>0</v>
      </c>
      <c r="X68" s="7">
        <f>'County Pop (1,000''s)'!X68*VLOOKUP(X$3,pct_by_cnty!$A:$B,2,FALSE)*1000</f>
        <v>0</v>
      </c>
      <c r="Y68" s="21">
        <f>'County Pop (1,000''s)'!Y68*VLOOKUP(Y$3,pct_by_cnty!$A:$B,2,FALSE)*1000</f>
        <v>71.132128311113121</v>
      </c>
      <c r="Z68" s="21">
        <f>'County Pop (1,000''s)'!Z68*VLOOKUP(Z$3,pct_by_cnty!$A:$B,2,FALSE)*1000</f>
        <v>25606.644990874687</v>
      </c>
      <c r="AA68" s="7">
        <f>'County Pop (1,000''s)'!AA68*VLOOKUP(AA$3,pct_by_cnty!$A:$B,2,FALSE)*1000</f>
        <v>0</v>
      </c>
      <c r="AB68" s="21">
        <f>'County Pop (1,000''s)'!AB68*VLOOKUP(AB$3,pct_by_cnty!$A:$B,2,FALSE)*1000</f>
        <v>955.73773422727504</v>
      </c>
      <c r="AC68" s="7">
        <f>'County Pop (1,000''s)'!AC68*VLOOKUP(AC$3,pct_by_cnty!$A:$B,2,FALSE)*1000</f>
        <v>0</v>
      </c>
      <c r="AD68" s="19">
        <f>'County Pop (1,000''s)'!AD68*VLOOKUP(AD$3,pct_by_cnty!$A:$C,3,FALSE)*1000</f>
        <v>4437.3312011121843</v>
      </c>
      <c r="AE68" s="21">
        <f>'County Pop (1,000''s)'!AE68*VLOOKUP(AE$3,pct_by_cnty!$A:$B,2,FALSE)*1000</f>
        <v>202899.29452537099</v>
      </c>
      <c r="AF68" s="19">
        <f>'County Pop (1,000''s)'!AF68*VLOOKUP(AF$3,pct_by_cnty!$A:$C,3,FALSE)*1000</f>
        <v>2401.6324128689848</v>
      </c>
      <c r="AG68" s="7">
        <f>'County Pop (1,000''s)'!AG68*VLOOKUP(AG$3,pct_by_cnty!$A:$B,2,FALSE)*1000</f>
        <v>0</v>
      </c>
      <c r="AH68" s="7">
        <f>'County Pop (1,000''s)'!AH68*VLOOKUP(AH$3,pct_by_cnty!$A:$B,2,FALSE)*1000</f>
        <v>0</v>
      </c>
      <c r="AI68" s="7">
        <f>'County Pop (1,000''s)'!AI68*VLOOKUP(AI$3,pct_by_cnty!$A:$B,2,FALSE)*1000</f>
        <v>0</v>
      </c>
      <c r="AJ68" s="21">
        <f>'County Pop (1,000''s)'!AJ68*VLOOKUP(AJ$3,pct_by_cnty!$A:$B,2,FALSE)*1000</f>
        <v>652499.46675417747</v>
      </c>
      <c r="AK68" s="7">
        <f>'County Pop (1,000''s)'!AK68*VLOOKUP(AK$3,pct_by_cnty!$A:$B,2,FALSE)*1000</f>
        <v>0</v>
      </c>
      <c r="AL68" s="7">
        <f>'County Pop (1,000''s)'!AL68*VLOOKUP(AL$3,pct_by_cnty!$A:$B,2,FALSE)*1000</f>
        <v>0</v>
      </c>
      <c r="AM68" s="7">
        <f>'County Pop (1,000''s)'!AM68*VLOOKUP(AM$3,pct_by_cnty!$A:$B,2,FALSE)*1000</f>
        <v>0</v>
      </c>
      <c r="AN68" s="7">
        <f>'County Pop (1,000''s)'!AN68*VLOOKUP(AN$3,pct_by_cnty!$A:$B,2,FALSE)*1000</f>
        <v>0</v>
      </c>
      <c r="AO68" s="21">
        <f>'County Pop (1,000''s)'!AO68*VLOOKUP(AO$3,pct_by_cnty!$A:$B,2,FALSE)*1000</f>
        <v>476577.13825204392</v>
      </c>
      <c r="AP68" s="7">
        <f>'County Pop (1,000''s)'!AP68*VLOOKUP(AP$3,pct_by_cnty!$A:$B,2,FALSE)*1000</f>
        <v>0</v>
      </c>
      <c r="AQ68" s="21">
        <f>'County Pop (1,000''s)'!AQ68*VLOOKUP(AQ$3,pct_by_cnty!$A:$B,2,FALSE)*1000</f>
        <v>187491.48480540601</v>
      </c>
      <c r="AR68" s="21">
        <f>'County Pop (1,000''s)'!AR68*VLOOKUP(AR$3,pct_by_cnty!$A:$B,2,FALSE)*1000</f>
        <v>3082158.8555258871</v>
      </c>
      <c r="AS68" s="21">
        <f>'County Pop (1,000''s)'!AS68*VLOOKUP(AS$3,pct_by_cnty!$A:$B,2,FALSE)*1000</f>
        <v>60.837688598996316</v>
      </c>
      <c r="AT68" s="21">
        <f>'County Pop (1,000''s)'!AT68*VLOOKUP(AT$3,pct_by_cnty!$A:$B,2,FALSE)*1000</f>
        <v>57123.848828591501</v>
      </c>
      <c r="AU68" s="19">
        <f>'County Pop (1,000''s)'!AU68*VLOOKUP(AU$3,pct_by_cnty!$A:$C,3,FALSE)*1000</f>
        <v>203528.19581915403</v>
      </c>
      <c r="AV68" s="21">
        <f>'County Pop (1,000''s)'!AV68*VLOOKUP(AV$3,pct_by_cnty!$A:$B,2,FALSE)*1000</f>
        <v>39651.093386627792</v>
      </c>
      <c r="AW68" s="21">
        <f>'County Pop (1,000''s)'!AW68*VLOOKUP(AW$3,pct_by_cnty!$A:$B,2,FALSE)*1000</f>
        <v>3.5952691020840781</v>
      </c>
      <c r="AX68" s="21">
        <f>'County Pop (1,000''s)'!AX68*VLOOKUP(AX$3,pct_by_cnty!$A:$B,2,FALSE)*1000</f>
        <v>8.9006019548554978</v>
      </c>
      <c r="AY68" s="21">
        <f>'County Pop (1,000''s)'!AY68*VLOOKUP(AY$3,pct_by_cnty!$A:$B,2,FALSE)*1000</f>
        <v>1808152.8106463938</v>
      </c>
      <c r="AZ68" s="7">
        <f>'County Pop (1,000''s)'!AZ68*VLOOKUP(AZ$3,pct_by_cnty!$A:$B,2,FALSE)*1000</f>
        <v>0</v>
      </c>
      <c r="BA68" s="7">
        <f>'County Pop (1,000''s)'!BA68*VLOOKUP(BA$3,pct_by_cnty!$A:$B,2,FALSE)*1000</f>
        <v>0</v>
      </c>
      <c r="BB68" s="7">
        <f>'County Pop (1,000''s)'!BB68*VLOOKUP(BB$3,pct_by_cnty!$A:$B,2,FALSE)*1000</f>
        <v>0</v>
      </c>
      <c r="BC68" s="21">
        <f>'County Pop (1,000''s)'!BC68*VLOOKUP(BC$3,pct_by_cnty!$A:$B,2,FALSE)*1000</f>
        <v>35535.326794298271</v>
      </c>
      <c r="BD68" s="21">
        <f>'County Pop (1,000''s)'!BD68*VLOOKUP(BD$3,pct_by_cnty!$A:$B,2,FALSE)*1000</f>
        <v>313008.70524759812</v>
      </c>
      <c r="BE68" s="21">
        <f>'County Pop (1,000''s)'!BE68*VLOOKUP(BE$3,pct_by_cnty!$A:$B,2,FALSE)*1000</f>
        <v>372858.65426654898</v>
      </c>
      <c r="BF68" s="19">
        <f>'County Pop (1,000''s)'!BF68*VLOOKUP(BF$3,pct_by_cnty!$A:$C,3,FALSE)*1000</f>
        <v>205766.52048613437</v>
      </c>
      <c r="BG68" s="21">
        <f>'County Pop (1,000''s)'!BG68*VLOOKUP(BG$3,pct_by_cnty!$A:$B,2,FALSE)*1000</f>
        <v>529289.34471533203</v>
      </c>
      <c r="BH68" s="21">
        <f>'County Pop (1,000''s)'!BH68*VLOOKUP(BH$3,pct_by_cnty!$A:$B,2,FALSE)*1000</f>
        <v>142001.51835454651</v>
      </c>
      <c r="BI68" s="7">
        <f>'County Pop (1,000''s)'!BI68*VLOOKUP(BI$3,pct_by_cnty!$A:$B,2,FALSE)*1000</f>
        <v>0</v>
      </c>
      <c r="BJ68" s="21">
        <f>'County Pop (1,000''s)'!BJ68*VLOOKUP(BJ$3,pct_by_cnty!$A:$B,2,FALSE)*1000</f>
        <v>10978.292051287994</v>
      </c>
      <c r="BK68" s="7">
        <f>'County Pop (1,000''s)'!BK68*VLOOKUP(BK$3,pct_by_cnty!$A:$B,2,FALSE)*1000</f>
        <v>0</v>
      </c>
      <c r="BL68" s="21">
        <f>'County Pop (1,000''s)'!BL68*VLOOKUP(BL$3,pct_by_cnty!$A:$B,2,FALSE)*1000</f>
        <v>4862.2391666942094</v>
      </c>
      <c r="BM68" s="21">
        <f>'County Pop (1,000''s)'!BM68*VLOOKUP(BM$3,pct_by_cnty!$A:$B,2,FALSE)*1000</f>
        <v>400583.2298620193</v>
      </c>
      <c r="BN68" s="7">
        <f>'County Pop (1,000''s)'!BN68*VLOOKUP(BN$3,pct_by_cnty!$A:$B,2,FALSE)*1000</f>
        <v>0</v>
      </c>
      <c r="BO68" s="19">
        <f>'County Pop (1,000''s)'!BO68*VLOOKUP(BO$3,pct_by_cnty!$A:$C,3,FALSE)*1000</f>
        <v>41347.197111017646</v>
      </c>
      <c r="BP68" s="19">
        <f>'County Pop (1,000''s)'!BP68*VLOOKUP(BP$3,pct_by_cnty!$A:$C,3,FALSE)*1000</f>
        <v>13887.088977702497</v>
      </c>
      <c r="BQ68" s="2"/>
      <c r="BR68" s="7">
        <f t="shared" ref="BR68:BR78" si="15">SUM(B68:BP68)</f>
        <v>13438590.197497403</v>
      </c>
      <c r="BS68" s="7">
        <f t="shared" si="3"/>
        <v>12464366.703283601</v>
      </c>
      <c r="BT68" s="19">
        <f t="shared" si="4"/>
        <v>974223.49421380262</v>
      </c>
      <c r="BU68" s="7">
        <f t="shared" si="5"/>
        <v>13438590.197497403</v>
      </c>
      <c r="BV68" s="7"/>
      <c r="BW68" s="17">
        <f t="shared" si="6"/>
        <v>0.92750552848949686</v>
      </c>
      <c r="BX68" s="17">
        <f t="shared" si="14"/>
        <v>1</v>
      </c>
      <c r="BZ68">
        <v>2039</v>
      </c>
      <c r="CA68" s="25">
        <f t="shared" si="7"/>
        <v>2611053.3376303473</v>
      </c>
      <c r="CB68" s="25">
        <f t="shared" si="8"/>
        <v>1951707.6947267042</v>
      </c>
      <c r="CC68" s="25">
        <f t="shared" si="13"/>
        <v>3082158.8555258871</v>
      </c>
      <c r="CD68" s="25">
        <f t="shared" si="9"/>
        <v>2374345.9479149138</v>
      </c>
      <c r="CE68" s="25">
        <f t="shared" si="10"/>
        <v>2445100.8674857472</v>
      </c>
      <c r="CF68" s="25">
        <f t="shared" si="11"/>
        <v>0</v>
      </c>
    </row>
    <row r="69" spans="1:84" x14ac:dyDescent="0.25">
      <c r="A69">
        <v>2040</v>
      </c>
      <c r="B69" s="21">
        <f>'County Pop (1,000''s)'!B69*VLOOKUP(B$3,pct_by_cnty!$A:$B,2,FALSE)*1000</f>
        <v>2368.894801851221</v>
      </c>
      <c r="C69" s="21">
        <f>'County Pop (1,000''s)'!C69*VLOOKUP(C$3,pct_by_cnty!$A:$B,2,FALSE)*1000</f>
        <v>15431.076357109914</v>
      </c>
      <c r="D69" s="19">
        <f>'County Pop (1,000''s)'!D69*VLOOKUP(D$3,pct_by_cnty!$A:$C,3,FALSE)*1000</f>
        <v>201667.96624729689</v>
      </c>
      <c r="E69" s="21">
        <f>'County Pop (1,000''s)'!E69*VLOOKUP(E$3,pct_by_cnty!$A:$B,2,FALSE)*1000</f>
        <v>9019.0370708361479</v>
      </c>
      <c r="F69" s="21">
        <f>'County Pop (1,000''s)'!F69*VLOOKUP(F$3,pct_by_cnty!$A:$B,2,FALSE)*1000</f>
        <v>749685.73686283105</v>
      </c>
      <c r="G69" s="21">
        <f>'County Pop (1,000''s)'!G69*VLOOKUP(G$3,pct_by_cnty!$A:$B,2,FALSE)*1000</f>
        <v>2394441.1718739579</v>
      </c>
      <c r="H69" s="7">
        <f>'County Pop (1,000''s)'!H69*VLOOKUP(H$3,pct_by_cnty!$A:$B,2,FALSE)*1000</f>
        <v>0</v>
      </c>
      <c r="I69" s="21">
        <f>'County Pop (1,000''s)'!I69*VLOOKUP(I$3,pct_by_cnty!$A:$B,2,FALSE)*1000</f>
        <v>245581.70816617127</v>
      </c>
      <c r="J69" s="7">
        <f>'County Pop (1,000''s)'!J69*VLOOKUP(J$3,pct_by_cnty!$A:$B,2,FALSE)*1000</f>
        <v>0</v>
      </c>
      <c r="K69" s="21">
        <f>'County Pop (1,000''s)'!K69*VLOOKUP(K$3,pct_by_cnty!$A:$B,2,FALSE)*1000</f>
        <v>2531.1016098364635</v>
      </c>
      <c r="L69" s="21">
        <f>'County Pop (1,000''s)'!L69*VLOOKUP(L$3,pct_by_cnty!$A:$B,2,FALSE)*1000</f>
        <v>478108.20785953547</v>
      </c>
      <c r="M69" s="21">
        <f>'County Pop (1,000''s)'!M69*VLOOKUP(M$3,pct_by_cnty!$A:$B,2,FALSE)*1000</f>
        <v>33085.051679251876</v>
      </c>
      <c r="N69" s="21">
        <f>'County Pop (1,000''s)'!N69*VLOOKUP(N$3,pct_by_cnty!$A:$B,2,FALSE)*1000</f>
        <v>39599.327900837125</v>
      </c>
      <c r="O69" s="7">
        <f>'County Pop (1,000''s)'!O69*VLOOKUP(O$3,pct_by_cnty!$A:$B,2,FALSE)*1000</f>
        <v>0</v>
      </c>
      <c r="P69" s="21">
        <f>'County Pop (1,000''s)'!P69*VLOOKUP(P$3,pct_by_cnty!$A:$B,2,FALSE)*1000</f>
        <v>13.523647037649789</v>
      </c>
      <c r="Q69" s="19">
        <f>'County Pop (1,000''s)'!Q69*VLOOKUP(Q$3,pct_by_cnty!$A:$C,3,FALSE)*1000</f>
        <v>302723.92003060755</v>
      </c>
      <c r="R69" s="21">
        <f>'County Pop (1,000''s)'!R69*VLOOKUP(R$3,pct_by_cnty!$A:$B,2,FALSE)*1000</f>
        <v>185344.19586704302</v>
      </c>
      <c r="S69" s="7">
        <f>'County Pop (1,000''s)'!S69*VLOOKUP(S$3,pct_by_cnty!$A:$B,2,FALSE)*1000</f>
        <v>0</v>
      </c>
      <c r="T69" s="7">
        <f>'County Pop (1,000''s)'!T69*VLOOKUP(T$3,pct_by_cnty!$A:$B,2,FALSE)*1000</f>
        <v>0</v>
      </c>
      <c r="U69" s="7">
        <f>'County Pop (1,000''s)'!U69*VLOOKUP(U$3,pct_by_cnty!$A:$B,2,FALSE)*1000</f>
        <v>0</v>
      </c>
      <c r="V69" s="21">
        <f>'County Pop (1,000''s)'!V69*VLOOKUP(V$3,pct_by_cnty!$A:$B,2,FALSE)*1000</f>
        <v>8175.1647741978923</v>
      </c>
      <c r="W69" s="7">
        <f>'County Pop (1,000''s)'!W69*VLOOKUP(W$3,pct_by_cnty!$A:$B,2,FALSE)*1000</f>
        <v>0</v>
      </c>
      <c r="X69" s="7">
        <f>'County Pop (1,000''s)'!X69*VLOOKUP(X$3,pct_by_cnty!$A:$B,2,FALSE)*1000</f>
        <v>0</v>
      </c>
      <c r="Y69" s="21">
        <f>'County Pop (1,000''s)'!Y69*VLOOKUP(Y$3,pct_by_cnty!$A:$B,2,FALSE)*1000</f>
        <v>71.070621822964966</v>
      </c>
      <c r="Z69" s="21">
        <f>'County Pop (1,000''s)'!Z69*VLOOKUP(Z$3,pct_by_cnty!$A:$B,2,FALSE)*1000</f>
        <v>25630.246037403755</v>
      </c>
      <c r="AA69" s="7">
        <f>'County Pop (1,000''s)'!AA69*VLOOKUP(AA$3,pct_by_cnty!$A:$B,2,FALSE)*1000</f>
        <v>0</v>
      </c>
      <c r="AB69" s="21">
        <f>'County Pop (1,000''s)'!AB69*VLOOKUP(AB$3,pct_by_cnty!$A:$B,2,FALSE)*1000</f>
        <v>963.82026900243272</v>
      </c>
      <c r="AC69" s="7">
        <f>'County Pop (1,000''s)'!AC69*VLOOKUP(AC$3,pct_by_cnty!$A:$B,2,FALSE)*1000</f>
        <v>0</v>
      </c>
      <c r="AD69" s="19">
        <f>'County Pop (1,000''s)'!AD69*VLOOKUP(AD$3,pct_by_cnty!$A:$C,3,FALSE)*1000</f>
        <v>4435.0595156228628</v>
      </c>
      <c r="AE69" s="21">
        <f>'County Pop (1,000''s)'!AE69*VLOOKUP(AE$3,pct_by_cnty!$A:$B,2,FALSE)*1000</f>
        <v>204934.429214859</v>
      </c>
      <c r="AF69" s="19">
        <f>'County Pop (1,000''s)'!AF69*VLOOKUP(AF$3,pct_by_cnty!$A:$C,3,FALSE)*1000</f>
        <v>2404.4876105265403</v>
      </c>
      <c r="AG69" s="7">
        <f>'County Pop (1,000''s)'!AG69*VLOOKUP(AG$3,pct_by_cnty!$A:$B,2,FALSE)*1000</f>
        <v>0</v>
      </c>
      <c r="AH69" s="7">
        <f>'County Pop (1,000''s)'!AH69*VLOOKUP(AH$3,pct_by_cnty!$A:$B,2,FALSE)*1000</f>
        <v>0</v>
      </c>
      <c r="AI69" s="7">
        <f>'County Pop (1,000''s)'!AI69*VLOOKUP(AI$3,pct_by_cnty!$A:$B,2,FALSE)*1000</f>
        <v>0</v>
      </c>
      <c r="AJ69" s="21">
        <f>'County Pop (1,000''s)'!AJ69*VLOOKUP(AJ$3,pct_by_cnty!$A:$B,2,FALSE)*1000</f>
        <v>664310.8673587963</v>
      </c>
      <c r="AK69" s="7">
        <f>'County Pop (1,000''s)'!AK69*VLOOKUP(AK$3,pct_by_cnty!$A:$B,2,FALSE)*1000</f>
        <v>0</v>
      </c>
      <c r="AL69" s="7">
        <f>'County Pop (1,000''s)'!AL69*VLOOKUP(AL$3,pct_by_cnty!$A:$B,2,FALSE)*1000</f>
        <v>0</v>
      </c>
      <c r="AM69" s="7">
        <f>'County Pop (1,000''s)'!AM69*VLOOKUP(AM$3,pct_by_cnty!$A:$B,2,FALSE)*1000</f>
        <v>0</v>
      </c>
      <c r="AN69" s="7">
        <f>'County Pop (1,000''s)'!AN69*VLOOKUP(AN$3,pct_by_cnty!$A:$B,2,FALSE)*1000</f>
        <v>0</v>
      </c>
      <c r="AO69" s="21">
        <f>'County Pop (1,000''s)'!AO69*VLOOKUP(AO$3,pct_by_cnty!$A:$B,2,FALSE)*1000</f>
        <v>482242.59643982112</v>
      </c>
      <c r="AP69" s="7">
        <f>'County Pop (1,000''s)'!AP69*VLOOKUP(AP$3,pct_by_cnty!$A:$B,2,FALSE)*1000</f>
        <v>0</v>
      </c>
      <c r="AQ69" s="21">
        <f>'County Pop (1,000''s)'!AQ69*VLOOKUP(AQ$3,pct_by_cnty!$A:$B,2,FALSE)*1000</f>
        <v>188912.43869659401</v>
      </c>
      <c r="AR69" s="21">
        <f>'County Pop (1,000''s)'!AR69*VLOOKUP(AR$3,pct_by_cnty!$A:$B,2,FALSE)*1000</f>
        <v>3096918.345875442</v>
      </c>
      <c r="AS69" s="21">
        <f>'County Pop (1,000''s)'!AS69*VLOOKUP(AS$3,pct_by_cnty!$A:$B,2,FALSE)*1000</f>
        <v>60.761881318067822</v>
      </c>
      <c r="AT69" s="21">
        <f>'County Pop (1,000''s)'!AT69*VLOOKUP(AT$3,pct_by_cnty!$A:$B,2,FALSE)*1000</f>
        <v>57664.089956120799</v>
      </c>
      <c r="AU69" s="19">
        <f>'County Pop (1,000''s)'!AU69*VLOOKUP(AU$3,pct_by_cnty!$A:$C,3,FALSE)*1000</f>
        <v>204730.03204389111</v>
      </c>
      <c r="AV69" s="21">
        <f>'County Pop (1,000''s)'!AV69*VLOOKUP(AV$3,pct_by_cnty!$A:$B,2,FALSE)*1000</f>
        <v>39679.409547687486</v>
      </c>
      <c r="AW69" s="21">
        <f>'County Pop (1,000''s)'!AW69*VLOOKUP(AW$3,pct_by_cnty!$A:$B,2,FALSE)*1000</f>
        <v>3.6412497189692381</v>
      </c>
      <c r="AX69" s="21">
        <f>'County Pop (1,000''s)'!AX69*VLOOKUP(AX$3,pct_by_cnty!$A:$B,2,FALSE)*1000</f>
        <v>9.0906996373747777</v>
      </c>
      <c r="AY69" s="21">
        <f>'County Pop (1,000''s)'!AY69*VLOOKUP(AY$3,pct_by_cnty!$A:$B,2,FALSE)*1000</f>
        <v>1827656.3527947355</v>
      </c>
      <c r="AZ69" s="7">
        <f>'County Pop (1,000''s)'!AZ69*VLOOKUP(AZ$3,pct_by_cnty!$A:$B,2,FALSE)*1000</f>
        <v>0</v>
      </c>
      <c r="BA69" s="7">
        <f>'County Pop (1,000''s)'!BA69*VLOOKUP(BA$3,pct_by_cnty!$A:$B,2,FALSE)*1000</f>
        <v>0</v>
      </c>
      <c r="BB69" s="7">
        <f>'County Pop (1,000''s)'!BB69*VLOOKUP(BB$3,pct_by_cnty!$A:$B,2,FALSE)*1000</f>
        <v>0</v>
      </c>
      <c r="BC69" s="21">
        <f>'County Pop (1,000''s)'!BC69*VLOOKUP(BC$3,pct_by_cnty!$A:$B,2,FALSE)*1000</f>
        <v>35454.493875961925</v>
      </c>
      <c r="BD69" s="21">
        <f>'County Pop (1,000''s)'!BD69*VLOOKUP(BD$3,pct_by_cnty!$A:$B,2,FALSE)*1000</f>
        <v>319266.75640225969</v>
      </c>
      <c r="BE69" s="21">
        <f>'County Pop (1,000''s)'!BE69*VLOOKUP(BE$3,pct_by_cnty!$A:$B,2,FALSE)*1000</f>
        <v>378449.68825329561</v>
      </c>
      <c r="BF69" s="19">
        <f>'County Pop (1,000''s)'!BF69*VLOOKUP(BF$3,pct_by_cnty!$A:$C,3,FALSE)*1000</f>
        <v>207515.84811376195</v>
      </c>
      <c r="BG69" s="21">
        <f>'County Pop (1,000''s)'!BG69*VLOOKUP(BG$3,pct_by_cnty!$A:$B,2,FALSE)*1000</f>
        <v>534088.28896554792</v>
      </c>
      <c r="BH69" s="21">
        <f>'County Pop (1,000''s)'!BH69*VLOOKUP(BH$3,pct_by_cnty!$A:$B,2,FALSE)*1000</f>
        <v>143036.298711082</v>
      </c>
      <c r="BI69" s="7">
        <f>'County Pop (1,000''s)'!BI69*VLOOKUP(BI$3,pct_by_cnty!$A:$B,2,FALSE)*1000</f>
        <v>0</v>
      </c>
      <c r="BJ69" s="21">
        <f>'County Pop (1,000''s)'!BJ69*VLOOKUP(BJ$3,pct_by_cnty!$A:$B,2,FALSE)*1000</f>
        <v>11069.653184052189</v>
      </c>
      <c r="BK69" s="7">
        <f>'County Pop (1,000''s)'!BK69*VLOOKUP(BK$3,pct_by_cnty!$A:$B,2,FALSE)*1000</f>
        <v>0</v>
      </c>
      <c r="BL69" s="21">
        <f>'County Pop (1,000''s)'!BL69*VLOOKUP(BL$3,pct_by_cnty!$A:$B,2,FALSE)*1000</f>
        <v>4877.6262904816867</v>
      </c>
      <c r="BM69" s="21">
        <f>'County Pop (1,000''s)'!BM69*VLOOKUP(BM$3,pct_by_cnty!$A:$B,2,FALSE)*1000</f>
        <v>403252.35418493225</v>
      </c>
      <c r="BN69" s="7">
        <f>'County Pop (1,000''s)'!BN69*VLOOKUP(BN$3,pct_by_cnty!$A:$B,2,FALSE)*1000</f>
        <v>0</v>
      </c>
      <c r="BO69" s="19">
        <f>'County Pop (1,000''s)'!BO69*VLOOKUP(BO$3,pct_by_cnty!$A:$C,3,FALSE)*1000</f>
        <v>41755.373345667111</v>
      </c>
      <c r="BP69" s="19">
        <f>'County Pop (1,000''s)'!BP69*VLOOKUP(BP$3,pct_by_cnty!$A:$C,3,FALSE)*1000</f>
        <v>13949.45147275045</v>
      </c>
      <c r="BQ69" s="2"/>
      <c r="BR69" s="7">
        <f t="shared" si="15"/>
        <v>13561118.657361193</v>
      </c>
      <c r="BS69" s="7">
        <f t="shared" ref="BS69:BS78" si="16">B69+C69+E69+F69+G69+I69+K69+L69+M69+N69+P69+R69+V69+Y69+Z69+AB69+AE69+AJ69+AO69+AQ69+AR69+AS69+AT69+AV69+AW69+AX69+AY69+BC69+BD69+BE69+BG69+BH69+BJ69+BL69+BM69</f>
        <v>12581936.518981069</v>
      </c>
      <c r="BT69" s="19">
        <f t="shared" ref="BT69:BT78" si="17">D69+Q69+AD69+AF69+AU69+BF69+BO69+BP69</f>
        <v>979182.13838012447</v>
      </c>
      <c r="BU69" s="7">
        <f t="shared" ref="BU69:BU78" si="18">BT69+BS69</f>
        <v>13561118.657361194</v>
      </c>
      <c r="BV69" s="7"/>
      <c r="BW69" s="17">
        <f t="shared" ref="BW69:BW78" si="19">BS69/BR69</f>
        <v>0.92779488454305292</v>
      </c>
      <c r="BX69" s="17">
        <f t="shared" si="14"/>
        <v>1.0000000000000002</v>
      </c>
      <c r="BZ69">
        <v>2040</v>
      </c>
      <c r="CA69" s="25">
        <f t="shared" ref="CA69:CA78" si="20">AE69+AQ69+AV69+AY69+BE69</f>
        <v>2639632.3185071717</v>
      </c>
      <c r="CB69" s="25">
        <f t="shared" ref="CB69:CB78" si="21">B69+C69+E69+F69+K69+M69+P69+R69+AT69+AW69+AX69+BC69+BH69+BD69+BJ69+BL69+BM69</f>
        <v>1972112.6224500441</v>
      </c>
      <c r="CC69" s="25">
        <f t="shared" ref="CC69:CC78" si="22">+AR69</f>
        <v>3096918.345875442</v>
      </c>
      <c r="CD69" s="25">
        <f t="shared" ref="CD69:CD78" si="23">G69</f>
        <v>2394441.1718739579</v>
      </c>
      <c r="CE69" s="25">
        <f t="shared" ref="CE69:CE78" si="24">I69+L69+N69+V69+Y69+Z69+AB69+AJ69+AO69+AS69+BG69</f>
        <v>2478832.0602744548</v>
      </c>
      <c r="CF69" s="25">
        <f t="shared" ref="CF69:CF78" si="25">SUM(CA69:CE69)-BS69</f>
        <v>0</v>
      </c>
    </row>
    <row r="70" spans="1:84" x14ac:dyDescent="0.25">
      <c r="A70">
        <v>2041</v>
      </c>
      <c r="B70" s="21">
        <f>'County Pop (1,000''s)'!B70*VLOOKUP(B$3,pct_by_cnty!$A:$B,2,FALSE)*1000</f>
        <v>2377.2858253288141</v>
      </c>
      <c r="C70" s="21">
        <f>'County Pop (1,000''s)'!C70*VLOOKUP(C$3,pct_by_cnty!$A:$B,2,FALSE)*1000</f>
        <v>15532.434208368017</v>
      </c>
      <c r="D70" s="19">
        <f>'County Pop (1,000''s)'!D70*VLOOKUP(D$3,pct_by_cnty!$A:$C,3,FALSE)*1000</f>
        <v>203682.78632218047</v>
      </c>
      <c r="E70" s="21">
        <f>'County Pop (1,000''s)'!E70*VLOOKUP(E$3,pct_by_cnty!$A:$B,2,FALSE)*1000</f>
        <v>8999.6525253492018</v>
      </c>
      <c r="F70" s="21">
        <f>'County Pop (1,000''s)'!F70*VLOOKUP(F$3,pct_by_cnty!$A:$B,2,FALSE)*1000</f>
        <v>755361.49711978796</v>
      </c>
      <c r="G70" s="21">
        <f>'County Pop (1,000''s)'!G70*VLOOKUP(G$3,pct_by_cnty!$A:$B,2,FALSE)*1000</f>
        <v>2415058.2943866085</v>
      </c>
      <c r="H70" s="7">
        <f>'County Pop (1,000''s)'!H70*VLOOKUP(H$3,pct_by_cnty!$A:$B,2,FALSE)*1000</f>
        <v>0</v>
      </c>
      <c r="I70" s="21">
        <f>'County Pop (1,000''s)'!I70*VLOOKUP(I$3,pct_by_cnty!$A:$B,2,FALSE)*1000</f>
        <v>248753.18051369087</v>
      </c>
      <c r="J70" s="7">
        <f>'County Pop (1,000''s)'!J70*VLOOKUP(J$3,pct_by_cnty!$A:$B,2,FALSE)*1000</f>
        <v>0</v>
      </c>
      <c r="K70" s="21">
        <f>'County Pop (1,000''s)'!K70*VLOOKUP(K$3,pct_by_cnty!$A:$B,2,FALSE)*1000</f>
        <v>2561.2543825307234</v>
      </c>
      <c r="L70" s="21">
        <f>'County Pop (1,000''s)'!L70*VLOOKUP(L$3,pct_by_cnty!$A:$B,2,FALSE)*1000</f>
        <v>486182.90025018132</v>
      </c>
      <c r="M70" s="21">
        <f>'County Pop (1,000''s)'!M70*VLOOKUP(M$3,pct_by_cnty!$A:$B,2,FALSE)*1000</f>
        <v>33252.279199250712</v>
      </c>
      <c r="N70" s="21">
        <f>'County Pop (1,000''s)'!N70*VLOOKUP(N$3,pct_by_cnty!$A:$B,2,FALSE)*1000</f>
        <v>39664.901379898743</v>
      </c>
      <c r="O70" s="7">
        <f>'County Pop (1,000''s)'!O70*VLOOKUP(O$3,pct_by_cnty!$A:$B,2,FALSE)*1000</f>
        <v>0</v>
      </c>
      <c r="P70" s="21">
        <f>'County Pop (1,000''s)'!P70*VLOOKUP(P$3,pct_by_cnty!$A:$B,2,FALSE)*1000</f>
        <v>13.590506411058865</v>
      </c>
      <c r="Q70" s="19">
        <f>'County Pop (1,000''s)'!Q70*VLOOKUP(Q$3,pct_by_cnty!$A:$C,3,FALSE)*1000</f>
        <v>302181.61524803529</v>
      </c>
      <c r="R70" s="21">
        <f>'County Pop (1,000''s)'!R70*VLOOKUP(R$3,pct_by_cnty!$A:$B,2,FALSE)*1000</f>
        <v>189084.09396720157</v>
      </c>
      <c r="S70" s="7">
        <f>'County Pop (1,000''s)'!S70*VLOOKUP(S$3,pct_by_cnty!$A:$B,2,FALSE)*1000</f>
        <v>0</v>
      </c>
      <c r="T70" s="7">
        <f>'County Pop (1,000''s)'!T70*VLOOKUP(T$3,pct_by_cnty!$A:$B,2,FALSE)*1000</f>
        <v>0</v>
      </c>
      <c r="U70" s="7">
        <f>'County Pop (1,000''s)'!U70*VLOOKUP(U$3,pct_by_cnty!$A:$B,2,FALSE)*1000</f>
        <v>0</v>
      </c>
      <c r="V70" s="21">
        <f>'County Pop (1,000''s)'!V70*VLOOKUP(V$3,pct_by_cnty!$A:$B,2,FALSE)*1000</f>
        <v>8212.4173236001752</v>
      </c>
      <c r="W70" s="7">
        <f>'County Pop (1,000''s)'!W70*VLOOKUP(W$3,pct_by_cnty!$A:$B,2,FALSE)*1000</f>
        <v>0</v>
      </c>
      <c r="X70" s="7">
        <f>'County Pop (1,000''s)'!X70*VLOOKUP(X$3,pct_by_cnty!$A:$B,2,FALSE)*1000</f>
        <v>0</v>
      </c>
      <c r="Y70" s="21">
        <f>'County Pop (1,000''s)'!Y70*VLOOKUP(Y$3,pct_by_cnty!$A:$B,2,FALSE)*1000</f>
        <v>71.012845590104462</v>
      </c>
      <c r="Z70" s="21">
        <f>'County Pop (1,000''s)'!Z70*VLOOKUP(Z$3,pct_by_cnty!$A:$B,2,FALSE)*1000</f>
        <v>25655.125982846028</v>
      </c>
      <c r="AA70" s="7">
        <f>'County Pop (1,000''s)'!AA70*VLOOKUP(AA$3,pct_by_cnty!$A:$B,2,FALSE)*1000</f>
        <v>0</v>
      </c>
      <c r="AB70" s="21">
        <f>'County Pop (1,000''s)'!AB70*VLOOKUP(AB$3,pct_by_cnty!$A:$B,2,FALSE)*1000</f>
        <v>971.87247194957536</v>
      </c>
      <c r="AC70" s="7">
        <f>'County Pop (1,000''s)'!AC70*VLOOKUP(AC$3,pct_by_cnty!$A:$B,2,FALSE)*1000</f>
        <v>0</v>
      </c>
      <c r="AD70" s="19">
        <f>'County Pop (1,000''s)'!AD70*VLOOKUP(AD$3,pct_by_cnty!$A:$C,3,FALSE)*1000</f>
        <v>4433.0071602862063</v>
      </c>
      <c r="AE70" s="21">
        <f>'County Pop (1,000''s)'!AE70*VLOOKUP(AE$3,pct_by_cnty!$A:$B,2,FALSE)*1000</f>
        <v>206894.24386705703</v>
      </c>
      <c r="AF70" s="19">
        <f>'County Pop (1,000''s)'!AF70*VLOOKUP(AF$3,pct_by_cnty!$A:$C,3,FALSE)*1000</f>
        <v>2407.4686286079263</v>
      </c>
      <c r="AG70" s="7">
        <f>'County Pop (1,000''s)'!AG70*VLOOKUP(AG$3,pct_by_cnty!$A:$B,2,FALSE)*1000</f>
        <v>0</v>
      </c>
      <c r="AH70" s="7">
        <f>'County Pop (1,000''s)'!AH70*VLOOKUP(AH$3,pct_by_cnty!$A:$B,2,FALSE)*1000</f>
        <v>0</v>
      </c>
      <c r="AI70" s="7">
        <f>'County Pop (1,000''s)'!AI70*VLOOKUP(AI$3,pct_by_cnty!$A:$B,2,FALSE)*1000</f>
        <v>0</v>
      </c>
      <c r="AJ70" s="21">
        <f>'County Pop (1,000''s)'!AJ70*VLOOKUP(AJ$3,pct_by_cnty!$A:$B,2,FALSE)*1000</f>
        <v>676355.49384878925</v>
      </c>
      <c r="AK70" s="7">
        <f>'County Pop (1,000''s)'!AK70*VLOOKUP(AK$3,pct_by_cnty!$A:$B,2,FALSE)*1000</f>
        <v>0</v>
      </c>
      <c r="AL70" s="7">
        <f>'County Pop (1,000''s)'!AL70*VLOOKUP(AL$3,pct_by_cnty!$A:$B,2,FALSE)*1000</f>
        <v>0</v>
      </c>
      <c r="AM70" s="7">
        <f>'County Pop (1,000''s)'!AM70*VLOOKUP(AM$3,pct_by_cnty!$A:$B,2,FALSE)*1000</f>
        <v>0</v>
      </c>
      <c r="AN70" s="7">
        <f>'County Pop (1,000''s)'!AN70*VLOOKUP(AN$3,pct_by_cnty!$A:$B,2,FALSE)*1000</f>
        <v>0</v>
      </c>
      <c r="AO70" s="21">
        <f>'County Pop (1,000''s)'!AO70*VLOOKUP(AO$3,pct_by_cnty!$A:$B,2,FALSE)*1000</f>
        <v>487923.79707946663</v>
      </c>
      <c r="AP70" s="7">
        <f>'County Pop (1,000''s)'!AP70*VLOOKUP(AP$3,pct_by_cnty!$A:$B,2,FALSE)*1000</f>
        <v>0</v>
      </c>
      <c r="AQ70" s="21">
        <f>'County Pop (1,000''s)'!AQ70*VLOOKUP(AQ$3,pct_by_cnty!$A:$B,2,FALSE)*1000</f>
        <v>190372.646852946</v>
      </c>
      <c r="AR70" s="21">
        <f>'County Pop (1,000''s)'!AR70*VLOOKUP(AR$3,pct_by_cnty!$A:$B,2,FALSE)*1000</f>
        <v>3111343.3376178569</v>
      </c>
      <c r="AS70" s="21">
        <f>'County Pop (1,000''s)'!AS70*VLOOKUP(AS$3,pct_by_cnty!$A:$B,2,FALSE)*1000</f>
        <v>60.692580058539455</v>
      </c>
      <c r="AT70" s="21">
        <f>'County Pop (1,000''s)'!AT70*VLOOKUP(AT$3,pct_by_cnty!$A:$B,2,FALSE)*1000</f>
        <v>58224.03238824501</v>
      </c>
      <c r="AU70" s="19">
        <f>'County Pop (1,000''s)'!AU70*VLOOKUP(AU$3,pct_by_cnty!$A:$C,3,FALSE)*1000</f>
        <v>205919.27443472116</v>
      </c>
      <c r="AV70" s="21">
        <f>'County Pop (1,000''s)'!AV70*VLOOKUP(AV$3,pct_by_cnty!$A:$B,2,FALSE)*1000</f>
        <v>39709.672403798621</v>
      </c>
      <c r="AW70" s="21">
        <f>'County Pop (1,000''s)'!AW70*VLOOKUP(AW$3,pct_by_cnty!$A:$B,2,FALSE)*1000</f>
        <v>3.6863531635365616</v>
      </c>
      <c r="AX70" s="21">
        <f>'County Pop (1,000''s)'!AX70*VLOOKUP(AX$3,pct_by_cnty!$A:$B,2,FALSE)*1000</f>
        <v>9.2864926661798073</v>
      </c>
      <c r="AY70" s="21">
        <f>'County Pop (1,000''s)'!AY70*VLOOKUP(AY$3,pct_by_cnty!$A:$B,2,FALSE)*1000</f>
        <v>1847349.8821694681</v>
      </c>
      <c r="AZ70" s="7">
        <f>'County Pop (1,000''s)'!AZ70*VLOOKUP(AZ$3,pct_by_cnty!$A:$B,2,FALSE)*1000</f>
        <v>0</v>
      </c>
      <c r="BA70" s="7">
        <f>'County Pop (1,000''s)'!BA70*VLOOKUP(BA$3,pct_by_cnty!$A:$B,2,FALSE)*1000</f>
        <v>0</v>
      </c>
      <c r="BB70" s="7">
        <f>'County Pop (1,000''s)'!BB70*VLOOKUP(BB$3,pct_by_cnty!$A:$B,2,FALSE)*1000</f>
        <v>0</v>
      </c>
      <c r="BC70" s="21">
        <f>'County Pop (1,000''s)'!BC70*VLOOKUP(BC$3,pct_by_cnty!$A:$B,2,FALSE)*1000</f>
        <v>35375.555811203958</v>
      </c>
      <c r="BD70" s="21">
        <f>'County Pop (1,000''s)'!BD70*VLOOKUP(BD$3,pct_by_cnty!$A:$B,2,FALSE)*1000</f>
        <v>325731.74806285108</v>
      </c>
      <c r="BE70" s="21">
        <f>'County Pop (1,000''s)'!BE70*VLOOKUP(BE$3,pct_by_cnty!$A:$B,2,FALSE)*1000</f>
        <v>384181.34267276898</v>
      </c>
      <c r="BF70" s="19">
        <f>'County Pop (1,000''s)'!BF70*VLOOKUP(BF$3,pct_by_cnty!$A:$C,3,FALSE)*1000</f>
        <v>209236.66974380845</v>
      </c>
      <c r="BG70" s="21">
        <f>'County Pop (1,000''s)'!BG70*VLOOKUP(BG$3,pct_by_cnty!$A:$B,2,FALSE)*1000</f>
        <v>538873.62948138895</v>
      </c>
      <c r="BH70" s="21">
        <f>'County Pop (1,000''s)'!BH70*VLOOKUP(BH$3,pct_by_cnty!$A:$B,2,FALSE)*1000</f>
        <v>144103.93232489796</v>
      </c>
      <c r="BI70" s="7">
        <f>'County Pop (1,000''s)'!BI70*VLOOKUP(BI$3,pct_by_cnty!$A:$B,2,FALSE)*1000</f>
        <v>0</v>
      </c>
      <c r="BJ70" s="21">
        <f>'County Pop (1,000''s)'!BJ70*VLOOKUP(BJ$3,pct_by_cnty!$A:$B,2,FALSE)*1000</f>
        <v>11162.306795308818</v>
      </c>
      <c r="BK70" s="7">
        <f>'County Pop (1,000''s)'!BK70*VLOOKUP(BK$3,pct_by_cnty!$A:$B,2,FALSE)*1000</f>
        <v>0</v>
      </c>
      <c r="BL70" s="21">
        <f>'County Pop (1,000''s)'!BL70*VLOOKUP(BL$3,pct_by_cnty!$A:$B,2,FALSE)*1000</f>
        <v>4893.2965339073253</v>
      </c>
      <c r="BM70" s="21">
        <f>'County Pop (1,000''s)'!BM70*VLOOKUP(BM$3,pct_by_cnty!$A:$B,2,FALSE)*1000</f>
        <v>405898.02564609214</v>
      </c>
      <c r="BN70" s="7">
        <f>'County Pop (1,000''s)'!BN70*VLOOKUP(BN$3,pct_by_cnty!$A:$B,2,FALSE)*1000</f>
        <v>0</v>
      </c>
      <c r="BO70" s="19">
        <f>'County Pop (1,000''s)'!BO70*VLOOKUP(BO$3,pct_by_cnty!$A:$C,3,FALSE)*1000</f>
        <v>42168.027512506953</v>
      </c>
      <c r="BP70" s="19">
        <f>'County Pop (1,000''s)'!BP70*VLOOKUP(BP$3,pct_by_cnty!$A:$C,3,FALSE)*1000</f>
        <v>14012.763016450775</v>
      </c>
      <c r="BQ70" s="2"/>
      <c r="BR70" s="7">
        <f t="shared" si="15"/>
        <v>13684260.013937127</v>
      </c>
      <c r="BS70" s="7">
        <f t="shared" si="16"/>
        <v>12700218.401870528</v>
      </c>
      <c r="BT70" s="19">
        <f t="shared" si="17"/>
        <v>984041.61206659721</v>
      </c>
      <c r="BU70" s="7">
        <f t="shared" si="18"/>
        <v>13684260.013937125</v>
      </c>
      <c r="BV70" s="7"/>
      <c r="BW70" s="17">
        <f t="shared" si="19"/>
        <v>0.92808952686777557</v>
      </c>
      <c r="BX70" s="17">
        <f t="shared" si="14"/>
        <v>0.99999999999999989</v>
      </c>
      <c r="BZ70">
        <v>2041</v>
      </c>
      <c r="CA70" s="25">
        <f t="shared" si="20"/>
        <v>2668507.7879660386</v>
      </c>
      <c r="CB70" s="25">
        <f t="shared" si="21"/>
        <v>1992583.9581425642</v>
      </c>
      <c r="CC70" s="25">
        <f t="shared" si="22"/>
        <v>3111343.3376178569</v>
      </c>
      <c r="CD70" s="25">
        <f t="shared" si="23"/>
        <v>2415058.2943866085</v>
      </c>
      <c r="CE70" s="25">
        <f t="shared" si="24"/>
        <v>2512725.0237574601</v>
      </c>
      <c r="CF70" s="25">
        <f t="shared" si="25"/>
        <v>0</v>
      </c>
    </row>
    <row r="71" spans="1:84" x14ac:dyDescent="0.25">
      <c r="A71">
        <v>2042</v>
      </c>
      <c r="B71" s="21">
        <f>'County Pop (1,000''s)'!B71*VLOOKUP(B$3,pct_by_cnty!$A:$B,2,FALSE)*1000</f>
        <v>2384.7419905849752</v>
      </c>
      <c r="C71" s="21">
        <f>'County Pop (1,000''s)'!C71*VLOOKUP(C$3,pct_by_cnty!$A:$B,2,FALSE)*1000</f>
        <v>15632.955345684568</v>
      </c>
      <c r="D71" s="19">
        <f>'County Pop (1,000''s)'!D71*VLOOKUP(D$3,pct_by_cnty!$A:$C,3,FALSE)*1000</f>
        <v>205696.9626415149</v>
      </c>
      <c r="E71" s="21">
        <f>'County Pop (1,000''s)'!E71*VLOOKUP(E$3,pct_by_cnty!$A:$B,2,FALSE)*1000</f>
        <v>8979.6019271102687</v>
      </c>
      <c r="F71" s="21">
        <f>'County Pop (1,000''s)'!F71*VLOOKUP(F$3,pct_by_cnty!$A:$B,2,FALSE)*1000</f>
        <v>761234.66200370295</v>
      </c>
      <c r="G71" s="21">
        <f>'County Pop (1,000''s)'!G71*VLOOKUP(G$3,pct_by_cnty!$A:$B,2,FALSE)*1000</f>
        <v>2435887.5207634293</v>
      </c>
      <c r="H71" s="7">
        <f>'County Pop (1,000''s)'!H71*VLOOKUP(H$3,pct_by_cnty!$A:$B,2,FALSE)*1000</f>
        <v>0</v>
      </c>
      <c r="I71" s="21">
        <f>'County Pop (1,000''s)'!I71*VLOOKUP(I$3,pct_by_cnty!$A:$B,2,FALSE)*1000</f>
        <v>251902.42237494027</v>
      </c>
      <c r="J71" s="7">
        <f>'County Pop (1,000''s)'!J71*VLOOKUP(J$3,pct_by_cnty!$A:$B,2,FALSE)*1000</f>
        <v>0</v>
      </c>
      <c r="K71" s="21">
        <f>'County Pop (1,000''s)'!K71*VLOOKUP(K$3,pct_by_cnty!$A:$B,2,FALSE)*1000</f>
        <v>2591.5161946971953</v>
      </c>
      <c r="L71" s="21">
        <f>'County Pop (1,000''s)'!L71*VLOOKUP(L$3,pct_by_cnty!$A:$B,2,FALSE)*1000</f>
        <v>494474.78663682879</v>
      </c>
      <c r="M71" s="21">
        <f>'County Pop (1,000''s)'!M71*VLOOKUP(M$3,pct_by_cnty!$A:$B,2,FALSE)*1000</f>
        <v>33417.996512833772</v>
      </c>
      <c r="N71" s="21">
        <f>'County Pop (1,000''s)'!N71*VLOOKUP(N$3,pct_by_cnty!$A:$B,2,FALSE)*1000</f>
        <v>39727.87807559983</v>
      </c>
      <c r="O71" s="7">
        <f>'County Pop (1,000''s)'!O71*VLOOKUP(O$3,pct_by_cnty!$A:$B,2,FALSE)*1000</f>
        <v>0</v>
      </c>
      <c r="P71" s="21">
        <f>'County Pop (1,000''s)'!P71*VLOOKUP(P$3,pct_by_cnty!$A:$B,2,FALSE)*1000</f>
        <v>13.656382194758608</v>
      </c>
      <c r="Q71" s="19">
        <f>'County Pop (1,000''s)'!Q71*VLOOKUP(Q$3,pct_by_cnty!$A:$C,3,FALSE)*1000</f>
        <v>301567.25253746792</v>
      </c>
      <c r="R71" s="21">
        <f>'County Pop (1,000''s)'!R71*VLOOKUP(R$3,pct_by_cnty!$A:$B,2,FALSE)*1000</f>
        <v>192885.22984725202</v>
      </c>
      <c r="S71" s="7">
        <f>'County Pop (1,000''s)'!S71*VLOOKUP(S$3,pct_by_cnty!$A:$B,2,FALSE)*1000</f>
        <v>0</v>
      </c>
      <c r="T71" s="7">
        <f>'County Pop (1,000''s)'!T71*VLOOKUP(T$3,pct_by_cnty!$A:$B,2,FALSE)*1000</f>
        <v>0</v>
      </c>
      <c r="U71" s="7">
        <f>'County Pop (1,000''s)'!U71*VLOOKUP(U$3,pct_by_cnty!$A:$B,2,FALSE)*1000</f>
        <v>0</v>
      </c>
      <c r="V71" s="21">
        <f>'County Pop (1,000''s)'!V71*VLOOKUP(V$3,pct_by_cnty!$A:$B,2,FALSE)*1000</f>
        <v>8249.2751801021714</v>
      </c>
      <c r="W71" s="7">
        <f>'County Pop (1,000''s)'!W71*VLOOKUP(W$3,pct_by_cnty!$A:$B,2,FALSE)*1000</f>
        <v>0</v>
      </c>
      <c r="X71" s="7">
        <f>'County Pop (1,000''s)'!X71*VLOOKUP(X$3,pct_by_cnty!$A:$B,2,FALSE)*1000</f>
        <v>0</v>
      </c>
      <c r="Y71" s="21">
        <f>'County Pop (1,000''s)'!Y71*VLOOKUP(Y$3,pct_by_cnty!$A:$B,2,FALSE)*1000</f>
        <v>70.950322894042912</v>
      </c>
      <c r="Z71" s="21">
        <f>'County Pop (1,000''s)'!Z71*VLOOKUP(Z$3,pct_by_cnty!$A:$B,2,FALSE)*1000</f>
        <v>25678.253498887163</v>
      </c>
      <c r="AA71" s="7">
        <f>'County Pop (1,000''s)'!AA71*VLOOKUP(AA$3,pct_by_cnty!$A:$B,2,FALSE)*1000</f>
        <v>0</v>
      </c>
      <c r="AB71" s="21">
        <f>'County Pop (1,000''s)'!AB71*VLOOKUP(AB$3,pct_by_cnty!$A:$B,2,FALSE)*1000</f>
        <v>980.02115986774015</v>
      </c>
      <c r="AC71" s="7">
        <f>'County Pop (1,000''s)'!AC71*VLOOKUP(AC$3,pct_by_cnty!$A:$B,2,FALSE)*1000</f>
        <v>0</v>
      </c>
      <c r="AD71" s="19">
        <f>'County Pop (1,000''s)'!AD71*VLOOKUP(AD$3,pct_by_cnty!$A:$C,3,FALSE)*1000</f>
        <v>4430.6455104300658</v>
      </c>
      <c r="AE71" s="21">
        <f>'County Pop (1,000''s)'!AE71*VLOOKUP(AE$3,pct_by_cnty!$A:$B,2,FALSE)*1000</f>
        <v>208836.57529581501</v>
      </c>
      <c r="AF71" s="19">
        <f>'County Pop (1,000''s)'!AF71*VLOOKUP(AF$3,pct_by_cnty!$A:$C,3,FALSE)*1000</f>
        <v>2410.2890430305752</v>
      </c>
      <c r="AG71" s="7">
        <f>'County Pop (1,000''s)'!AG71*VLOOKUP(AG$3,pct_by_cnty!$A:$B,2,FALSE)*1000</f>
        <v>0</v>
      </c>
      <c r="AH71" s="7">
        <f>'County Pop (1,000''s)'!AH71*VLOOKUP(AH$3,pct_by_cnty!$A:$B,2,FALSE)*1000</f>
        <v>0</v>
      </c>
      <c r="AI71" s="7">
        <f>'County Pop (1,000''s)'!AI71*VLOOKUP(AI$3,pct_by_cnty!$A:$B,2,FALSE)*1000</f>
        <v>0</v>
      </c>
      <c r="AJ71" s="21">
        <f>'County Pop (1,000''s)'!AJ71*VLOOKUP(AJ$3,pct_by_cnty!$A:$B,2,FALSE)*1000</f>
        <v>688670.86457056715</v>
      </c>
      <c r="AK71" s="7">
        <f>'County Pop (1,000''s)'!AK71*VLOOKUP(AK$3,pct_by_cnty!$A:$B,2,FALSE)*1000</f>
        <v>0</v>
      </c>
      <c r="AL71" s="7">
        <f>'County Pop (1,000''s)'!AL71*VLOOKUP(AL$3,pct_by_cnty!$A:$B,2,FALSE)*1000</f>
        <v>0</v>
      </c>
      <c r="AM71" s="7">
        <f>'County Pop (1,000''s)'!AM71*VLOOKUP(AM$3,pct_by_cnty!$A:$B,2,FALSE)*1000</f>
        <v>0</v>
      </c>
      <c r="AN71" s="7">
        <f>'County Pop (1,000''s)'!AN71*VLOOKUP(AN$3,pct_by_cnty!$A:$B,2,FALSE)*1000</f>
        <v>0</v>
      </c>
      <c r="AO71" s="21">
        <f>'County Pop (1,000''s)'!AO71*VLOOKUP(AO$3,pct_by_cnty!$A:$B,2,FALSE)*1000</f>
        <v>493506.23357254919</v>
      </c>
      <c r="AP71" s="7">
        <f>'County Pop (1,000''s)'!AP71*VLOOKUP(AP$3,pct_by_cnty!$A:$B,2,FALSE)*1000</f>
        <v>0</v>
      </c>
      <c r="AQ71" s="21">
        <f>'County Pop (1,000''s)'!AQ71*VLOOKUP(AQ$3,pct_by_cnty!$A:$B,2,FALSE)*1000</f>
        <v>191828.761091069</v>
      </c>
      <c r="AR71" s="21">
        <f>'County Pop (1,000''s)'!AR71*VLOOKUP(AR$3,pct_by_cnty!$A:$B,2,FALSE)*1000</f>
        <v>3125013.3998550931</v>
      </c>
      <c r="AS71" s="21">
        <f>'County Pop (1,000''s)'!AS71*VLOOKUP(AS$3,pct_by_cnty!$A:$B,2,FALSE)*1000</f>
        <v>60.621801473965704</v>
      </c>
      <c r="AT71" s="21">
        <f>'County Pop (1,000''s)'!AT71*VLOOKUP(AT$3,pct_by_cnty!$A:$B,2,FALSE)*1000</f>
        <v>58783.77920879364</v>
      </c>
      <c r="AU71" s="19">
        <f>'County Pop (1,000''s)'!AU71*VLOOKUP(AU$3,pct_by_cnty!$A:$C,3,FALSE)*1000</f>
        <v>207101.39582787265</v>
      </c>
      <c r="AV71" s="21">
        <f>'County Pop (1,000''s)'!AV71*VLOOKUP(AV$3,pct_by_cnty!$A:$B,2,FALSE)*1000</f>
        <v>39737.146323182686</v>
      </c>
      <c r="AW71" s="21">
        <f>'County Pop (1,000''s)'!AW71*VLOOKUP(AW$3,pct_by_cnty!$A:$B,2,FALSE)*1000</f>
        <v>3.7310104314670958</v>
      </c>
      <c r="AX71" s="21">
        <f>'County Pop (1,000''s)'!AX71*VLOOKUP(AX$3,pct_by_cnty!$A:$B,2,FALSE)*1000</f>
        <v>9.4839670422123792</v>
      </c>
      <c r="AY71" s="21">
        <f>'County Pop (1,000''s)'!AY71*VLOOKUP(AY$3,pct_by_cnty!$A:$B,2,FALSE)*1000</f>
        <v>1867315.4541237878</v>
      </c>
      <c r="AZ71" s="7">
        <f>'County Pop (1,000''s)'!AZ71*VLOOKUP(AZ$3,pct_by_cnty!$A:$B,2,FALSE)*1000</f>
        <v>0</v>
      </c>
      <c r="BA71" s="7">
        <f>'County Pop (1,000''s)'!BA71*VLOOKUP(BA$3,pct_by_cnty!$A:$B,2,FALSE)*1000</f>
        <v>0</v>
      </c>
      <c r="BB71" s="7">
        <f>'County Pop (1,000''s)'!BB71*VLOOKUP(BB$3,pct_by_cnty!$A:$B,2,FALSE)*1000</f>
        <v>0</v>
      </c>
      <c r="BC71" s="21">
        <f>'County Pop (1,000''s)'!BC71*VLOOKUP(BC$3,pct_by_cnty!$A:$B,2,FALSE)*1000</f>
        <v>35294.299375395371</v>
      </c>
      <c r="BD71" s="21">
        <f>'County Pop (1,000''s)'!BD71*VLOOKUP(BD$3,pct_by_cnty!$A:$B,2,FALSE)*1000</f>
        <v>332295.89780135627</v>
      </c>
      <c r="BE71" s="21">
        <f>'County Pop (1,000''s)'!BE71*VLOOKUP(BE$3,pct_by_cnty!$A:$B,2,FALSE)*1000</f>
        <v>389968.76085879095</v>
      </c>
      <c r="BF71" s="19">
        <f>'County Pop (1,000''s)'!BF71*VLOOKUP(BF$3,pct_by_cnty!$A:$C,3,FALSE)*1000</f>
        <v>210921.07441634175</v>
      </c>
      <c r="BG71" s="21">
        <f>'County Pop (1,000''s)'!BG71*VLOOKUP(BG$3,pct_by_cnty!$A:$B,2,FALSE)*1000</f>
        <v>543519.265891077</v>
      </c>
      <c r="BH71" s="21">
        <f>'County Pop (1,000''s)'!BH71*VLOOKUP(BH$3,pct_by_cnty!$A:$B,2,FALSE)*1000</f>
        <v>145140.65785665013</v>
      </c>
      <c r="BI71" s="7">
        <f>'County Pop (1,000''s)'!BI71*VLOOKUP(BI$3,pct_by_cnty!$A:$B,2,FALSE)*1000</f>
        <v>0</v>
      </c>
      <c r="BJ71" s="21">
        <f>'County Pop (1,000''s)'!BJ71*VLOOKUP(BJ$3,pct_by_cnty!$A:$B,2,FALSE)*1000</f>
        <v>11254.89323934801</v>
      </c>
      <c r="BK71" s="7">
        <f>'County Pop (1,000''s)'!BK71*VLOOKUP(BK$3,pct_by_cnty!$A:$B,2,FALSE)*1000</f>
        <v>0</v>
      </c>
      <c r="BL71" s="21">
        <f>'County Pop (1,000''s)'!BL71*VLOOKUP(BL$3,pct_by_cnty!$A:$B,2,FALSE)*1000</f>
        <v>4908.6928397346737</v>
      </c>
      <c r="BM71" s="21">
        <f>'County Pop (1,000''s)'!BM71*VLOOKUP(BM$3,pct_by_cnty!$A:$B,2,FALSE)*1000</f>
        <v>408368.01581420895</v>
      </c>
      <c r="BN71" s="7">
        <f>'County Pop (1,000''s)'!BN71*VLOOKUP(BN$3,pct_by_cnty!$A:$B,2,FALSE)*1000</f>
        <v>0</v>
      </c>
      <c r="BO71" s="19">
        <f>'County Pop (1,000''s)'!BO71*VLOOKUP(BO$3,pct_by_cnty!$A:$C,3,FALSE)*1000</f>
        <v>42581.269955340686</v>
      </c>
      <c r="BP71" s="19">
        <f>'County Pop (1,000''s)'!BP71*VLOOKUP(BP$3,pct_by_cnty!$A:$C,3,FALSE)*1000</f>
        <v>14075.367673941593</v>
      </c>
      <c r="BQ71" s="2"/>
      <c r="BR71" s="7">
        <f t="shared" si="15"/>
        <v>13807412.260318916</v>
      </c>
      <c r="BS71" s="7">
        <f t="shared" si="16"/>
        <v>12818628.002712978</v>
      </c>
      <c r="BT71" s="19">
        <f t="shared" si="17"/>
        <v>988784.25760593999</v>
      </c>
      <c r="BU71" s="7">
        <f t="shared" si="18"/>
        <v>13807412.260318918</v>
      </c>
      <c r="BV71" s="7"/>
      <c r="BW71" s="15">
        <f t="shared" si="19"/>
        <v>0.92838743140540514</v>
      </c>
      <c r="BX71" s="15">
        <f t="shared" si="14"/>
        <v>1.0000000000000002</v>
      </c>
      <c r="BZ71">
        <v>2042</v>
      </c>
      <c r="CA71" s="25">
        <f t="shared" si="20"/>
        <v>2697686.6976926452</v>
      </c>
      <c r="CB71" s="25">
        <f t="shared" si="21"/>
        <v>2013199.8113170213</v>
      </c>
      <c r="CC71" s="25">
        <f t="shared" si="22"/>
        <v>3125013.3998550931</v>
      </c>
      <c r="CD71" s="25">
        <f t="shared" si="23"/>
        <v>2435887.5207634293</v>
      </c>
      <c r="CE71" s="25">
        <f t="shared" si="24"/>
        <v>2546840.5730847875</v>
      </c>
      <c r="CF71" s="25">
        <f t="shared" si="25"/>
        <v>0</v>
      </c>
    </row>
    <row r="72" spans="1:84" x14ac:dyDescent="0.25">
      <c r="A72">
        <v>2043</v>
      </c>
      <c r="B72" s="21">
        <f>'County Pop (1,000''s)'!B72*VLOOKUP(B$3,pct_by_cnty!$A:$B,2,FALSE)*1000</f>
        <v>2391.5140741665891</v>
      </c>
      <c r="C72" s="21">
        <f>'County Pop (1,000''s)'!C72*VLOOKUP(C$3,pct_by_cnty!$A:$B,2,FALSE)*1000</f>
        <v>15733.478801164121</v>
      </c>
      <c r="D72" s="19">
        <f>'County Pop (1,000''s)'!D72*VLOOKUP(D$3,pct_by_cnty!$A:$C,3,FALSE)*1000</f>
        <v>207563.55166631241</v>
      </c>
      <c r="E72" s="21">
        <f>'County Pop (1,000''s)'!E72*VLOOKUP(E$3,pct_by_cnty!$A:$B,2,FALSE)*1000</f>
        <v>8950.4976104971702</v>
      </c>
      <c r="F72" s="21">
        <f>'County Pop (1,000''s)'!F72*VLOOKUP(F$3,pct_by_cnty!$A:$B,2,FALSE)*1000</f>
        <v>766506.47820905061</v>
      </c>
      <c r="G72" s="21">
        <f>'County Pop (1,000''s)'!G72*VLOOKUP(G$3,pct_by_cnty!$A:$B,2,FALSE)*1000</f>
        <v>2457244.4384451415</v>
      </c>
      <c r="H72" s="7">
        <f>'County Pop (1,000''s)'!H72*VLOOKUP(H$3,pct_by_cnty!$A:$B,2,FALSE)*1000</f>
        <v>0</v>
      </c>
      <c r="I72" s="21">
        <f>'County Pop (1,000''s)'!I72*VLOOKUP(I$3,pct_by_cnty!$A:$B,2,FALSE)*1000</f>
        <v>254859.57909521757</v>
      </c>
      <c r="J72" s="7">
        <f>'County Pop (1,000''s)'!J72*VLOOKUP(J$3,pct_by_cnty!$A:$B,2,FALSE)*1000</f>
        <v>0</v>
      </c>
      <c r="K72" s="21">
        <f>'County Pop (1,000''s)'!K72*VLOOKUP(K$3,pct_by_cnty!$A:$B,2,FALSE)*1000</f>
        <v>2622.0257168243356</v>
      </c>
      <c r="L72" s="21">
        <f>'County Pop (1,000''s)'!L72*VLOOKUP(L$3,pct_by_cnty!$A:$B,2,FALSE)*1000</f>
        <v>502488.86352770228</v>
      </c>
      <c r="M72" s="21">
        <f>'County Pop (1,000''s)'!M72*VLOOKUP(M$3,pct_by_cnty!$A:$B,2,FALSE)*1000</f>
        <v>33550.730415322374</v>
      </c>
      <c r="N72" s="21">
        <f>'County Pop (1,000''s)'!N72*VLOOKUP(N$3,pct_by_cnty!$A:$B,2,FALSE)*1000</f>
        <v>39750.986857172909</v>
      </c>
      <c r="O72" s="7">
        <f>'County Pop (1,000''s)'!O72*VLOOKUP(O$3,pct_by_cnty!$A:$B,2,FALSE)*1000</f>
        <v>0</v>
      </c>
      <c r="P72" s="21">
        <f>'County Pop (1,000''s)'!P72*VLOOKUP(P$3,pct_by_cnty!$A:$B,2,FALSE)*1000</f>
        <v>13.722008338191943</v>
      </c>
      <c r="Q72" s="19">
        <f>'County Pop (1,000''s)'!Q72*VLOOKUP(Q$3,pct_by_cnty!$A:$C,3,FALSE)*1000</f>
        <v>300356.93182091106</v>
      </c>
      <c r="R72" s="21">
        <f>'County Pop (1,000''s)'!R72*VLOOKUP(R$3,pct_by_cnty!$A:$B,2,FALSE)*1000</f>
        <v>196756.43904834898</v>
      </c>
      <c r="S72" s="7">
        <f>'County Pop (1,000''s)'!S72*VLOOKUP(S$3,pct_by_cnty!$A:$B,2,FALSE)*1000</f>
        <v>0</v>
      </c>
      <c r="T72" s="7">
        <f>'County Pop (1,000''s)'!T72*VLOOKUP(T$3,pct_by_cnty!$A:$B,2,FALSE)*1000</f>
        <v>0</v>
      </c>
      <c r="U72" s="7">
        <f>'County Pop (1,000''s)'!U72*VLOOKUP(U$3,pct_by_cnty!$A:$B,2,FALSE)*1000</f>
        <v>0</v>
      </c>
      <c r="V72" s="21">
        <f>'County Pop (1,000''s)'!V72*VLOOKUP(V$3,pct_by_cnty!$A:$B,2,FALSE)*1000</f>
        <v>8277.9708271596573</v>
      </c>
      <c r="W72" s="7">
        <f>'County Pop (1,000''s)'!W72*VLOOKUP(W$3,pct_by_cnty!$A:$B,2,FALSE)*1000</f>
        <v>0</v>
      </c>
      <c r="X72" s="7">
        <f>'County Pop (1,000''s)'!X72*VLOOKUP(X$3,pct_by_cnty!$A:$B,2,FALSE)*1000</f>
        <v>0</v>
      </c>
      <c r="Y72" s="21">
        <f>'County Pop (1,000''s)'!Y72*VLOOKUP(Y$3,pct_by_cnty!$A:$B,2,FALSE)*1000</f>
        <v>70.816672487151379</v>
      </c>
      <c r="Z72" s="21">
        <f>'County Pop (1,000''s)'!Z72*VLOOKUP(Z$3,pct_by_cnty!$A:$B,2,FALSE)*1000</f>
        <v>25675.551155997251</v>
      </c>
      <c r="AA72" s="7">
        <f>'County Pop (1,000''s)'!AA72*VLOOKUP(AA$3,pct_by_cnty!$A:$B,2,FALSE)*1000</f>
        <v>0</v>
      </c>
      <c r="AB72" s="21">
        <f>'County Pop (1,000''s)'!AB72*VLOOKUP(AB$3,pct_by_cnty!$A:$B,2,FALSE)*1000</f>
        <v>987.46728991385396</v>
      </c>
      <c r="AC72" s="7">
        <f>'County Pop (1,000''s)'!AC72*VLOOKUP(AC$3,pct_by_cnty!$A:$B,2,FALSE)*1000</f>
        <v>0</v>
      </c>
      <c r="AD72" s="19">
        <f>'County Pop (1,000''s)'!AD72*VLOOKUP(AD$3,pct_by_cnty!$A:$C,3,FALSE)*1000</f>
        <v>4423.8279757891587</v>
      </c>
      <c r="AE72" s="21">
        <f>'County Pop (1,000''s)'!AE72*VLOOKUP(AE$3,pct_by_cnty!$A:$B,2,FALSE)*1000</f>
        <v>210616.82234432799</v>
      </c>
      <c r="AF72" s="19">
        <f>'County Pop (1,000''s)'!AF72*VLOOKUP(AF$3,pct_by_cnty!$A:$C,3,FALSE)*1000</f>
        <v>2410.6885140276672</v>
      </c>
      <c r="AG72" s="7">
        <f>'County Pop (1,000''s)'!AG72*VLOOKUP(AG$3,pct_by_cnty!$A:$B,2,FALSE)*1000</f>
        <v>0</v>
      </c>
      <c r="AH72" s="7">
        <f>'County Pop (1,000''s)'!AH72*VLOOKUP(AH$3,pct_by_cnty!$A:$B,2,FALSE)*1000</f>
        <v>0</v>
      </c>
      <c r="AI72" s="7">
        <f>'County Pop (1,000''s)'!AI72*VLOOKUP(AI$3,pct_by_cnty!$A:$B,2,FALSE)*1000</f>
        <v>0</v>
      </c>
      <c r="AJ72" s="21">
        <f>'County Pop (1,000''s)'!AJ72*VLOOKUP(AJ$3,pct_by_cnty!$A:$B,2,FALSE)*1000</f>
        <v>700672.32026511303</v>
      </c>
      <c r="AK72" s="7">
        <f>'County Pop (1,000''s)'!AK72*VLOOKUP(AK$3,pct_by_cnty!$A:$B,2,FALSE)*1000</f>
        <v>0</v>
      </c>
      <c r="AL72" s="7">
        <f>'County Pop (1,000''s)'!AL72*VLOOKUP(AL$3,pct_by_cnty!$A:$B,2,FALSE)*1000</f>
        <v>0</v>
      </c>
      <c r="AM72" s="7">
        <f>'County Pop (1,000''s)'!AM72*VLOOKUP(AM$3,pct_by_cnty!$A:$B,2,FALSE)*1000</f>
        <v>0</v>
      </c>
      <c r="AN72" s="7">
        <f>'County Pop (1,000''s)'!AN72*VLOOKUP(AN$3,pct_by_cnty!$A:$B,2,FALSE)*1000</f>
        <v>0</v>
      </c>
      <c r="AO72" s="21">
        <f>'County Pop (1,000''s)'!AO72*VLOOKUP(AO$3,pct_by_cnty!$A:$B,2,FALSE)*1000</f>
        <v>499402.27928738296</v>
      </c>
      <c r="AP72" s="7">
        <f>'County Pop (1,000''s)'!AP72*VLOOKUP(AP$3,pct_by_cnty!$A:$B,2,FALSE)*1000</f>
        <v>0</v>
      </c>
      <c r="AQ72" s="21">
        <f>'County Pop (1,000''s)'!AQ72*VLOOKUP(AQ$3,pct_by_cnty!$A:$B,2,FALSE)*1000</f>
        <v>193277.18936486801</v>
      </c>
      <c r="AR72" s="21">
        <f>'County Pop (1,000''s)'!AR72*VLOOKUP(AR$3,pct_by_cnty!$A:$B,2,FALSE)*1000</f>
        <v>3138935.4474502318</v>
      </c>
      <c r="AS72" s="21">
        <f>'County Pop (1,000''s)'!AS72*VLOOKUP(AS$3,pct_by_cnty!$A:$B,2,FALSE)*1000</f>
        <v>60.501734358719517</v>
      </c>
      <c r="AT72" s="21">
        <f>'County Pop (1,000''s)'!AT72*VLOOKUP(AT$3,pct_by_cnty!$A:$B,2,FALSE)*1000</f>
        <v>59346.473950274943</v>
      </c>
      <c r="AU72" s="19">
        <f>'County Pop (1,000''s)'!AU72*VLOOKUP(AU$3,pct_by_cnty!$A:$C,3,FALSE)*1000</f>
        <v>208129.12749668612</v>
      </c>
      <c r="AV72" s="21">
        <f>'County Pop (1,000''s)'!AV72*VLOOKUP(AV$3,pct_by_cnty!$A:$B,2,FALSE)*1000</f>
        <v>39724.581912256777</v>
      </c>
      <c r="AW72" s="21">
        <f>'County Pop (1,000''s)'!AW72*VLOOKUP(AW$3,pct_by_cnty!$A:$B,2,FALSE)*1000</f>
        <v>3.7788661750313048</v>
      </c>
      <c r="AX72" s="21">
        <f>'County Pop (1,000''s)'!AX72*VLOOKUP(AX$3,pct_by_cnty!$A:$B,2,FALSE)*1000</f>
        <v>9.6924708623983822</v>
      </c>
      <c r="AY72" s="21">
        <f>'County Pop (1,000''s)'!AY72*VLOOKUP(AY$3,pct_by_cnty!$A:$B,2,FALSE)*1000</f>
        <v>1887163.7987570032</v>
      </c>
      <c r="AZ72" s="7">
        <f>'County Pop (1,000''s)'!AZ72*VLOOKUP(AZ$3,pct_by_cnty!$A:$B,2,FALSE)*1000</f>
        <v>0</v>
      </c>
      <c r="BA72" s="7">
        <f>'County Pop (1,000''s)'!BA72*VLOOKUP(BA$3,pct_by_cnty!$A:$B,2,FALSE)*1000</f>
        <v>0</v>
      </c>
      <c r="BB72" s="7">
        <f>'County Pop (1,000''s)'!BB72*VLOOKUP(BB$3,pct_by_cnty!$A:$B,2,FALSE)*1000</f>
        <v>0</v>
      </c>
      <c r="BC72" s="21">
        <f>'County Pop (1,000''s)'!BC72*VLOOKUP(BC$3,pct_by_cnty!$A:$B,2,FALSE)*1000</f>
        <v>35177.767579525738</v>
      </c>
      <c r="BD72" s="21">
        <f>'County Pop (1,000''s)'!BD72*VLOOKUP(BD$3,pct_by_cnty!$A:$B,2,FALSE)*1000</f>
        <v>338978.46347823623</v>
      </c>
      <c r="BE72" s="21">
        <f>'County Pop (1,000''s)'!BE72*VLOOKUP(BE$3,pct_by_cnty!$A:$B,2,FALSE)*1000</f>
        <v>395805.80224722036</v>
      </c>
      <c r="BF72" s="19">
        <f>'County Pop (1,000''s)'!BF72*VLOOKUP(BF$3,pct_by_cnty!$A:$C,3,FALSE)*1000</f>
        <v>212197.51196343344</v>
      </c>
      <c r="BG72" s="21">
        <f>'County Pop (1,000''s)'!BG72*VLOOKUP(BG$3,pct_by_cnty!$A:$B,2,FALSE)*1000</f>
        <v>548479.10371534666</v>
      </c>
      <c r="BH72" s="21">
        <f>'County Pop (1,000''s)'!BH72*VLOOKUP(BH$3,pct_by_cnty!$A:$B,2,FALSE)*1000</f>
        <v>146287.8605519392</v>
      </c>
      <c r="BI72" s="7">
        <f>'County Pop (1,000''s)'!BI72*VLOOKUP(BI$3,pct_by_cnty!$A:$B,2,FALSE)*1000</f>
        <v>0</v>
      </c>
      <c r="BJ72" s="21">
        <f>'County Pop (1,000''s)'!BJ72*VLOOKUP(BJ$3,pct_by_cnty!$A:$B,2,FALSE)*1000</f>
        <v>11336.333199631657</v>
      </c>
      <c r="BK72" s="7">
        <f>'County Pop (1,000''s)'!BK72*VLOOKUP(BK$3,pct_by_cnty!$A:$B,2,FALSE)*1000</f>
        <v>0</v>
      </c>
      <c r="BL72" s="21">
        <f>'County Pop (1,000''s)'!BL72*VLOOKUP(BL$3,pct_by_cnty!$A:$B,2,FALSE)*1000</f>
        <v>4919.3875841912777</v>
      </c>
      <c r="BM72" s="21">
        <f>'County Pop (1,000''s)'!BM72*VLOOKUP(BM$3,pct_by_cnty!$A:$B,2,FALSE)*1000</f>
        <v>410411.41345331131</v>
      </c>
      <c r="BN72" s="7">
        <f>'County Pop (1,000''s)'!BN72*VLOOKUP(BN$3,pct_by_cnty!$A:$B,2,FALSE)*1000</f>
        <v>0</v>
      </c>
      <c r="BO72" s="19">
        <f>'County Pop (1,000''s)'!BO72*VLOOKUP(BO$3,pct_by_cnty!$A:$C,3,FALSE)*1000</f>
        <v>42962.502496444991</v>
      </c>
      <c r="BP72" s="19">
        <f>'County Pop (1,000''s)'!BP72*VLOOKUP(BP$3,pct_by_cnty!$A:$C,3,FALSE)*1000</f>
        <v>14124.033754319036</v>
      </c>
      <c r="BQ72" s="2"/>
      <c r="BR72" s="7">
        <f t="shared" si="15"/>
        <v>13928657.753654685</v>
      </c>
      <c r="BS72" s="7">
        <f t="shared" si="16"/>
        <v>12936489.577966761</v>
      </c>
      <c r="BT72" s="19">
        <f t="shared" si="17"/>
        <v>992168.17568792391</v>
      </c>
      <c r="BU72" s="7">
        <f t="shared" si="18"/>
        <v>13928657.753654685</v>
      </c>
      <c r="BV72" s="7"/>
      <c r="BW72" s="15">
        <f t="shared" si="19"/>
        <v>0.92876785450287969</v>
      </c>
      <c r="BX72" s="15">
        <f t="shared" si="14"/>
        <v>1</v>
      </c>
      <c r="BZ72">
        <v>2043</v>
      </c>
      <c r="CA72" s="25">
        <f t="shared" si="20"/>
        <v>2726588.1946256761</v>
      </c>
      <c r="CB72" s="25">
        <f t="shared" si="21"/>
        <v>2032996.05701786</v>
      </c>
      <c r="CC72" s="25">
        <f t="shared" si="22"/>
        <v>3138935.4474502318</v>
      </c>
      <c r="CD72" s="25">
        <f t="shared" si="23"/>
        <v>2457244.4384451415</v>
      </c>
      <c r="CE72" s="25">
        <f t="shared" si="24"/>
        <v>2580725.4404278519</v>
      </c>
      <c r="CF72" s="25">
        <f t="shared" si="25"/>
        <v>0</v>
      </c>
    </row>
    <row r="73" spans="1:84" x14ac:dyDescent="0.25">
      <c r="A73">
        <v>2044</v>
      </c>
      <c r="B73" s="21">
        <f>'County Pop (1,000''s)'!B73*VLOOKUP(B$3,pct_by_cnty!$A:$B,2,FALSE)*1000</f>
        <v>2397.5992640972545</v>
      </c>
      <c r="C73" s="21">
        <f>'County Pop (1,000''s)'!C73*VLOOKUP(C$3,pct_by_cnty!$A:$B,2,FALSE)*1000</f>
        <v>15834.652167788152</v>
      </c>
      <c r="D73" s="19">
        <f>'County Pop (1,000''s)'!D73*VLOOKUP(D$3,pct_by_cnty!$A:$C,3,FALSE)*1000</f>
        <v>209342.84530795619</v>
      </c>
      <c r="E73" s="21">
        <f>'County Pop (1,000''s)'!E73*VLOOKUP(E$3,pct_by_cnty!$A:$B,2,FALSE)*1000</f>
        <v>8917.8314101342094</v>
      </c>
      <c r="F73" s="21">
        <f>'County Pop (1,000''s)'!F73*VLOOKUP(F$3,pct_by_cnty!$A:$B,2,FALSE)*1000</f>
        <v>771486.28454663418</v>
      </c>
      <c r="G73" s="21">
        <f>'County Pop (1,000''s)'!G73*VLOOKUP(G$3,pct_by_cnty!$A:$B,2,FALSE)*1000</f>
        <v>2478888.3129404616</v>
      </c>
      <c r="H73" s="7">
        <f>'County Pop (1,000''s)'!H73*VLOOKUP(H$3,pct_by_cnty!$A:$B,2,FALSE)*1000</f>
        <v>0</v>
      </c>
      <c r="I73" s="21">
        <f>'County Pop (1,000''s)'!I73*VLOOKUP(I$3,pct_by_cnty!$A:$B,2,FALSE)*1000</f>
        <v>257733.28776169967</v>
      </c>
      <c r="J73" s="7">
        <f>'County Pop (1,000''s)'!J73*VLOOKUP(J$3,pct_by_cnty!$A:$B,2,FALSE)*1000</f>
        <v>0</v>
      </c>
      <c r="K73" s="21">
        <f>'County Pop (1,000''s)'!K73*VLOOKUP(K$3,pct_by_cnty!$A:$B,2,FALSE)*1000</f>
        <v>2652.8931767081972</v>
      </c>
      <c r="L73" s="21">
        <f>'County Pop (1,000''s)'!L73*VLOOKUP(L$3,pct_by_cnty!$A:$B,2,FALSE)*1000</f>
        <v>510403.16169280082</v>
      </c>
      <c r="M73" s="21">
        <f>'County Pop (1,000''s)'!M73*VLOOKUP(M$3,pct_by_cnty!$A:$B,2,FALSE)*1000</f>
        <v>33670.484872368608</v>
      </c>
      <c r="N73" s="21">
        <f>'County Pop (1,000''s)'!N73*VLOOKUP(N$3,pct_by_cnty!$A:$B,2,FALSE)*1000</f>
        <v>39758.2499500962</v>
      </c>
      <c r="O73" s="7">
        <f>'County Pop (1,000''s)'!O73*VLOOKUP(O$3,pct_by_cnty!$A:$B,2,FALSE)*1000</f>
        <v>0</v>
      </c>
      <c r="P73" s="21">
        <f>'County Pop (1,000''s)'!P73*VLOOKUP(P$3,pct_by_cnty!$A:$B,2,FALSE)*1000</f>
        <v>13.787949312272108</v>
      </c>
      <c r="Q73" s="19">
        <f>'County Pop (1,000''s)'!Q73*VLOOKUP(Q$3,pct_by_cnty!$A:$C,3,FALSE)*1000</f>
        <v>298987.81556960515</v>
      </c>
      <c r="R73" s="21">
        <f>'County Pop (1,000''s)'!R73*VLOOKUP(R$3,pct_by_cnty!$A:$B,2,FALSE)*1000</f>
        <v>200776.63582211503</v>
      </c>
      <c r="S73" s="7">
        <f>'County Pop (1,000''s)'!S73*VLOOKUP(S$3,pct_by_cnty!$A:$B,2,FALSE)*1000</f>
        <v>0</v>
      </c>
      <c r="T73" s="7">
        <f>'County Pop (1,000''s)'!T73*VLOOKUP(T$3,pct_by_cnty!$A:$B,2,FALSE)*1000</f>
        <v>0</v>
      </c>
      <c r="U73" s="7">
        <f>'County Pop (1,000''s)'!U73*VLOOKUP(U$3,pct_by_cnty!$A:$B,2,FALSE)*1000</f>
        <v>0</v>
      </c>
      <c r="V73" s="21">
        <f>'County Pop (1,000''s)'!V73*VLOOKUP(V$3,pct_by_cnty!$A:$B,2,FALSE)*1000</f>
        <v>8303.4496298305839</v>
      </c>
      <c r="W73" s="7">
        <f>'County Pop (1,000''s)'!W73*VLOOKUP(W$3,pct_by_cnty!$A:$B,2,FALSE)*1000</f>
        <v>0</v>
      </c>
      <c r="X73" s="7">
        <f>'County Pop (1,000''s)'!X73*VLOOKUP(X$3,pct_by_cnty!$A:$B,2,FALSE)*1000</f>
        <v>0</v>
      </c>
      <c r="Y73" s="21">
        <f>'County Pop (1,000''s)'!Y73*VLOOKUP(Y$3,pct_by_cnty!$A:$B,2,FALSE)*1000</f>
        <v>70.655110609104838</v>
      </c>
      <c r="Z73" s="21">
        <f>'County Pop (1,000''s)'!Z73*VLOOKUP(Z$3,pct_by_cnty!$A:$B,2,FALSE)*1000</f>
        <v>25662.577493412904</v>
      </c>
      <c r="AA73" s="7">
        <f>'County Pop (1,000''s)'!AA73*VLOOKUP(AA$3,pct_by_cnty!$A:$B,2,FALSE)*1000</f>
        <v>0</v>
      </c>
      <c r="AB73" s="21">
        <f>'County Pop (1,000''s)'!AB73*VLOOKUP(AB$3,pct_by_cnty!$A:$B,2,FALSE)*1000</f>
        <v>994.59005917886964</v>
      </c>
      <c r="AC73" s="7">
        <f>'County Pop (1,000''s)'!AC73*VLOOKUP(AC$3,pct_by_cnty!$A:$B,2,FALSE)*1000</f>
        <v>0</v>
      </c>
      <c r="AD73" s="19">
        <f>'County Pop (1,000''s)'!AD73*VLOOKUP(AD$3,pct_by_cnty!$A:$C,3,FALSE)*1000</f>
        <v>4415.2505644466091</v>
      </c>
      <c r="AE73" s="21">
        <f>'County Pop (1,000''s)'!AE73*VLOOKUP(AE$3,pct_by_cnty!$A:$B,2,FALSE)*1000</f>
        <v>212314.92936344698</v>
      </c>
      <c r="AF73" s="19">
        <f>'County Pop (1,000''s)'!AF73*VLOOKUP(AF$3,pct_by_cnty!$A:$C,3,FALSE)*1000</f>
        <v>2410.1262731289735</v>
      </c>
      <c r="AG73" s="7">
        <f>'County Pop (1,000''s)'!AG73*VLOOKUP(AG$3,pct_by_cnty!$A:$B,2,FALSE)*1000</f>
        <v>0</v>
      </c>
      <c r="AH73" s="7">
        <f>'County Pop (1,000''s)'!AH73*VLOOKUP(AH$3,pct_by_cnty!$A:$B,2,FALSE)*1000</f>
        <v>0</v>
      </c>
      <c r="AI73" s="7">
        <f>'County Pop (1,000''s)'!AI73*VLOOKUP(AI$3,pct_by_cnty!$A:$B,2,FALSE)*1000</f>
        <v>0</v>
      </c>
      <c r="AJ73" s="21">
        <f>'County Pop (1,000''s)'!AJ73*VLOOKUP(AJ$3,pct_by_cnty!$A:$B,2,FALSE)*1000</f>
        <v>712540.24243196123</v>
      </c>
      <c r="AK73" s="7">
        <f>'County Pop (1,000''s)'!AK73*VLOOKUP(AK$3,pct_by_cnty!$A:$B,2,FALSE)*1000</f>
        <v>0</v>
      </c>
      <c r="AL73" s="7">
        <f>'County Pop (1,000''s)'!AL73*VLOOKUP(AL$3,pct_by_cnty!$A:$B,2,FALSE)*1000</f>
        <v>0</v>
      </c>
      <c r="AM73" s="7">
        <f>'County Pop (1,000''s)'!AM73*VLOOKUP(AM$3,pct_by_cnty!$A:$B,2,FALSE)*1000</f>
        <v>0</v>
      </c>
      <c r="AN73" s="7">
        <f>'County Pop (1,000''s)'!AN73*VLOOKUP(AN$3,pct_by_cnty!$A:$B,2,FALSE)*1000</f>
        <v>0</v>
      </c>
      <c r="AO73" s="21">
        <f>'County Pop (1,000''s)'!AO73*VLOOKUP(AO$3,pct_by_cnty!$A:$B,2,FALSE)*1000</f>
        <v>505743.74957578571</v>
      </c>
      <c r="AP73" s="7">
        <f>'County Pop (1,000''s)'!AP73*VLOOKUP(AP$3,pct_by_cnty!$A:$B,2,FALSE)*1000</f>
        <v>0</v>
      </c>
      <c r="AQ73" s="21">
        <f>'County Pop (1,000''s)'!AQ73*VLOOKUP(AQ$3,pct_by_cnty!$A:$B,2,FALSE)*1000</f>
        <v>194658.69507554299</v>
      </c>
      <c r="AR73" s="21">
        <f>'County Pop (1,000''s)'!AR73*VLOOKUP(AR$3,pct_by_cnty!$A:$B,2,FALSE)*1000</f>
        <v>3152749.4130523168</v>
      </c>
      <c r="AS73" s="21">
        <f>'County Pop (1,000''s)'!AS73*VLOOKUP(AS$3,pct_by_cnty!$A:$B,2,FALSE)*1000</f>
        <v>60.358894191671666</v>
      </c>
      <c r="AT73" s="21">
        <f>'County Pop (1,000''s)'!AT73*VLOOKUP(AT$3,pct_by_cnty!$A:$B,2,FALSE)*1000</f>
        <v>59914.580206120976</v>
      </c>
      <c r="AU73" s="19">
        <f>'County Pop (1,000''s)'!AU73*VLOOKUP(AU$3,pct_by_cnty!$A:$C,3,FALSE)*1000</f>
        <v>209060.71672957318</v>
      </c>
      <c r="AV73" s="21">
        <f>'County Pop (1,000''s)'!AV73*VLOOKUP(AV$3,pct_by_cnty!$A:$B,2,FALSE)*1000</f>
        <v>39696.070997589188</v>
      </c>
      <c r="AW73" s="21">
        <f>'County Pop (1,000''s)'!AW73*VLOOKUP(AW$3,pct_by_cnty!$A:$B,2,FALSE)*1000</f>
        <v>3.8270982852908668</v>
      </c>
      <c r="AX73" s="21">
        <f>'County Pop (1,000''s)'!AX73*VLOOKUP(AX$3,pct_by_cnty!$A:$B,2,FALSE)*1000</f>
        <v>9.9049583356908215</v>
      </c>
      <c r="AY73" s="21">
        <f>'County Pop (1,000''s)'!AY73*VLOOKUP(AY$3,pct_by_cnty!$A:$B,2,FALSE)*1000</f>
        <v>1907432.8180172956</v>
      </c>
      <c r="AZ73" s="7">
        <f>'County Pop (1,000''s)'!AZ73*VLOOKUP(AZ$3,pct_by_cnty!$A:$B,2,FALSE)*1000</f>
        <v>0</v>
      </c>
      <c r="BA73" s="7">
        <f>'County Pop (1,000''s)'!BA73*VLOOKUP(BA$3,pct_by_cnty!$A:$B,2,FALSE)*1000</f>
        <v>0</v>
      </c>
      <c r="BB73" s="7">
        <f>'County Pop (1,000''s)'!BB73*VLOOKUP(BB$3,pct_by_cnty!$A:$B,2,FALSE)*1000</f>
        <v>0</v>
      </c>
      <c r="BC73" s="21">
        <f>'County Pop (1,000''s)'!BC73*VLOOKUP(BC$3,pct_by_cnty!$A:$B,2,FALSE)*1000</f>
        <v>35047.548346332005</v>
      </c>
      <c r="BD73" s="21">
        <f>'County Pop (1,000''s)'!BD73*VLOOKUP(BD$3,pct_by_cnty!$A:$B,2,FALSE)*1000</f>
        <v>345795.59772179282</v>
      </c>
      <c r="BE73" s="21">
        <f>'County Pop (1,000''s)'!BE73*VLOOKUP(BE$3,pct_by_cnty!$A:$B,2,FALSE)*1000</f>
        <v>401570.59279525041</v>
      </c>
      <c r="BF73" s="19">
        <f>'County Pop (1,000''s)'!BF73*VLOOKUP(BF$3,pct_by_cnty!$A:$C,3,FALSE)*1000</f>
        <v>213365.278577844</v>
      </c>
      <c r="BG73" s="21">
        <f>'County Pop (1,000''s)'!BG73*VLOOKUP(BG$3,pct_by_cnty!$A:$B,2,FALSE)*1000</f>
        <v>553894.75479146163</v>
      </c>
      <c r="BH73" s="21">
        <f>'County Pop (1,000''s)'!BH73*VLOOKUP(BH$3,pct_by_cnty!$A:$B,2,FALSE)*1000</f>
        <v>147435.12585576181</v>
      </c>
      <c r="BI73" s="7">
        <f>'County Pop (1,000''s)'!BI73*VLOOKUP(BI$3,pct_by_cnty!$A:$B,2,FALSE)*1000</f>
        <v>0</v>
      </c>
      <c r="BJ73" s="21">
        <f>'County Pop (1,000''s)'!BJ73*VLOOKUP(BJ$3,pct_by_cnty!$A:$B,2,FALSE)*1000</f>
        <v>11413.644493802061</v>
      </c>
      <c r="BK73" s="7">
        <f>'County Pop (1,000''s)'!BK73*VLOOKUP(BK$3,pct_by_cnty!$A:$B,2,FALSE)*1000</f>
        <v>0</v>
      </c>
      <c r="BL73" s="21">
        <f>'County Pop (1,000''s)'!BL73*VLOOKUP(BL$3,pct_by_cnty!$A:$B,2,FALSE)*1000</f>
        <v>4928.214905929688</v>
      </c>
      <c r="BM73" s="21">
        <f>'County Pop (1,000''s)'!BM73*VLOOKUP(BM$3,pct_by_cnty!$A:$B,2,FALSE)*1000</f>
        <v>412612.44528865989</v>
      </c>
      <c r="BN73" s="7">
        <f>'County Pop (1,000''s)'!BN73*VLOOKUP(BN$3,pct_by_cnty!$A:$B,2,FALSE)*1000</f>
        <v>0</v>
      </c>
      <c r="BO73" s="19">
        <f>'County Pop (1,000''s)'!BO73*VLOOKUP(BO$3,pct_by_cnty!$A:$C,3,FALSE)*1000</f>
        <v>43326.136938007978</v>
      </c>
      <c r="BP73" s="19">
        <f>'County Pop (1,000''s)'!BP73*VLOOKUP(BP$3,pct_by_cnty!$A:$C,3,FALSE)*1000</f>
        <v>14167.199699018352</v>
      </c>
      <c r="BQ73" s="2"/>
      <c r="BR73" s="7">
        <f t="shared" si="15"/>
        <v>14050462.337376688</v>
      </c>
      <c r="BS73" s="7">
        <f t="shared" si="16"/>
        <v>13055386.967717107</v>
      </c>
      <c r="BT73" s="19">
        <f t="shared" si="17"/>
        <v>995075.36965958052</v>
      </c>
      <c r="BU73" s="7">
        <f t="shared" si="18"/>
        <v>14050462.337376688</v>
      </c>
      <c r="BV73" s="7"/>
      <c r="BW73" s="15">
        <f t="shared" si="19"/>
        <v>0.92917846076762145</v>
      </c>
      <c r="BX73" s="15">
        <f t="shared" si="14"/>
        <v>1</v>
      </c>
      <c r="BZ73">
        <v>2044</v>
      </c>
      <c r="CA73" s="25">
        <f t="shared" si="20"/>
        <v>2755673.1062491252</v>
      </c>
      <c r="CB73" s="25">
        <f t="shared" si="21"/>
        <v>2052911.0580841783</v>
      </c>
      <c r="CC73" s="25">
        <f t="shared" si="22"/>
        <v>3152749.4130523168</v>
      </c>
      <c r="CD73" s="25">
        <f t="shared" si="23"/>
        <v>2478888.3129404616</v>
      </c>
      <c r="CE73" s="25">
        <f t="shared" si="24"/>
        <v>2615165.0773910284</v>
      </c>
      <c r="CF73" s="25">
        <f t="shared" si="25"/>
        <v>0</v>
      </c>
    </row>
    <row r="74" spans="1:84" x14ac:dyDescent="0.25">
      <c r="A74">
        <v>2045</v>
      </c>
      <c r="B74" s="21">
        <f>'County Pop (1,000''s)'!B74*VLOOKUP(B$3,pct_by_cnty!$A:$B,2,FALSE)*1000</f>
        <v>2404.6386195499599</v>
      </c>
      <c r="C74" s="21">
        <f>'County Pop (1,000''s)'!C74*VLOOKUP(C$3,pct_by_cnty!$A:$B,2,FALSE)*1000</f>
        <v>15934.724734340776</v>
      </c>
      <c r="D74" s="19">
        <f>'County Pop (1,000''s)'!D74*VLOOKUP(D$3,pct_by_cnty!$A:$C,3,FALSE)*1000</f>
        <v>211288.08097593443</v>
      </c>
      <c r="E74" s="21">
        <f>'County Pop (1,000''s)'!E74*VLOOKUP(E$3,pct_by_cnty!$A:$B,2,FALSE)*1000</f>
        <v>8881.7584666884341</v>
      </c>
      <c r="F74" s="21">
        <f>'County Pop (1,000''s)'!F74*VLOOKUP(F$3,pct_by_cnty!$A:$B,2,FALSE)*1000</f>
        <v>776308.3512066768</v>
      </c>
      <c r="G74" s="21">
        <f>'County Pop (1,000''s)'!G74*VLOOKUP(G$3,pct_by_cnty!$A:$B,2,FALSE)*1000</f>
        <v>2500545.0901057497</v>
      </c>
      <c r="H74" s="7">
        <f>'County Pop (1,000''s)'!H74*VLOOKUP(H$3,pct_by_cnty!$A:$B,2,FALSE)*1000</f>
        <v>0</v>
      </c>
      <c r="I74" s="21">
        <f>'County Pop (1,000''s)'!I74*VLOOKUP(I$3,pct_by_cnty!$A:$B,2,FALSE)*1000</f>
        <v>260514.16738839383</v>
      </c>
      <c r="J74" s="7">
        <f>'County Pop (1,000''s)'!J74*VLOOKUP(J$3,pct_by_cnty!$A:$B,2,FALSE)*1000</f>
        <v>0</v>
      </c>
      <c r="K74" s="21">
        <f>'County Pop (1,000''s)'!K74*VLOOKUP(K$3,pct_by_cnty!$A:$B,2,FALSE)*1000</f>
        <v>2683.8273313872778</v>
      </c>
      <c r="L74" s="21">
        <f>'County Pop (1,000''s)'!L74*VLOOKUP(L$3,pct_by_cnty!$A:$B,2,FALSE)*1000</f>
        <v>518103.80371616111</v>
      </c>
      <c r="M74" s="21">
        <f>'County Pop (1,000''s)'!M74*VLOOKUP(M$3,pct_by_cnty!$A:$B,2,FALSE)*1000</f>
        <v>33777.46357792792</v>
      </c>
      <c r="N74" s="21">
        <f>'County Pop (1,000''s)'!N74*VLOOKUP(N$3,pct_by_cnty!$A:$B,2,FALSE)*1000</f>
        <v>39750.068313531061</v>
      </c>
      <c r="O74" s="7">
        <f>'County Pop (1,000''s)'!O74*VLOOKUP(O$3,pct_by_cnty!$A:$B,2,FALSE)*1000</f>
        <v>0</v>
      </c>
      <c r="P74" s="21">
        <f>'County Pop (1,000''s)'!P74*VLOOKUP(P$3,pct_by_cnty!$A:$B,2,FALSE)*1000</f>
        <v>13.852684363572708</v>
      </c>
      <c r="Q74" s="19">
        <f>'County Pop (1,000''s)'!Q74*VLOOKUP(Q$3,pct_by_cnty!$A:$C,3,FALSE)*1000</f>
        <v>297141.10855807259</v>
      </c>
      <c r="R74" s="21">
        <f>'County Pop (1,000''s)'!R74*VLOOKUP(R$3,pct_by_cnty!$A:$B,2,FALSE)*1000</f>
        <v>204795.97070373414</v>
      </c>
      <c r="S74" s="7">
        <f>'County Pop (1,000''s)'!S74*VLOOKUP(S$3,pct_by_cnty!$A:$B,2,FALSE)*1000</f>
        <v>0</v>
      </c>
      <c r="T74" s="7">
        <f>'County Pop (1,000''s)'!T74*VLOOKUP(T$3,pct_by_cnty!$A:$B,2,FALSE)*1000</f>
        <v>0</v>
      </c>
      <c r="U74" s="7">
        <f>'County Pop (1,000''s)'!U74*VLOOKUP(U$3,pct_by_cnty!$A:$B,2,FALSE)*1000</f>
        <v>0</v>
      </c>
      <c r="V74" s="21">
        <f>'County Pop (1,000''s)'!V74*VLOOKUP(V$3,pct_by_cnty!$A:$B,2,FALSE)*1000</f>
        <v>8325.7665480743417</v>
      </c>
      <c r="W74" s="7">
        <f>'County Pop (1,000''s)'!W74*VLOOKUP(W$3,pct_by_cnty!$A:$B,2,FALSE)*1000</f>
        <v>0</v>
      </c>
      <c r="X74" s="7">
        <f>'County Pop (1,000''s)'!X74*VLOOKUP(X$3,pct_by_cnty!$A:$B,2,FALSE)*1000</f>
        <v>0</v>
      </c>
      <c r="Y74" s="21">
        <f>'County Pop (1,000''s)'!Y74*VLOOKUP(Y$3,pct_by_cnty!$A:$B,2,FALSE)*1000</f>
        <v>70.466555944660371</v>
      </c>
      <c r="Z74" s="21">
        <f>'County Pop (1,000''s)'!Z74*VLOOKUP(Z$3,pct_by_cnty!$A:$B,2,FALSE)*1000</f>
        <v>25639.625897552844</v>
      </c>
      <c r="AA74" s="7">
        <f>'County Pop (1,000''s)'!AA74*VLOOKUP(AA$3,pct_by_cnty!$A:$B,2,FALSE)*1000</f>
        <v>0</v>
      </c>
      <c r="AB74" s="21">
        <f>'County Pop (1,000''s)'!AB74*VLOOKUP(AB$3,pct_by_cnty!$A:$B,2,FALSE)*1000</f>
        <v>1001.4719000499737</v>
      </c>
      <c r="AC74" s="7">
        <f>'County Pop (1,000''s)'!AC74*VLOOKUP(AC$3,pct_by_cnty!$A:$B,2,FALSE)*1000</f>
        <v>0</v>
      </c>
      <c r="AD74" s="19">
        <f>'County Pop (1,000''s)'!AD74*VLOOKUP(AD$3,pct_by_cnty!$A:$C,3,FALSE)*1000</f>
        <v>4404.9686707425199</v>
      </c>
      <c r="AE74" s="21">
        <f>'County Pop (1,000''s)'!AE74*VLOOKUP(AE$3,pct_by_cnty!$A:$B,2,FALSE)*1000</f>
        <v>213924.097837821</v>
      </c>
      <c r="AF74" s="19">
        <f>'County Pop (1,000''s)'!AF74*VLOOKUP(AF$3,pct_by_cnty!$A:$C,3,FALSE)*1000</f>
        <v>2408.6276057500336</v>
      </c>
      <c r="AG74" s="7">
        <f>'County Pop (1,000''s)'!AG74*VLOOKUP(AG$3,pct_by_cnty!$A:$B,2,FALSE)*1000</f>
        <v>0</v>
      </c>
      <c r="AH74" s="7">
        <f>'County Pop (1,000''s)'!AH74*VLOOKUP(AH$3,pct_by_cnty!$A:$B,2,FALSE)*1000</f>
        <v>0</v>
      </c>
      <c r="AI74" s="7">
        <f>'County Pop (1,000''s)'!AI74*VLOOKUP(AI$3,pct_by_cnty!$A:$B,2,FALSE)*1000</f>
        <v>0</v>
      </c>
      <c r="AJ74" s="21">
        <f>'County Pop (1,000''s)'!AJ74*VLOOKUP(AJ$3,pct_by_cnty!$A:$B,2,FALSE)*1000</f>
        <v>724356.03458743112</v>
      </c>
      <c r="AK74" s="7">
        <f>'County Pop (1,000''s)'!AK74*VLOOKUP(AK$3,pct_by_cnty!$A:$B,2,FALSE)*1000</f>
        <v>0</v>
      </c>
      <c r="AL74" s="7">
        <f>'County Pop (1,000''s)'!AL74*VLOOKUP(AL$3,pct_by_cnty!$A:$B,2,FALSE)*1000</f>
        <v>0</v>
      </c>
      <c r="AM74" s="7">
        <f>'County Pop (1,000''s)'!AM74*VLOOKUP(AM$3,pct_by_cnty!$A:$B,2,FALSE)*1000</f>
        <v>0</v>
      </c>
      <c r="AN74" s="7">
        <f>'County Pop (1,000''s)'!AN74*VLOOKUP(AN$3,pct_by_cnty!$A:$B,2,FALSE)*1000</f>
        <v>0</v>
      </c>
      <c r="AO74" s="21">
        <f>'County Pop (1,000''s)'!AO74*VLOOKUP(AO$3,pct_by_cnty!$A:$B,2,FALSE)*1000</f>
        <v>512127.55475901882</v>
      </c>
      <c r="AP74" s="7">
        <f>'County Pop (1,000''s)'!AP74*VLOOKUP(AP$3,pct_by_cnty!$A:$B,2,FALSE)*1000</f>
        <v>0</v>
      </c>
      <c r="AQ74" s="21">
        <f>'County Pop (1,000''s)'!AQ74*VLOOKUP(AQ$3,pct_by_cnty!$A:$B,2,FALSE)*1000</f>
        <v>196150.31892371102</v>
      </c>
      <c r="AR74" s="21">
        <f>'County Pop (1,000''s)'!AR74*VLOOKUP(AR$3,pct_by_cnty!$A:$B,2,FALSE)*1000</f>
        <v>3166393.9286948578</v>
      </c>
      <c r="AS74" s="21">
        <f>'County Pop (1,000''s)'!AS74*VLOOKUP(AS$3,pct_by_cnty!$A:$B,2,FALSE)*1000</f>
        <v>60.192944410405097</v>
      </c>
      <c r="AT74" s="21">
        <f>'County Pop (1,000''s)'!AT74*VLOOKUP(AT$3,pct_by_cnty!$A:$B,2,FALSE)*1000</f>
        <v>60481.489839489092</v>
      </c>
      <c r="AU74" s="19">
        <f>'County Pop (1,000''s)'!AU74*VLOOKUP(AU$3,pct_by_cnty!$A:$C,3,FALSE)*1000</f>
        <v>209922.75142586848</v>
      </c>
      <c r="AV74" s="21">
        <f>'County Pop (1,000''s)'!AV74*VLOOKUP(AV$3,pct_by_cnty!$A:$B,2,FALSE)*1000</f>
        <v>39652.08236481456</v>
      </c>
      <c r="AW74" s="21">
        <f>'County Pop (1,000''s)'!AW74*VLOOKUP(AW$3,pct_by_cnty!$A:$B,2,FALSE)*1000</f>
        <v>3.8756155723197172</v>
      </c>
      <c r="AX74" s="21">
        <f>'County Pop (1,000''s)'!AX74*VLOOKUP(AX$3,pct_by_cnty!$A:$B,2,FALSE)*1000</f>
        <v>10.121250457738256</v>
      </c>
      <c r="AY74" s="21">
        <f>'County Pop (1,000''s)'!AY74*VLOOKUP(AY$3,pct_by_cnty!$A:$B,2,FALSE)*1000</f>
        <v>1927789.5323760568</v>
      </c>
      <c r="AZ74" s="7">
        <f>'County Pop (1,000''s)'!AZ74*VLOOKUP(AZ$3,pct_by_cnty!$A:$B,2,FALSE)*1000</f>
        <v>0</v>
      </c>
      <c r="BA74" s="7">
        <f>'County Pop (1,000''s)'!BA74*VLOOKUP(BA$3,pct_by_cnty!$A:$B,2,FALSE)*1000</f>
        <v>0</v>
      </c>
      <c r="BB74" s="7">
        <f>'County Pop (1,000''s)'!BB74*VLOOKUP(BB$3,pct_by_cnty!$A:$B,2,FALSE)*1000</f>
        <v>0</v>
      </c>
      <c r="BC74" s="21">
        <f>'County Pop (1,000''s)'!BC74*VLOOKUP(BC$3,pct_by_cnty!$A:$B,2,FALSE)*1000</f>
        <v>34904.15327996073</v>
      </c>
      <c r="BD74" s="21">
        <f>'County Pop (1,000''s)'!BD74*VLOOKUP(BD$3,pct_by_cnty!$A:$B,2,FALSE)*1000</f>
        <v>352711.16724437708</v>
      </c>
      <c r="BE74" s="21">
        <f>'County Pop (1,000''s)'!BE74*VLOOKUP(BE$3,pct_by_cnty!$A:$B,2,FALSE)*1000</f>
        <v>407628.40312810178</v>
      </c>
      <c r="BF74" s="19">
        <f>'County Pop (1,000''s)'!BF74*VLOOKUP(BF$3,pct_by_cnty!$A:$C,3,FALSE)*1000</f>
        <v>214190.9856730013</v>
      </c>
      <c r="BG74" s="21">
        <f>'County Pop (1,000''s)'!BG74*VLOOKUP(BG$3,pct_by_cnty!$A:$B,2,FALSE)*1000</f>
        <v>559322.11838649795</v>
      </c>
      <c r="BH74" s="21">
        <f>'County Pop (1,000''s)'!BH74*VLOOKUP(BH$3,pct_by_cnty!$A:$B,2,FALSE)*1000</f>
        <v>148578.82469691712</v>
      </c>
      <c r="BI74" s="7">
        <f>'County Pop (1,000''s)'!BI74*VLOOKUP(BI$3,pct_by_cnty!$A:$B,2,FALSE)*1000</f>
        <v>0</v>
      </c>
      <c r="BJ74" s="21">
        <f>'County Pop (1,000''s)'!BJ74*VLOOKUP(BJ$3,pct_by_cnty!$A:$B,2,FALSE)*1000</f>
        <v>11487.022334575573</v>
      </c>
      <c r="BK74" s="7">
        <f>'County Pop (1,000''s)'!BK74*VLOOKUP(BK$3,pct_by_cnty!$A:$B,2,FALSE)*1000</f>
        <v>0</v>
      </c>
      <c r="BL74" s="21">
        <f>'County Pop (1,000''s)'!BL74*VLOOKUP(BL$3,pct_by_cnty!$A:$B,2,FALSE)*1000</f>
        <v>4935.213914644135</v>
      </c>
      <c r="BM74" s="21">
        <f>'County Pop (1,000''s)'!BM74*VLOOKUP(BM$3,pct_by_cnty!$A:$B,2,FALSE)*1000</f>
        <v>414656.94757468614</v>
      </c>
      <c r="BN74" s="7">
        <f>'County Pop (1,000''s)'!BN74*VLOOKUP(BN$3,pct_by_cnty!$A:$B,2,FALSE)*1000</f>
        <v>0</v>
      </c>
      <c r="BO74" s="19">
        <f>'County Pop (1,000''s)'!BO74*VLOOKUP(BO$3,pct_by_cnty!$A:$C,3,FALSE)*1000</f>
        <v>43677.488952424173</v>
      </c>
      <c r="BP74" s="19">
        <f>'County Pop (1,000''s)'!BP74*VLOOKUP(BP$3,pct_by_cnty!$A:$C,3,FALSE)*1000</f>
        <v>14204.958295323742</v>
      </c>
      <c r="BQ74" s="2"/>
      <c r="BR74" s="7">
        <f t="shared" si="15"/>
        <v>14171163.097660642</v>
      </c>
      <c r="BS74" s="7">
        <f t="shared" si="16"/>
        <v>13173924.127503527</v>
      </c>
      <c r="BT74" s="19">
        <f t="shared" si="17"/>
        <v>997238.97015711723</v>
      </c>
      <c r="BU74" s="7">
        <f t="shared" si="18"/>
        <v>14171163.097660644</v>
      </c>
      <c r="BV74" s="7"/>
      <c r="BW74" s="15">
        <f t="shared" si="19"/>
        <v>0.92962899634386831</v>
      </c>
      <c r="BX74" s="15">
        <f t="shared" si="14"/>
        <v>1.0000000000000002</v>
      </c>
      <c r="BZ74">
        <v>2045</v>
      </c>
      <c r="CA74" s="25">
        <f t="shared" si="20"/>
        <v>2785144.4346305053</v>
      </c>
      <c r="CB74" s="25">
        <f t="shared" si="21"/>
        <v>2072569.4030753491</v>
      </c>
      <c r="CC74" s="25">
        <f t="shared" si="22"/>
        <v>3166393.9286948578</v>
      </c>
      <c r="CD74" s="25">
        <f t="shared" si="23"/>
        <v>2500545.0901057497</v>
      </c>
      <c r="CE74" s="25">
        <f t="shared" si="24"/>
        <v>2649271.2709970661</v>
      </c>
      <c r="CF74" s="25">
        <f t="shared" si="25"/>
        <v>0</v>
      </c>
    </row>
    <row r="75" spans="1:84" x14ac:dyDescent="0.25">
      <c r="A75">
        <v>2046</v>
      </c>
      <c r="B75" s="21">
        <f>'County Pop (1,000''s)'!B75*VLOOKUP(B$3,pct_by_cnty!$A:$B,2,FALSE)*1000</f>
        <v>2412.9484563295709</v>
      </c>
      <c r="C75" s="21">
        <f>'County Pop (1,000''s)'!C75*VLOOKUP(C$3,pct_by_cnty!$A:$B,2,FALSE)*1000</f>
        <v>16033.7465990325</v>
      </c>
      <c r="D75" s="19">
        <f>'County Pop (1,000''s)'!D75*VLOOKUP(D$3,pct_by_cnty!$A:$C,3,FALSE)*1000</f>
        <v>213274.00830790555</v>
      </c>
      <c r="E75" s="21">
        <f>'County Pop (1,000''s)'!E75*VLOOKUP(E$3,pct_by_cnty!$A:$B,2,FALSE)*1000</f>
        <v>8838.8461966485302</v>
      </c>
      <c r="F75" s="21">
        <f>'County Pop (1,000''s)'!F75*VLOOKUP(F$3,pct_by_cnty!$A:$B,2,FALSE)*1000</f>
        <v>780586.21251528116</v>
      </c>
      <c r="G75" s="21">
        <f>'County Pop (1,000''s)'!G75*VLOOKUP(G$3,pct_by_cnty!$A:$B,2,FALSE)*1000</f>
        <v>2522224.6534535037</v>
      </c>
      <c r="H75" s="7">
        <f>'County Pop (1,000''s)'!H75*VLOOKUP(H$3,pct_by_cnty!$A:$B,2,FALSE)*1000</f>
        <v>0</v>
      </c>
      <c r="I75" s="21">
        <f>'County Pop (1,000''s)'!I75*VLOOKUP(I$3,pct_by_cnty!$A:$B,2,FALSE)*1000</f>
        <v>263371.48183088982</v>
      </c>
      <c r="J75" s="7">
        <f>'County Pop (1,000''s)'!J75*VLOOKUP(J$3,pct_by_cnty!$A:$B,2,FALSE)*1000</f>
        <v>0</v>
      </c>
      <c r="K75" s="21">
        <f>'County Pop (1,000''s)'!K75*VLOOKUP(K$3,pct_by_cnty!$A:$B,2,FALSE)*1000</f>
        <v>2714.8357329588544</v>
      </c>
      <c r="L75" s="21">
        <f>'County Pop (1,000''s)'!L75*VLOOKUP(L$3,pct_by_cnty!$A:$B,2,FALSE)*1000</f>
        <v>525483.58595641807</v>
      </c>
      <c r="M75" s="21">
        <f>'County Pop (1,000''s)'!M75*VLOOKUP(M$3,pct_by_cnty!$A:$B,2,FALSE)*1000</f>
        <v>33858.20603705445</v>
      </c>
      <c r="N75" s="21">
        <f>'County Pop (1,000''s)'!N75*VLOOKUP(N$3,pct_by_cnty!$A:$B,2,FALSE)*1000</f>
        <v>39710.773534702545</v>
      </c>
      <c r="O75" s="7">
        <f>'County Pop (1,000''s)'!O75*VLOOKUP(O$3,pct_by_cnty!$A:$B,2,FALSE)*1000</f>
        <v>0</v>
      </c>
      <c r="P75" s="21">
        <f>'County Pop (1,000''s)'!P75*VLOOKUP(P$3,pct_by_cnty!$A:$B,2,FALSE)*1000</f>
        <v>13.916262661953526</v>
      </c>
      <c r="Q75" s="19">
        <f>'County Pop (1,000''s)'!Q75*VLOOKUP(Q$3,pct_by_cnty!$A:$C,3,FALSE)*1000</f>
        <v>295229.52679915214</v>
      </c>
      <c r="R75" s="21">
        <f>'County Pop (1,000''s)'!R75*VLOOKUP(R$3,pct_by_cnty!$A:$B,2,FALSE)*1000</f>
        <v>209031.53445884891</v>
      </c>
      <c r="S75" s="7">
        <f>'County Pop (1,000''s)'!S75*VLOOKUP(S$3,pct_by_cnty!$A:$B,2,FALSE)*1000</f>
        <v>0</v>
      </c>
      <c r="T75" s="7">
        <f>'County Pop (1,000''s)'!T75*VLOOKUP(T$3,pct_by_cnty!$A:$B,2,FALSE)*1000</f>
        <v>0</v>
      </c>
      <c r="U75" s="7">
        <f>'County Pop (1,000''s)'!U75*VLOOKUP(U$3,pct_by_cnty!$A:$B,2,FALSE)*1000</f>
        <v>0</v>
      </c>
      <c r="V75" s="21">
        <f>'County Pop (1,000''s)'!V75*VLOOKUP(V$3,pct_by_cnty!$A:$B,2,FALSE)*1000</f>
        <v>8341.6065225526054</v>
      </c>
      <c r="W75" s="7">
        <f>'County Pop (1,000''s)'!W75*VLOOKUP(W$3,pct_by_cnty!$A:$B,2,FALSE)*1000</f>
        <v>0</v>
      </c>
      <c r="X75" s="7">
        <f>'County Pop (1,000''s)'!X75*VLOOKUP(X$3,pct_by_cnty!$A:$B,2,FALSE)*1000</f>
        <v>0</v>
      </c>
      <c r="Y75" s="21">
        <f>'County Pop (1,000''s)'!Y75*VLOOKUP(Y$3,pct_by_cnty!$A:$B,2,FALSE)*1000</f>
        <v>70.223498942059734</v>
      </c>
      <c r="Z75" s="21">
        <f>'County Pop (1,000''s)'!Z75*VLOOKUP(Z$3,pct_by_cnty!$A:$B,2,FALSE)*1000</f>
        <v>25596.631831118844</v>
      </c>
      <c r="AA75" s="7">
        <f>'County Pop (1,000''s)'!AA75*VLOOKUP(AA$3,pct_by_cnty!$A:$B,2,FALSE)*1000</f>
        <v>0</v>
      </c>
      <c r="AB75" s="21">
        <f>'County Pop (1,000''s)'!AB75*VLOOKUP(AB$3,pct_by_cnty!$A:$B,2,FALSE)*1000</f>
        <v>1008.5319591448534</v>
      </c>
      <c r="AC75" s="7">
        <f>'County Pop (1,000''s)'!AC75*VLOOKUP(AC$3,pct_by_cnty!$A:$B,2,FALSE)*1000</f>
        <v>0</v>
      </c>
      <c r="AD75" s="19">
        <f>'County Pop (1,000''s)'!AD75*VLOOKUP(AD$3,pct_by_cnty!$A:$C,3,FALSE)*1000</f>
        <v>4391.2623718598852</v>
      </c>
      <c r="AE75" s="21">
        <f>'County Pop (1,000''s)'!AE75*VLOOKUP(AE$3,pct_by_cnty!$A:$B,2,FALSE)*1000</f>
        <v>215583.51117636301</v>
      </c>
      <c r="AF75" s="19">
        <f>'County Pop (1,000''s)'!AF75*VLOOKUP(AF$3,pct_by_cnty!$A:$C,3,FALSE)*1000</f>
        <v>2405.2444655888235</v>
      </c>
      <c r="AG75" s="7">
        <f>'County Pop (1,000''s)'!AG75*VLOOKUP(AG$3,pct_by_cnty!$A:$B,2,FALSE)*1000</f>
        <v>0</v>
      </c>
      <c r="AH75" s="7">
        <f>'County Pop (1,000''s)'!AH75*VLOOKUP(AH$3,pct_by_cnty!$A:$B,2,FALSE)*1000</f>
        <v>0</v>
      </c>
      <c r="AI75" s="7">
        <f>'County Pop (1,000''s)'!AI75*VLOOKUP(AI$3,pct_by_cnty!$A:$B,2,FALSE)*1000</f>
        <v>0</v>
      </c>
      <c r="AJ75" s="21">
        <f>'County Pop (1,000''s)'!AJ75*VLOOKUP(AJ$3,pct_by_cnty!$A:$B,2,FALSE)*1000</f>
        <v>736816.73687086802</v>
      </c>
      <c r="AK75" s="7">
        <f>'County Pop (1,000''s)'!AK75*VLOOKUP(AK$3,pct_by_cnty!$A:$B,2,FALSE)*1000</f>
        <v>0</v>
      </c>
      <c r="AL75" s="7">
        <f>'County Pop (1,000''s)'!AL75*VLOOKUP(AL$3,pct_by_cnty!$A:$B,2,FALSE)*1000</f>
        <v>0</v>
      </c>
      <c r="AM75" s="7">
        <f>'County Pop (1,000''s)'!AM75*VLOOKUP(AM$3,pct_by_cnty!$A:$B,2,FALSE)*1000</f>
        <v>0</v>
      </c>
      <c r="AN75" s="7">
        <f>'County Pop (1,000''s)'!AN75*VLOOKUP(AN$3,pct_by_cnty!$A:$B,2,FALSE)*1000</f>
        <v>0</v>
      </c>
      <c r="AO75" s="21">
        <f>'County Pop (1,000''s)'!AO75*VLOOKUP(AO$3,pct_by_cnty!$A:$B,2,FALSE)*1000</f>
        <v>518556.51609811513</v>
      </c>
      <c r="AP75" s="7">
        <f>'County Pop (1,000''s)'!AP75*VLOOKUP(AP$3,pct_by_cnty!$A:$B,2,FALSE)*1000</f>
        <v>0</v>
      </c>
      <c r="AQ75" s="21">
        <f>'County Pop (1,000''s)'!AQ75*VLOOKUP(AQ$3,pct_by_cnty!$A:$B,2,FALSE)*1000</f>
        <v>197752.732344975</v>
      </c>
      <c r="AR75" s="21">
        <f>'County Pop (1,000''s)'!AR75*VLOOKUP(AR$3,pct_by_cnty!$A:$B,2,FALSE)*1000</f>
        <v>3179886.3975901119</v>
      </c>
      <c r="AS75" s="21">
        <f>'County Pop (1,000''s)'!AS75*VLOOKUP(AS$3,pct_by_cnty!$A:$B,2,FALSE)*1000</f>
        <v>59.980392218088404</v>
      </c>
      <c r="AT75" s="21">
        <f>'County Pop (1,000''s)'!AT75*VLOOKUP(AT$3,pct_by_cnty!$A:$B,2,FALSE)*1000</f>
        <v>61047.356061478342</v>
      </c>
      <c r="AU75" s="19">
        <f>'County Pop (1,000''s)'!AU75*VLOOKUP(AU$3,pct_by_cnty!$A:$C,3,FALSE)*1000</f>
        <v>210916.54162947595</v>
      </c>
      <c r="AV75" s="21">
        <f>'County Pop (1,000''s)'!AV75*VLOOKUP(AV$3,pct_by_cnty!$A:$B,2,FALSE)*1000</f>
        <v>39577.118389710653</v>
      </c>
      <c r="AW75" s="21">
        <f>'County Pop (1,000''s)'!AW75*VLOOKUP(AW$3,pct_by_cnty!$A:$B,2,FALSE)*1000</f>
        <v>3.9241434469713701</v>
      </c>
      <c r="AX75" s="21">
        <f>'County Pop (1,000''s)'!AX75*VLOOKUP(AX$3,pct_by_cnty!$A:$B,2,FALSE)*1000</f>
        <v>10.340679775886857</v>
      </c>
      <c r="AY75" s="21">
        <f>'County Pop (1,000''s)'!AY75*VLOOKUP(AY$3,pct_by_cnty!$A:$B,2,FALSE)*1000</f>
        <v>1948098.3966143904</v>
      </c>
      <c r="AZ75" s="7">
        <f>'County Pop (1,000''s)'!AZ75*VLOOKUP(AZ$3,pct_by_cnty!$A:$B,2,FALSE)*1000</f>
        <v>0</v>
      </c>
      <c r="BA75" s="7">
        <f>'County Pop (1,000''s)'!BA75*VLOOKUP(BA$3,pct_by_cnty!$A:$B,2,FALSE)*1000</f>
        <v>0</v>
      </c>
      <c r="BB75" s="7">
        <f>'County Pop (1,000''s)'!BB75*VLOOKUP(BB$3,pct_by_cnty!$A:$B,2,FALSE)*1000</f>
        <v>0</v>
      </c>
      <c r="BC75" s="21">
        <f>'County Pop (1,000''s)'!BC75*VLOOKUP(BC$3,pct_by_cnty!$A:$B,2,FALSE)*1000</f>
        <v>34734.050824281956</v>
      </c>
      <c r="BD75" s="21">
        <f>'County Pop (1,000''s)'!BD75*VLOOKUP(BD$3,pct_by_cnty!$A:$B,2,FALSE)*1000</f>
        <v>359727.31283020403</v>
      </c>
      <c r="BE75" s="21">
        <f>'County Pop (1,000''s)'!BE75*VLOOKUP(BE$3,pct_by_cnty!$A:$B,2,FALSE)*1000</f>
        <v>413986.19528375746</v>
      </c>
      <c r="BF75" s="19">
        <f>'County Pop (1,000''s)'!BF75*VLOOKUP(BF$3,pct_by_cnty!$A:$C,3,FALSE)*1000</f>
        <v>214964.52603088296</v>
      </c>
      <c r="BG75" s="21">
        <f>'County Pop (1,000''s)'!BG75*VLOOKUP(BG$3,pct_by_cnty!$A:$B,2,FALSE)*1000</f>
        <v>564764.07629529934</v>
      </c>
      <c r="BH75" s="21">
        <f>'County Pop (1,000''s)'!BH75*VLOOKUP(BH$3,pct_by_cnty!$A:$B,2,FALSE)*1000</f>
        <v>149708.41198843785</v>
      </c>
      <c r="BI75" s="7">
        <f>'County Pop (1,000''s)'!BI75*VLOOKUP(BI$3,pct_by_cnty!$A:$B,2,FALSE)*1000</f>
        <v>0</v>
      </c>
      <c r="BJ75" s="21">
        <f>'County Pop (1,000''s)'!BJ75*VLOOKUP(BJ$3,pct_by_cnty!$A:$B,2,FALSE)*1000</f>
        <v>11551.824243482155</v>
      </c>
      <c r="BK75" s="7">
        <f>'County Pop (1,000''s)'!BK75*VLOOKUP(BK$3,pct_by_cnty!$A:$B,2,FALSE)*1000</f>
        <v>0</v>
      </c>
      <c r="BL75" s="21">
        <f>'County Pop (1,000''s)'!BL75*VLOOKUP(BL$3,pct_by_cnty!$A:$B,2,FALSE)*1000</f>
        <v>4938.5060305221295</v>
      </c>
      <c r="BM75" s="21">
        <f>'County Pop (1,000''s)'!BM75*VLOOKUP(BM$3,pct_by_cnty!$A:$B,2,FALSE)*1000</f>
        <v>416982.42627122038</v>
      </c>
      <c r="BN75" s="7">
        <f>'County Pop (1,000''s)'!BN75*VLOOKUP(BN$3,pct_by_cnty!$A:$B,2,FALSE)*1000</f>
        <v>0</v>
      </c>
      <c r="BO75" s="19">
        <f>'County Pop (1,000''s)'!BO75*VLOOKUP(BO$3,pct_by_cnty!$A:$C,3,FALSE)*1000</f>
        <v>44058.452851031441</v>
      </c>
      <c r="BP75" s="19">
        <f>'County Pop (1,000''s)'!BP75*VLOOKUP(BP$3,pct_by_cnty!$A:$C,3,FALSE)*1000</f>
        <v>14231.646320691565</v>
      </c>
      <c r="BQ75" s="2"/>
      <c r="BR75" s="7">
        <f t="shared" si="15"/>
        <v>14292554.757751334</v>
      </c>
      <c r="BS75" s="7">
        <f t="shared" si="16"/>
        <v>13293083.548974747</v>
      </c>
      <c r="BT75" s="19">
        <f t="shared" si="17"/>
        <v>999471.20877658832</v>
      </c>
      <c r="BU75" s="7">
        <f t="shared" si="18"/>
        <v>14292554.757751334</v>
      </c>
      <c r="BV75" s="7"/>
      <c r="BW75" s="15">
        <f t="shared" si="19"/>
        <v>0.93007049994091917</v>
      </c>
      <c r="BX75" s="15">
        <f t="shared" si="14"/>
        <v>1</v>
      </c>
      <c r="BZ75">
        <v>2046</v>
      </c>
      <c r="CA75" s="25">
        <f t="shared" si="20"/>
        <v>2814997.9538091966</v>
      </c>
      <c r="CB75" s="25">
        <f t="shared" si="21"/>
        <v>2092194.3993316661</v>
      </c>
      <c r="CC75" s="25">
        <f t="shared" si="22"/>
        <v>3179886.3975901119</v>
      </c>
      <c r="CD75" s="25">
        <f t="shared" si="23"/>
        <v>2522224.6534535037</v>
      </c>
      <c r="CE75" s="25">
        <f t="shared" si="24"/>
        <v>2683780.1447902694</v>
      </c>
      <c r="CF75" s="25">
        <f t="shared" si="25"/>
        <v>0</v>
      </c>
    </row>
    <row r="76" spans="1:84" x14ac:dyDescent="0.25">
      <c r="A76">
        <v>2047</v>
      </c>
      <c r="B76" s="21">
        <f>'County Pop (1,000''s)'!B76*VLOOKUP(B$3,pct_by_cnty!$A:$B,2,FALSE)*1000</f>
        <v>2419.3749517716246</v>
      </c>
      <c r="C76" s="21">
        <f>'County Pop (1,000''s)'!C76*VLOOKUP(C$3,pct_by_cnty!$A:$B,2,FALSE)*1000</f>
        <v>16128.204127589357</v>
      </c>
      <c r="D76" s="19">
        <f>'County Pop (1,000''s)'!D76*VLOOKUP(D$3,pct_by_cnty!$A:$C,3,FALSE)*1000</f>
        <v>215289.25898043031</v>
      </c>
      <c r="E76" s="21">
        <f>'County Pop (1,000''s)'!E76*VLOOKUP(E$3,pct_by_cnty!$A:$B,2,FALSE)*1000</f>
        <v>8798.8455795006321</v>
      </c>
      <c r="F76" s="21">
        <f>'County Pop (1,000''s)'!F76*VLOOKUP(F$3,pct_by_cnty!$A:$B,2,FALSE)*1000</f>
        <v>785994.1112521881</v>
      </c>
      <c r="G76" s="21">
        <f>'County Pop (1,000''s)'!G76*VLOOKUP(G$3,pct_by_cnty!$A:$B,2,FALSE)*1000</f>
        <v>2538698.7198791117</v>
      </c>
      <c r="H76" s="7">
        <f>'County Pop (1,000''s)'!H76*VLOOKUP(H$3,pct_by_cnty!$A:$B,2,FALSE)*1000</f>
        <v>0</v>
      </c>
      <c r="I76" s="21">
        <f>'County Pop (1,000''s)'!I76*VLOOKUP(I$3,pct_by_cnty!$A:$B,2,FALSE)*1000</f>
        <v>266213.48974148504</v>
      </c>
      <c r="J76" s="7">
        <f>'County Pop (1,000''s)'!J76*VLOOKUP(J$3,pct_by_cnty!$A:$B,2,FALSE)*1000</f>
        <v>0</v>
      </c>
      <c r="K76" s="21">
        <f>'County Pop (1,000''s)'!K76*VLOOKUP(K$3,pct_by_cnty!$A:$B,2,FALSE)*1000</f>
        <v>2745.3203655455454</v>
      </c>
      <c r="L76" s="21">
        <f>'County Pop (1,000''s)'!L76*VLOOKUP(L$3,pct_by_cnty!$A:$B,2,FALSE)*1000</f>
        <v>533727.73746187892</v>
      </c>
      <c r="M76" s="21">
        <f>'County Pop (1,000''s)'!M76*VLOOKUP(M$3,pct_by_cnty!$A:$B,2,FALSE)*1000</f>
        <v>33949.679947230165</v>
      </c>
      <c r="N76" s="21">
        <f>'County Pop (1,000''s)'!N76*VLOOKUP(N$3,pct_by_cnty!$A:$B,2,FALSE)*1000</f>
        <v>39683.858026144793</v>
      </c>
      <c r="O76" s="7">
        <f>'County Pop (1,000''s)'!O76*VLOOKUP(O$3,pct_by_cnty!$A:$B,2,FALSE)*1000</f>
        <v>0</v>
      </c>
      <c r="P76" s="21">
        <f>'County Pop (1,000''s)'!P76*VLOOKUP(P$3,pct_by_cnty!$A:$B,2,FALSE)*1000</f>
        <v>13.975643317832446</v>
      </c>
      <c r="Q76" s="19">
        <f>'County Pop (1,000''s)'!Q76*VLOOKUP(Q$3,pct_by_cnty!$A:$C,3,FALSE)*1000</f>
        <v>293112.85930874024</v>
      </c>
      <c r="R76" s="21">
        <f>'County Pop (1,000''s)'!R76*VLOOKUP(R$3,pct_by_cnty!$A:$B,2,FALSE)*1000</f>
        <v>213177.6937987853</v>
      </c>
      <c r="S76" s="7">
        <f>'County Pop (1,000''s)'!S76*VLOOKUP(S$3,pct_by_cnty!$A:$B,2,FALSE)*1000</f>
        <v>0</v>
      </c>
      <c r="T76" s="7">
        <f>'County Pop (1,000''s)'!T76*VLOOKUP(T$3,pct_by_cnty!$A:$B,2,FALSE)*1000</f>
        <v>0</v>
      </c>
      <c r="U76" s="7">
        <f>'County Pop (1,000''s)'!U76*VLOOKUP(U$3,pct_by_cnty!$A:$B,2,FALSE)*1000</f>
        <v>0</v>
      </c>
      <c r="V76" s="21">
        <f>'County Pop (1,000''s)'!V76*VLOOKUP(V$3,pct_by_cnty!$A:$B,2,FALSE)*1000</f>
        <v>8360.0775180860874</v>
      </c>
      <c r="W76" s="7">
        <f>'County Pop (1,000''s)'!W76*VLOOKUP(W$3,pct_by_cnty!$A:$B,2,FALSE)*1000</f>
        <v>0</v>
      </c>
      <c r="X76" s="7">
        <f>'County Pop (1,000''s)'!X76*VLOOKUP(X$3,pct_by_cnty!$A:$B,2,FALSE)*1000</f>
        <v>0</v>
      </c>
      <c r="Y76" s="21">
        <f>'County Pop (1,000''s)'!Y76*VLOOKUP(Y$3,pct_by_cnty!$A:$B,2,FALSE)*1000</f>
        <v>70.003055039630254</v>
      </c>
      <c r="Z76" s="21">
        <f>'County Pop (1,000''s)'!Z76*VLOOKUP(Z$3,pct_by_cnty!$A:$B,2,FALSE)*1000</f>
        <v>25561.662144416536</v>
      </c>
      <c r="AA76" s="7">
        <f>'County Pop (1,000''s)'!AA76*VLOOKUP(AA$3,pct_by_cnty!$A:$B,2,FALSE)*1000</f>
        <v>0</v>
      </c>
      <c r="AB76" s="21">
        <f>'County Pop (1,000''s)'!AB76*VLOOKUP(AB$3,pct_by_cnty!$A:$B,2,FALSE)*1000</f>
        <v>1014.8620229954173</v>
      </c>
      <c r="AC76" s="7">
        <f>'County Pop (1,000''s)'!AC76*VLOOKUP(AC$3,pct_by_cnty!$A:$B,2,FALSE)*1000</f>
        <v>0</v>
      </c>
      <c r="AD76" s="19">
        <f>'County Pop (1,000''s)'!AD76*VLOOKUP(AD$3,pct_by_cnty!$A:$C,3,FALSE)*1000</f>
        <v>4378.9575891639206</v>
      </c>
      <c r="AE76" s="21">
        <f>'County Pop (1,000''s)'!AE76*VLOOKUP(AE$3,pct_by_cnty!$A:$B,2,FALSE)*1000</f>
        <v>217309.579638044</v>
      </c>
      <c r="AF76" s="19">
        <f>'County Pop (1,000''s)'!AF76*VLOOKUP(AF$3,pct_by_cnty!$A:$C,3,FALSE)*1000</f>
        <v>2402.6127900509746</v>
      </c>
      <c r="AG76" s="7">
        <f>'County Pop (1,000''s)'!AG76*VLOOKUP(AG$3,pct_by_cnty!$A:$B,2,FALSE)*1000</f>
        <v>0</v>
      </c>
      <c r="AH76" s="7">
        <f>'County Pop (1,000''s)'!AH76*VLOOKUP(AH$3,pct_by_cnty!$A:$B,2,FALSE)*1000</f>
        <v>0</v>
      </c>
      <c r="AI76" s="7">
        <f>'County Pop (1,000''s)'!AI76*VLOOKUP(AI$3,pct_by_cnty!$A:$B,2,FALSE)*1000</f>
        <v>0</v>
      </c>
      <c r="AJ76" s="21">
        <f>'County Pop (1,000''s)'!AJ76*VLOOKUP(AJ$3,pct_by_cnty!$A:$B,2,FALSE)*1000</f>
        <v>749793.13366681931</v>
      </c>
      <c r="AK76" s="7">
        <f>'County Pop (1,000''s)'!AK76*VLOOKUP(AK$3,pct_by_cnty!$A:$B,2,FALSE)*1000</f>
        <v>0</v>
      </c>
      <c r="AL76" s="7">
        <f>'County Pop (1,000''s)'!AL76*VLOOKUP(AL$3,pct_by_cnty!$A:$B,2,FALSE)*1000</f>
        <v>0</v>
      </c>
      <c r="AM76" s="7">
        <f>'County Pop (1,000''s)'!AM76*VLOOKUP(AM$3,pct_by_cnty!$A:$B,2,FALSE)*1000</f>
        <v>0</v>
      </c>
      <c r="AN76" s="7">
        <f>'County Pop (1,000''s)'!AN76*VLOOKUP(AN$3,pct_by_cnty!$A:$B,2,FALSE)*1000</f>
        <v>0</v>
      </c>
      <c r="AO76" s="21">
        <f>'County Pop (1,000''s)'!AO76*VLOOKUP(AO$3,pct_by_cnty!$A:$B,2,FALSE)*1000</f>
        <v>524606.7724125043</v>
      </c>
      <c r="AP76" s="7">
        <f>'County Pop (1,000''s)'!AP76*VLOOKUP(AP$3,pct_by_cnty!$A:$B,2,FALSE)*1000</f>
        <v>0</v>
      </c>
      <c r="AQ76" s="21">
        <f>'County Pop (1,000''s)'!AQ76*VLOOKUP(AQ$3,pct_by_cnty!$A:$B,2,FALSE)*1000</f>
        <v>199449.97939983802</v>
      </c>
      <c r="AR76" s="21">
        <f>'County Pop (1,000''s)'!AR76*VLOOKUP(AR$3,pct_by_cnty!$A:$B,2,FALSE)*1000</f>
        <v>3186727.9312534188</v>
      </c>
      <c r="AS76" s="21">
        <f>'County Pop (1,000''s)'!AS76*VLOOKUP(AS$3,pct_by_cnty!$A:$B,2,FALSE)*1000</f>
        <v>59.787123541654935</v>
      </c>
      <c r="AT76" s="21">
        <f>'County Pop (1,000''s)'!AT76*VLOOKUP(AT$3,pct_by_cnty!$A:$B,2,FALSE)*1000</f>
        <v>61598.731555002792</v>
      </c>
      <c r="AU76" s="19">
        <f>'County Pop (1,000''s)'!AU76*VLOOKUP(AU$3,pct_by_cnty!$A:$C,3,FALSE)*1000</f>
        <v>212002.43475364801</v>
      </c>
      <c r="AV76" s="21">
        <f>'County Pop (1,000''s)'!AV76*VLOOKUP(AV$3,pct_by_cnty!$A:$B,2,FALSE)*1000</f>
        <v>39514.589248990414</v>
      </c>
      <c r="AW76" s="21">
        <f>'County Pop (1,000''s)'!AW76*VLOOKUP(AW$3,pct_by_cnty!$A:$B,2,FALSE)*1000</f>
        <v>3.9836781576383649</v>
      </c>
      <c r="AX76" s="21">
        <f>'County Pop (1,000''s)'!AX76*VLOOKUP(AX$3,pct_by_cnty!$A:$B,2,FALSE)*1000</f>
        <v>10.592521224229397</v>
      </c>
      <c r="AY76" s="21">
        <f>'County Pop (1,000''s)'!AY76*VLOOKUP(AY$3,pct_by_cnty!$A:$B,2,FALSE)*1000</f>
        <v>1968218.3263995058</v>
      </c>
      <c r="AZ76" s="7">
        <f>'County Pop (1,000''s)'!AZ76*VLOOKUP(AZ$3,pct_by_cnty!$A:$B,2,FALSE)*1000</f>
        <v>0</v>
      </c>
      <c r="BA76" s="7">
        <f>'County Pop (1,000''s)'!BA76*VLOOKUP(BA$3,pct_by_cnty!$A:$B,2,FALSE)*1000</f>
        <v>0</v>
      </c>
      <c r="BB76" s="7">
        <f>'County Pop (1,000''s)'!BB76*VLOOKUP(BB$3,pct_by_cnty!$A:$B,2,FALSE)*1000</f>
        <v>0</v>
      </c>
      <c r="BC76" s="21">
        <f>'County Pop (1,000''s)'!BC76*VLOOKUP(BC$3,pct_by_cnty!$A:$B,2,FALSE)*1000</f>
        <v>34575.500423430603</v>
      </c>
      <c r="BD76" s="21">
        <f>'County Pop (1,000''s)'!BD76*VLOOKUP(BD$3,pct_by_cnty!$A:$B,2,FALSE)*1000</f>
        <v>366765.20578577748</v>
      </c>
      <c r="BE76" s="21">
        <f>'County Pop (1,000''s)'!BE76*VLOOKUP(BE$3,pct_by_cnty!$A:$B,2,FALSE)*1000</f>
        <v>420615.75331300951</v>
      </c>
      <c r="BF76" s="19">
        <f>'County Pop (1,000''s)'!BF76*VLOOKUP(BF$3,pct_by_cnty!$A:$C,3,FALSE)*1000</f>
        <v>215581.06431551144</v>
      </c>
      <c r="BG76" s="21">
        <f>'County Pop (1,000''s)'!BG76*VLOOKUP(BG$3,pct_by_cnty!$A:$B,2,FALSE)*1000</f>
        <v>569760.0759166677</v>
      </c>
      <c r="BH76" s="21">
        <f>'County Pop (1,000''s)'!BH76*VLOOKUP(BH$3,pct_by_cnty!$A:$B,2,FALSE)*1000</f>
        <v>151241.4291726255</v>
      </c>
      <c r="BI76" s="7">
        <f>'County Pop (1,000''s)'!BI76*VLOOKUP(BI$3,pct_by_cnty!$A:$B,2,FALSE)*1000</f>
        <v>0</v>
      </c>
      <c r="BJ76" s="21">
        <f>'County Pop (1,000''s)'!BJ76*VLOOKUP(BJ$3,pct_by_cnty!$A:$B,2,FALSE)*1000</f>
        <v>11620.606861242641</v>
      </c>
      <c r="BK76" s="7">
        <f>'County Pop (1,000''s)'!BK76*VLOOKUP(BK$3,pct_by_cnty!$A:$B,2,FALSE)*1000</f>
        <v>0</v>
      </c>
      <c r="BL76" s="21">
        <f>'County Pop (1,000''s)'!BL76*VLOOKUP(BL$3,pct_by_cnty!$A:$B,2,FALSE)*1000</f>
        <v>4943.2767336964062</v>
      </c>
      <c r="BM76" s="21">
        <f>'County Pop (1,000''s)'!BM76*VLOOKUP(BM$3,pct_by_cnty!$A:$B,2,FALSE)*1000</f>
        <v>418973.27249787113</v>
      </c>
      <c r="BN76" s="7">
        <f>'County Pop (1,000''s)'!BN76*VLOOKUP(BN$3,pct_by_cnty!$A:$B,2,FALSE)*1000</f>
        <v>0</v>
      </c>
      <c r="BO76" s="19">
        <f>'County Pop (1,000''s)'!BO76*VLOOKUP(BO$3,pct_by_cnty!$A:$C,3,FALSE)*1000</f>
        <v>44461.056305964114</v>
      </c>
      <c r="BP76" s="19">
        <f>'County Pop (1,000''s)'!BP76*VLOOKUP(BP$3,pct_by_cnty!$A:$C,3,FALSE)*1000</f>
        <v>14262.801526824394</v>
      </c>
      <c r="BQ76" s="2"/>
      <c r="BR76" s="7">
        <f t="shared" si="15"/>
        <v>14403837.18868679</v>
      </c>
      <c r="BS76" s="7">
        <f t="shared" si="16"/>
        <v>13402346.143116457</v>
      </c>
      <c r="BT76" s="19">
        <f t="shared" si="17"/>
        <v>1001491.0455703333</v>
      </c>
      <c r="BU76" s="7">
        <f t="shared" si="18"/>
        <v>14403837.18868679</v>
      </c>
      <c r="BV76" s="7"/>
      <c r="BW76" s="15">
        <f t="shared" si="19"/>
        <v>0.93047053833981586</v>
      </c>
      <c r="BX76" s="15">
        <f t="shared" si="14"/>
        <v>1</v>
      </c>
      <c r="BZ76">
        <v>2047</v>
      </c>
      <c r="CA76" s="25">
        <f t="shared" si="20"/>
        <v>2845108.2279993878</v>
      </c>
      <c r="CB76" s="25">
        <f t="shared" si="21"/>
        <v>2112959.8048949568</v>
      </c>
      <c r="CC76" s="25">
        <f t="shared" si="22"/>
        <v>3186727.9312534188</v>
      </c>
      <c r="CD76" s="25">
        <f t="shared" si="23"/>
        <v>2538698.7198791117</v>
      </c>
      <c r="CE76" s="25">
        <f t="shared" si="24"/>
        <v>2718851.45908958</v>
      </c>
      <c r="CF76" s="25">
        <f t="shared" si="25"/>
        <v>0</v>
      </c>
    </row>
    <row r="77" spans="1:84" x14ac:dyDescent="0.25">
      <c r="A77">
        <v>2048</v>
      </c>
      <c r="B77" s="21">
        <f>'County Pop (1,000''s)'!B77*VLOOKUP(B$3,pct_by_cnty!$A:$B,2,FALSE)*1000</f>
        <v>2425.6381892705162</v>
      </c>
      <c r="C77" s="21">
        <f>'County Pop (1,000''s)'!C77*VLOOKUP(C$3,pct_by_cnty!$A:$B,2,FALSE)*1000</f>
        <v>16220.641779337484</v>
      </c>
      <c r="D77" s="19">
        <f>'County Pop (1,000''s)'!D77*VLOOKUP(D$3,pct_by_cnty!$A:$C,3,FALSE)*1000</f>
        <v>217324.61676350521</v>
      </c>
      <c r="E77" s="21">
        <f>'County Pop (1,000''s)'!E77*VLOOKUP(E$3,pct_by_cnty!$A:$B,2,FALSE)*1000</f>
        <v>8757.4919420615406</v>
      </c>
      <c r="F77" s="21">
        <f>'County Pop (1,000''s)'!F77*VLOOKUP(F$3,pct_by_cnty!$A:$B,2,FALSE)*1000</f>
        <v>791305.31366639759</v>
      </c>
      <c r="G77" s="21">
        <f>'County Pop (1,000''s)'!G77*VLOOKUP(G$3,pct_by_cnty!$A:$B,2,FALSE)*1000</f>
        <v>2554974.3093413352</v>
      </c>
      <c r="H77" s="7">
        <f>'County Pop (1,000''s)'!H77*VLOOKUP(H$3,pct_by_cnty!$A:$B,2,FALSE)*1000</f>
        <v>0</v>
      </c>
      <c r="I77" s="21">
        <f>'County Pop (1,000''s)'!I77*VLOOKUP(I$3,pct_by_cnty!$A:$B,2,FALSE)*1000</f>
        <v>268900.57911095879</v>
      </c>
      <c r="J77" s="7">
        <f>'County Pop (1,000''s)'!J77*VLOOKUP(J$3,pct_by_cnty!$A:$B,2,FALSE)*1000</f>
        <v>0</v>
      </c>
      <c r="K77" s="21">
        <f>'County Pop (1,000''s)'!K77*VLOOKUP(K$3,pct_by_cnty!$A:$B,2,FALSE)*1000</f>
        <v>2775.7064387033302</v>
      </c>
      <c r="L77" s="21">
        <f>'County Pop (1,000''s)'!L77*VLOOKUP(L$3,pct_by_cnty!$A:$B,2,FALSE)*1000</f>
        <v>541889.49849340576</v>
      </c>
      <c r="M77" s="21">
        <f>'County Pop (1,000''s)'!M77*VLOOKUP(M$3,pct_by_cnty!$A:$B,2,FALSE)*1000</f>
        <v>34035.439021424259</v>
      </c>
      <c r="N77" s="21">
        <f>'County Pop (1,000''s)'!N77*VLOOKUP(N$3,pct_by_cnty!$A:$B,2,FALSE)*1000</f>
        <v>39650.015289548261</v>
      </c>
      <c r="O77" s="7">
        <f>'County Pop (1,000''s)'!O77*VLOOKUP(O$3,pct_by_cnty!$A:$B,2,FALSE)*1000</f>
        <v>0</v>
      </c>
      <c r="P77" s="21">
        <f>'County Pop (1,000''s)'!P77*VLOOKUP(P$3,pct_by_cnty!$A:$B,2,FALSE)*1000</f>
        <v>14.033048466461146</v>
      </c>
      <c r="Q77" s="19">
        <f>'County Pop (1,000''s)'!Q77*VLOOKUP(Q$3,pct_by_cnty!$A:$C,3,FALSE)*1000</f>
        <v>291041.65945354855</v>
      </c>
      <c r="R77" s="21">
        <f>'County Pop (1,000''s)'!R77*VLOOKUP(R$3,pct_by_cnty!$A:$B,2,FALSE)*1000</f>
        <v>217425.47810602566</v>
      </c>
      <c r="S77" s="7">
        <f>'County Pop (1,000''s)'!S77*VLOOKUP(S$3,pct_by_cnty!$A:$B,2,FALSE)*1000</f>
        <v>0</v>
      </c>
      <c r="T77" s="7">
        <f>'County Pop (1,000''s)'!T77*VLOOKUP(T$3,pct_by_cnty!$A:$B,2,FALSE)*1000</f>
        <v>0</v>
      </c>
      <c r="U77" s="7">
        <f>'County Pop (1,000''s)'!U77*VLOOKUP(U$3,pct_by_cnty!$A:$B,2,FALSE)*1000</f>
        <v>0</v>
      </c>
      <c r="V77" s="21">
        <f>'County Pop (1,000''s)'!V77*VLOOKUP(V$3,pct_by_cnty!$A:$B,2,FALSE)*1000</f>
        <v>8377.1219985471762</v>
      </c>
      <c r="W77" s="7">
        <f>'County Pop (1,000''s)'!W77*VLOOKUP(W$3,pct_by_cnty!$A:$B,2,FALSE)*1000</f>
        <v>0</v>
      </c>
      <c r="X77" s="7">
        <f>'County Pop (1,000''s)'!X77*VLOOKUP(X$3,pct_by_cnty!$A:$B,2,FALSE)*1000</f>
        <v>0</v>
      </c>
      <c r="Y77" s="21">
        <f>'County Pop (1,000''s)'!Y77*VLOOKUP(Y$3,pct_by_cnty!$A:$B,2,FALSE)*1000</f>
        <v>69.771081387934316</v>
      </c>
      <c r="Z77" s="21">
        <f>'County Pop (1,000''s)'!Z77*VLOOKUP(Z$3,pct_by_cnty!$A:$B,2,FALSE)*1000</f>
        <v>25522.269510995491</v>
      </c>
      <c r="AA77" s="7">
        <f>'County Pop (1,000''s)'!AA77*VLOOKUP(AA$3,pct_by_cnty!$A:$B,2,FALSE)*1000</f>
        <v>0</v>
      </c>
      <c r="AB77" s="21">
        <f>'County Pop (1,000''s)'!AB77*VLOOKUP(AB$3,pct_by_cnty!$A:$B,2,FALSE)*1000</f>
        <v>1021.3636496440939</v>
      </c>
      <c r="AC77" s="7">
        <f>'County Pop (1,000''s)'!AC77*VLOOKUP(AC$3,pct_by_cnty!$A:$B,2,FALSE)*1000</f>
        <v>0</v>
      </c>
      <c r="AD77" s="19">
        <f>'County Pop (1,000''s)'!AD77*VLOOKUP(AD$3,pct_by_cnty!$A:$C,3,FALSE)*1000</f>
        <v>4365.9225095626662</v>
      </c>
      <c r="AE77" s="21">
        <f>'County Pop (1,000''s)'!AE77*VLOOKUP(AE$3,pct_by_cnty!$A:$B,2,FALSE)*1000</f>
        <v>219013.238572851</v>
      </c>
      <c r="AF77" s="19">
        <f>'County Pop (1,000''s)'!AF77*VLOOKUP(AF$3,pct_by_cnty!$A:$C,3,FALSE)*1000</f>
        <v>2399.5636637075013</v>
      </c>
      <c r="AG77" s="7">
        <f>'County Pop (1,000''s)'!AG77*VLOOKUP(AG$3,pct_by_cnty!$A:$B,2,FALSE)*1000</f>
        <v>0</v>
      </c>
      <c r="AH77" s="7">
        <f>'County Pop (1,000''s)'!AH77*VLOOKUP(AH$3,pct_by_cnty!$A:$B,2,FALSE)*1000</f>
        <v>0</v>
      </c>
      <c r="AI77" s="7">
        <f>'County Pop (1,000''s)'!AI77*VLOOKUP(AI$3,pct_by_cnty!$A:$B,2,FALSE)*1000</f>
        <v>0</v>
      </c>
      <c r="AJ77" s="21">
        <f>'County Pop (1,000''s)'!AJ77*VLOOKUP(AJ$3,pct_by_cnty!$A:$B,2,FALSE)*1000</f>
        <v>762988.40998722566</v>
      </c>
      <c r="AK77" s="7">
        <f>'County Pop (1,000''s)'!AK77*VLOOKUP(AK$3,pct_by_cnty!$A:$B,2,FALSE)*1000</f>
        <v>0</v>
      </c>
      <c r="AL77" s="7">
        <f>'County Pop (1,000''s)'!AL77*VLOOKUP(AL$3,pct_by_cnty!$A:$B,2,FALSE)*1000</f>
        <v>0</v>
      </c>
      <c r="AM77" s="7">
        <f>'County Pop (1,000''s)'!AM77*VLOOKUP(AM$3,pct_by_cnty!$A:$B,2,FALSE)*1000</f>
        <v>0</v>
      </c>
      <c r="AN77" s="7">
        <f>'County Pop (1,000''s)'!AN77*VLOOKUP(AN$3,pct_by_cnty!$A:$B,2,FALSE)*1000</f>
        <v>0</v>
      </c>
      <c r="AO77" s="21">
        <f>'County Pop (1,000''s)'!AO77*VLOOKUP(AO$3,pct_by_cnty!$A:$B,2,FALSE)*1000</f>
        <v>530662.99749682681</v>
      </c>
      <c r="AP77" s="7">
        <f>'County Pop (1,000''s)'!AP77*VLOOKUP(AP$3,pct_by_cnty!$A:$B,2,FALSE)*1000</f>
        <v>0</v>
      </c>
      <c r="AQ77" s="21">
        <f>'County Pop (1,000''s)'!AQ77*VLOOKUP(AQ$3,pct_by_cnty!$A:$B,2,FALSE)*1000</f>
        <v>201242.50809317498</v>
      </c>
      <c r="AR77" s="21">
        <f>'County Pop (1,000''s)'!AR77*VLOOKUP(AR$3,pct_by_cnty!$A:$B,2,FALSE)*1000</f>
        <v>3193201.6791443052</v>
      </c>
      <c r="AS77" s="21">
        <f>'County Pop (1,000''s)'!AS77*VLOOKUP(AS$3,pct_by_cnty!$A:$B,2,FALSE)*1000</f>
        <v>59.584040311981049</v>
      </c>
      <c r="AT77" s="21">
        <f>'County Pop (1,000''s)'!AT77*VLOOKUP(AT$3,pct_by_cnty!$A:$B,2,FALSE)*1000</f>
        <v>62145.216441490069</v>
      </c>
      <c r="AU77" s="19">
        <f>'County Pop (1,000''s)'!AU77*VLOOKUP(AU$3,pct_by_cnty!$A:$C,3,FALSE)*1000</f>
        <v>213090.93679908157</v>
      </c>
      <c r="AV77" s="21">
        <f>'County Pop (1,000''s)'!AV77*VLOOKUP(AV$3,pct_by_cnty!$A:$B,2,FALSE)*1000</f>
        <v>39445.249297718343</v>
      </c>
      <c r="AW77" s="21">
        <f>'County Pop (1,000''s)'!AW77*VLOOKUP(AW$3,pct_by_cnty!$A:$B,2,FALSE)*1000</f>
        <v>4.0435594304352129</v>
      </c>
      <c r="AX77" s="21">
        <f>'County Pop (1,000''s)'!AX77*VLOOKUP(AX$3,pct_by_cnty!$A:$B,2,FALSE)*1000</f>
        <v>10.849002586705229</v>
      </c>
      <c r="AY77" s="21">
        <f>'County Pop (1,000''s)'!AY77*VLOOKUP(AY$3,pct_by_cnty!$A:$B,2,FALSE)*1000</f>
        <v>1988307.8418056725</v>
      </c>
      <c r="AZ77" s="7">
        <f>'County Pop (1,000''s)'!AZ77*VLOOKUP(AZ$3,pct_by_cnty!$A:$B,2,FALSE)*1000</f>
        <v>0</v>
      </c>
      <c r="BA77" s="7">
        <f>'County Pop (1,000''s)'!BA77*VLOOKUP(BA$3,pct_by_cnty!$A:$B,2,FALSE)*1000</f>
        <v>0</v>
      </c>
      <c r="BB77" s="7">
        <f>'County Pop (1,000''s)'!BB77*VLOOKUP(BB$3,pct_by_cnty!$A:$B,2,FALSE)*1000</f>
        <v>0</v>
      </c>
      <c r="BC77" s="21">
        <f>'County Pop (1,000''s)'!BC77*VLOOKUP(BC$3,pct_by_cnty!$A:$B,2,FALSE)*1000</f>
        <v>34411.645888225285</v>
      </c>
      <c r="BD77" s="21">
        <f>'County Pop (1,000''s)'!BD77*VLOOKUP(BD$3,pct_by_cnty!$A:$B,2,FALSE)*1000</f>
        <v>373881.40776283457</v>
      </c>
      <c r="BE77" s="21">
        <f>'County Pop (1,000''s)'!BE77*VLOOKUP(BE$3,pct_by_cnty!$A:$B,2,FALSE)*1000</f>
        <v>427522.94851832918</v>
      </c>
      <c r="BF77" s="19">
        <f>'County Pop (1,000''s)'!BF77*VLOOKUP(BF$3,pct_by_cnty!$A:$C,3,FALSE)*1000</f>
        <v>216221.87558361123</v>
      </c>
      <c r="BG77" s="21">
        <f>'County Pop (1,000''s)'!BG77*VLOOKUP(BG$3,pct_by_cnty!$A:$B,2,FALSE)*1000</f>
        <v>574730.28204717324</v>
      </c>
      <c r="BH77" s="21">
        <f>'County Pop (1,000''s)'!BH77*VLOOKUP(BH$3,pct_by_cnty!$A:$B,2,FALSE)*1000</f>
        <v>152769.11331333412</v>
      </c>
      <c r="BI77" s="7">
        <f>'County Pop (1,000''s)'!BI77*VLOOKUP(BI$3,pct_by_cnty!$A:$B,2,FALSE)*1000</f>
        <v>0</v>
      </c>
      <c r="BJ77" s="21">
        <f>'County Pop (1,000''s)'!BJ77*VLOOKUP(BJ$3,pct_by_cnty!$A:$B,2,FALSE)*1000</f>
        <v>11687.751691961896</v>
      </c>
      <c r="BK77" s="7">
        <f>'County Pop (1,000''s)'!BK77*VLOOKUP(BK$3,pct_by_cnty!$A:$B,2,FALSE)*1000</f>
        <v>0</v>
      </c>
      <c r="BL77" s="21">
        <f>'County Pop (1,000''s)'!BL77*VLOOKUP(BL$3,pct_by_cnty!$A:$B,2,FALSE)*1000</f>
        <v>4947.2201819871407</v>
      </c>
      <c r="BM77" s="21">
        <f>'County Pop (1,000''s)'!BM77*VLOOKUP(BM$3,pct_by_cnty!$A:$B,2,FALSE)*1000</f>
        <v>421011.16094415809</v>
      </c>
      <c r="BN77" s="7">
        <f>'County Pop (1,000''s)'!BN77*VLOOKUP(BN$3,pct_by_cnty!$A:$B,2,FALSE)*1000</f>
        <v>0</v>
      </c>
      <c r="BO77" s="19">
        <f>'County Pop (1,000''s)'!BO77*VLOOKUP(BO$3,pct_by_cnty!$A:$C,3,FALSE)*1000</f>
        <v>44866.710914623225</v>
      </c>
      <c r="BP77" s="19">
        <f>'County Pop (1,000''s)'!BP77*VLOOKUP(BP$3,pct_by_cnty!$A:$C,3,FALSE)*1000</f>
        <v>14291.521498521824</v>
      </c>
      <c r="BQ77" s="2"/>
      <c r="BR77" s="7">
        <f t="shared" si="15"/>
        <v>14515010.625643266</v>
      </c>
      <c r="BS77" s="7">
        <f t="shared" si="16"/>
        <v>13511407.818457102</v>
      </c>
      <c r="BT77" s="19">
        <f t="shared" si="17"/>
        <v>1003602.8071861617</v>
      </c>
      <c r="BU77" s="7">
        <f t="shared" si="18"/>
        <v>14515010.625643265</v>
      </c>
      <c r="BV77" s="7"/>
      <c r="BW77" s="15">
        <f t="shared" si="19"/>
        <v>0.93085759059568807</v>
      </c>
      <c r="BX77" s="15">
        <f t="shared" si="14"/>
        <v>0.99999999999999989</v>
      </c>
      <c r="BZ77">
        <v>2048</v>
      </c>
      <c r="CA77" s="25">
        <f t="shared" si="20"/>
        <v>2875531.7862877459</v>
      </c>
      <c r="CB77" s="25">
        <f t="shared" si="21"/>
        <v>2133828.1509776949</v>
      </c>
      <c r="CC77" s="25">
        <f t="shared" si="22"/>
        <v>3193201.6791443052</v>
      </c>
      <c r="CD77" s="25">
        <f t="shared" si="23"/>
        <v>2554974.3093413352</v>
      </c>
      <c r="CE77" s="25">
        <f t="shared" si="24"/>
        <v>2753871.8927060254</v>
      </c>
      <c r="CF77" s="25">
        <f t="shared" si="25"/>
        <v>0</v>
      </c>
    </row>
    <row r="78" spans="1:84" x14ac:dyDescent="0.25">
      <c r="A78">
        <v>2049</v>
      </c>
      <c r="B78" s="21">
        <f>'County Pop (1,000''s)'!B78*VLOOKUP(B$3,pct_by_cnty!$A:$B,2,FALSE)*1000</f>
        <v>2432.1730050394694</v>
      </c>
      <c r="C78" s="21">
        <f>'County Pop (1,000''s)'!C78*VLOOKUP(C$3,pct_by_cnty!$A:$B,2,FALSE)*1000</f>
        <v>16311.745438155715</v>
      </c>
      <c r="D78" s="19">
        <f>'County Pop (1,000''s)'!D78*VLOOKUP(D$3,pct_by_cnty!$A:$C,3,FALSE)*1000</f>
        <v>219377.50739479513</v>
      </c>
      <c r="E78" s="21">
        <f>'County Pop (1,000''s)'!E78*VLOOKUP(E$3,pct_by_cnty!$A:$B,2,FALSE)*1000</f>
        <v>8714.3599512221117</v>
      </c>
      <c r="F78" s="21">
        <f>'County Pop (1,000''s)'!F78*VLOOKUP(F$3,pct_by_cnty!$A:$B,2,FALSE)*1000</f>
        <v>796189.2976073632</v>
      </c>
      <c r="G78" s="21">
        <f>'County Pop (1,000''s)'!G78*VLOOKUP(G$3,pct_by_cnty!$A:$B,2,FALSE)*1000</f>
        <v>2571161.2913529603</v>
      </c>
      <c r="H78" s="7">
        <f>'County Pop (1,000''s)'!H78*VLOOKUP(H$3,pct_by_cnty!$A:$B,2,FALSE)*1000</f>
        <v>0</v>
      </c>
      <c r="I78" s="21">
        <f>'County Pop (1,000''s)'!I78*VLOOKUP(I$3,pct_by_cnty!$A:$B,2,FALSE)*1000</f>
        <v>271434.60619727732</v>
      </c>
      <c r="J78" s="7">
        <f>'County Pop (1,000''s)'!J78*VLOOKUP(J$3,pct_by_cnty!$A:$B,2,FALSE)*1000</f>
        <v>0</v>
      </c>
      <c r="K78" s="21">
        <f>'County Pop (1,000''s)'!K78*VLOOKUP(K$3,pct_by_cnty!$A:$B,2,FALSE)*1000</f>
        <v>2806.1082064096963</v>
      </c>
      <c r="L78" s="21">
        <f>'County Pop (1,000''s)'!L78*VLOOKUP(L$3,pct_by_cnty!$A:$B,2,FALSE)*1000</f>
        <v>550209.57348620868</v>
      </c>
      <c r="M78" s="21">
        <f>'County Pop (1,000''s)'!M78*VLOOKUP(M$3,pct_by_cnty!$A:$B,2,FALSE)*1000</f>
        <v>34113.692249849359</v>
      </c>
      <c r="N78" s="21">
        <f>'County Pop (1,000''s)'!N78*VLOOKUP(N$3,pct_by_cnty!$A:$B,2,FALSE)*1000</f>
        <v>39607.235336158796</v>
      </c>
      <c r="O78" s="7">
        <f>'County Pop (1,000''s)'!O78*VLOOKUP(O$3,pct_by_cnty!$A:$B,2,FALSE)*1000</f>
        <v>0</v>
      </c>
      <c r="P78" s="21">
        <f>'County Pop (1,000''s)'!P78*VLOOKUP(P$3,pct_by_cnty!$A:$B,2,FALSE)*1000</f>
        <v>14.089079578327196</v>
      </c>
      <c r="Q78" s="19">
        <f>'County Pop (1,000''s)'!Q78*VLOOKUP(Q$3,pct_by_cnty!$A:$C,3,FALSE)*1000</f>
        <v>288911.53905292333</v>
      </c>
      <c r="R78" s="21">
        <f>'County Pop (1,000''s)'!R78*VLOOKUP(R$3,pct_by_cnty!$A:$B,2,FALSE)*1000</f>
        <v>221753.57158026047</v>
      </c>
      <c r="S78" s="7">
        <f>'County Pop (1,000''s)'!S78*VLOOKUP(S$3,pct_by_cnty!$A:$B,2,FALSE)*1000</f>
        <v>0</v>
      </c>
      <c r="T78" s="7">
        <f>'County Pop (1,000''s)'!T78*VLOOKUP(T$3,pct_by_cnty!$A:$B,2,FALSE)*1000</f>
        <v>0</v>
      </c>
      <c r="U78" s="7">
        <f>'County Pop (1,000''s)'!U78*VLOOKUP(U$3,pct_by_cnty!$A:$B,2,FALSE)*1000</f>
        <v>0</v>
      </c>
      <c r="V78" s="21">
        <f>'County Pop (1,000''s)'!V78*VLOOKUP(V$3,pct_by_cnty!$A:$B,2,FALSE)*1000</f>
        <v>8392.3014240285356</v>
      </c>
      <c r="W78" s="7">
        <f>'County Pop (1,000''s)'!W78*VLOOKUP(W$3,pct_by_cnty!$A:$B,2,FALSE)*1000</f>
        <v>0</v>
      </c>
      <c r="X78" s="7">
        <f>'County Pop (1,000''s)'!X78*VLOOKUP(X$3,pct_by_cnty!$A:$B,2,FALSE)*1000</f>
        <v>0</v>
      </c>
      <c r="Y78" s="21">
        <f>'County Pop (1,000''s)'!Y78*VLOOKUP(Y$3,pct_by_cnty!$A:$B,2,FALSE)*1000</f>
        <v>69.524137932685974</v>
      </c>
      <c r="Z78" s="21">
        <f>'County Pop (1,000''s)'!Z78*VLOOKUP(Z$3,pct_by_cnty!$A:$B,2,FALSE)*1000</f>
        <v>25477.170196732</v>
      </c>
      <c r="AA78" s="7">
        <f>'County Pop (1,000''s)'!AA78*VLOOKUP(AA$3,pct_by_cnty!$A:$B,2,FALSE)*1000</f>
        <v>0</v>
      </c>
      <c r="AB78" s="21">
        <f>'County Pop (1,000''s)'!AB78*VLOOKUP(AB$3,pct_by_cnty!$A:$B,2,FALSE)*1000</f>
        <v>1027.1066714155818</v>
      </c>
      <c r="AC78" s="7">
        <f>'County Pop (1,000''s)'!AC78*VLOOKUP(AC$3,pct_by_cnty!$A:$B,2,FALSE)*1000</f>
        <v>0</v>
      </c>
      <c r="AD78" s="19">
        <f>'County Pop (1,000''s)'!AD78*VLOOKUP(AD$3,pct_by_cnty!$A:$C,3,FALSE)*1000</f>
        <v>4351.9410625979181</v>
      </c>
      <c r="AE78" s="21">
        <f>'County Pop (1,000''s)'!AE78*VLOOKUP(AE$3,pct_by_cnty!$A:$B,2,FALSE)*1000</f>
        <v>220737.716763773</v>
      </c>
      <c r="AF78" s="19">
        <f>'County Pop (1,000''s)'!AF78*VLOOKUP(AF$3,pct_by_cnty!$A:$C,3,FALSE)*1000</f>
        <v>2395.976018490097</v>
      </c>
      <c r="AG78" s="7">
        <f>'County Pop (1,000''s)'!AG78*VLOOKUP(AG$3,pct_by_cnty!$A:$B,2,FALSE)*1000</f>
        <v>0</v>
      </c>
      <c r="AH78" s="7">
        <f>'County Pop (1,000''s)'!AH78*VLOOKUP(AH$3,pct_by_cnty!$A:$B,2,FALSE)*1000</f>
        <v>0</v>
      </c>
      <c r="AI78" s="7">
        <f>'County Pop (1,000''s)'!AI78*VLOOKUP(AI$3,pct_by_cnty!$A:$B,2,FALSE)*1000</f>
        <v>0</v>
      </c>
      <c r="AJ78" s="21">
        <f>'County Pop (1,000''s)'!AJ78*VLOOKUP(AJ$3,pct_by_cnty!$A:$B,2,FALSE)*1000</f>
        <v>776022.58696161339</v>
      </c>
      <c r="AK78" s="7">
        <f>'County Pop (1,000''s)'!AK78*VLOOKUP(AK$3,pct_by_cnty!$A:$B,2,FALSE)*1000</f>
        <v>0</v>
      </c>
      <c r="AL78" s="7">
        <f>'County Pop (1,000''s)'!AL78*VLOOKUP(AL$3,pct_by_cnty!$A:$B,2,FALSE)*1000</f>
        <v>0</v>
      </c>
      <c r="AM78" s="7">
        <f>'County Pop (1,000''s)'!AM78*VLOOKUP(AM$3,pct_by_cnty!$A:$B,2,FALSE)*1000</f>
        <v>0</v>
      </c>
      <c r="AN78" s="7">
        <f>'County Pop (1,000''s)'!AN78*VLOOKUP(AN$3,pct_by_cnty!$A:$B,2,FALSE)*1000</f>
        <v>0</v>
      </c>
      <c r="AO78" s="21">
        <f>'County Pop (1,000''s)'!AO78*VLOOKUP(AO$3,pct_by_cnty!$A:$B,2,FALSE)*1000</f>
        <v>536684.19292862085</v>
      </c>
      <c r="AP78" s="7">
        <f>'County Pop (1,000''s)'!AP78*VLOOKUP(AP$3,pct_by_cnty!$A:$B,2,FALSE)*1000</f>
        <v>0</v>
      </c>
      <c r="AQ78" s="21">
        <f>'County Pop (1,000''s)'!AQ78*VLOOKUP(AQ$3,pct_by_cnty!$A:$B,2,FALSE)*1000</f>
        <v>203094.14528547198</v>
      </c>
      <c r="AR78" s="21">
        <f>'County Pop (1,000''s)'!AR78*VLOOKUP(AR$3,pct_by_cnty!$A:$B,2,FALSE)*1000</f>
        <v>3199448.4974852833</v>
      </c>
      <c r="AS78" s="21">
        <f>'County Pop (1,000''s)'!AS78*VLOOKUP(AS$3,pct_by_cnty!$A:$B,2,FALSE)*1000</f>
        <v>59.368207446365403</v>
      </c>
      <c r="AT78" s="21">
        <f>'County Pop (1,000''s)'!AT78*VLOOKUP(AT$3,pct_by_cnty!$A:$B,2,FALSE)*1000</f>
        <v>62689.386634653558</v>
      </c>
      <c r="AU78" s="19">
        <f>'County Pop (1,000''s)'!AU78*VLOOKUP(AU$3,pct_by_cnty!$A:$C,3,FALSE)*1000</f>
        <v>214193.44671540192</v>
      </c>
      <c r="AV78" s="21">
        <f>'County Pop (1,000''s)'!AV78*VLOOKUP(AV$3,pct_by_cnty!$A:$B,2,FALSE)*1000</f>
        <v>39367.119301791747</v>
      </c>
      <c r="AW78" s="21">
        <f>'County Pop (1,000''s)'!AW78*VLOOKUP(AW$3,pct_by_cnty!$A:$B,2,FALSE)*1000</f>
        <v>4.1039593186874059</v>
      </c>
      <c r="AX78" s="21">
        <f>'County Pop (1,000''s)'!AX78*VLOOKUP(AX$3,pct_by_cnty!$A:$B,2,FALSE)*1000</f>
        <v>11.110661411152879</v>
      </c>
      <c r="AY78" s="21">
        <f>'County Pop (1,000''s)'!AY78*VLOOKUP(AY$3,pct_by_cnty!$A:$B,2,FALSE)*1000</f>
        <v>2008451.6720784435</v>
      </c>
      <c r="AZ78" s="7">
        <f>'County Pop (1,000''s)'!AZ78*VLOOKUP(AZ$3,pct_by_cnty!$A:$B,2,FALSE)*1000</f>
        <v>0</v>
      </c>
      <c r="BA78" s="7">
        <f>'County Pop (1,000''s)'!BA78*VLOOKUP(BA$3,pct_by_cnty!$A:$B,2,FALSE)*1000</f>
        <v>0</v>
      </c>
      <c r="BB78" s="7">
        <f>'County Pop (1,000''s)'!BB78*VLOOKUP(BB$3,pct_by_cnty!$A:$B,2,FALSE)*1000</f>
        <v>0</v>
      </c>
      <c r="BC78" s="21">
        <f>'County Pop (1,000''s)'!BC78*VLOOKUP(BC$3,pct_by_cnty!$A:$B,2,FALSE)*1000</f>
        <v>34240.816609082969</v>
      </c>
      <c r="BD78" s="21">
        <f>'County Pop (1,000''s)'!BD78*VLOOKUP(BD$3,pct_by_cnty!$A:$B,2,FALSE)*1000</f>
        <v>381092.13874165597</v>
      </c>
      <c r="BE78" s="21">
        <f>'County Pop (1,000''s)'!BE78*VLOOKUP(BE$3,pct_by_cnty!$A:$B,2,FALSE)*1000</f>
        <v>434635.59067324147</v>
      </c>
      <c r="BF78" s="19">
        <f>'County Pop (1,000''s)'!BF78*VLOOKUP(BF$3,pct_by_cnty!$A:$C,3,FALSE)*1000</f>
        <v>216809.39256637837</v>
      </c>
      <c r="BG78" s="21">
        <f>'County Pop (1,000''s)'!BG78*VLOOKUP(BG$3,pct_by_cnty!$A:$B,2,FALSE)*1000</f>
        <v>579630.50248802511</v>
      </c>
      <c r="BH78" s="21">
        <f>'County Pop (1,000''s)'!BH78*VLOOKUP(BH$3,pct_by_cnty!$A:$B,2,FALSE)*1000</f>
        <v>154297.88518934062</v>
      </c>
      <c r="BI78" s="7">
        <f>'County Pop (1,000''s)'!BI78*VLOOKUP(BI$3,pct_by_cnty!$A:$B,2,FALSE)*1000</f>
        <v>0</v>
      </c>
      <c r="BJ78" s="21">
        <f>'County Pop (1,000''s)'!BJ78*VLOOKUP(BJ$3,pct_by_cnty!$A:$B,2,FALSE)*1000</f>
        <v>11752.623993714857</v>
      </c>
      <c r="BK78" s="7">
        <f>'County Pop (1,000''s)'!BK78*VLOOKUP(BK$3,pct_by_cnty!$A:$B,2,FALSE)*1000</f>
        <v>0</v>
      </c>
      <c r="BL78" s="21">
        <f>'County Pop (1,000''s)'!BL78*VLOOKUP(BL$3,pct_by_cnty!$A:$B,2,FALSE)*1000</f>
        <v>4950.0909628619229</v>
      </c>
      <c r="BM78" s="21">
        <f>'County Pop (1,000''s)'!BM78*VLOOKUP(BM$3,pct_by_cnty!$A:$B,2,FALSE)*1000</f>
        <v>423050.69675102382</v>
      </c>
      <c r="BN78" s="7">
        <f>'County Pop (1,000''s)'!BN78*VLOOKUP(BN$3,pct_by_cnty!$A:$B,2,FALSE)*1000</f>
        <v>0</v>
      </c>
      <c r="BO78" s="19">
        <f>'County Pop (1,000''s)'!BO78*VLOOKUP(BO$3,pct_by_cnty!$A:$C,3,FALSE)*1000</f>
        <v>45277.846332299559</v>
      </c>
      <c r="BP78" s="19">
        <f>'County Pop (1,000''s)'!BP78*VLOOKUP(BP$3,pct_by_cnty!$A:$C,3,FALSE)*1000</f>
        <v>14317.058280997022</v>
      </c>
      <c r="BQ78" s="2"/>
      <c r="BR78" s="7">
        <f t="shared" si="15"/>
        <v>14625568.799021251</v>
      </c>
      <c r="BS78" s="7">
        <f t="shared" si="16"/>
        <v>13619934.091597367</v>
      </c>
      <c r="BT78" s="19">
        <f t="shared" si="17"/>
        <v>1005634.7074238833</v>
      </c>
      <c r="BU78" s="7">
        <f t="shared" si="18"/>
        <v>14625568.79902125</v>
      </c>
      <c r="BV78" s="7"/>
      <c r="BW78" s="15">
        <f t="shared" si="19"/>
        <v>0.93124132666271542</v>
      </c>
      <c r="BX78" s="15">
        <f t="shared" si="14"/>
        <v>0.99999999999999989</v>
      </c>
      <c r="BZ78">
        <v>2049</v>
      </c>
      <c r="CA78" s="25">
        <f t="shared" si="20"/>
        <v>2906286.2441027216</v>
      </c>
      <c r="CB78" s="25">
        <f t="shared" si="21"/>
        <v>2154423.8906209418</v>
      </c>
      <c r="CC78" s="25">
        <f t="shared" si="22"/>
        <v>3199448.4974852833</v>
      </c>
      <c r="CD78" s="25">
        <f t="shared" si="23"/>
        <v>2571161.2913529603</v>
      </c>
      <c r="CE78" s="25">
        <f t="shared" si="24"/>
        <v>2788614.1680354592</v>
      </c>
      <c r="CF78" s="25">
        <f t="shared" si="25"/>
        <v>0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78"/>
  <sheetViews>
    <sheetView workbookViewId="0">
      <pane xSplit="1" ySplit="3" topLeftCell="B8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" bestFit="1" customWidth="1"/>
    <col min="2" max="2" width="9.42578125" bestFit="1" customWidth="1"/>
    <col min="3" max="3" width="6.7109375" bestFit="1" customWidth="1"/>
    <col min="4" max="4" width="7" bestFit="1" customWidth="1"/>
    <col min="5" max="5" width="10.7109375" bestFit="1" customWidth="1"/>
    <col min="6" max="6" width="9.28515625" bestFit="1" customWidth="1"/>
    <col min="7" max="7" width="10.28515625" bestFit="1" customWidth="1"/>
    <col min="8" max="8" width="9.7109375" bestFit="1" customWidth="1"/>
    <col min="9" max="9" width="11.140625" bestFit="1" customWidth="1"/>
    <col min="10" max="10" width="7.140625" bestFit="1" customWidth="1"/>
    <col min="11" max="11" width="7" bestFit="1" customWidth="1"/>
    <col min="12" max="12" width="8" bestFit="1" customWidth="1"/>
    <col min="13" max="13" width="10.42578125" bestFit="1" customWidth="1"/>
    <col min="14" max="14" width="8.140625" bestFit="1" customWidth="1"/>
    <col min="15" max="15" width="6" bestFit="1" customWidth="1"/>
    <col min="16" max="16" width="8.5703125" bestFit="1" customWidth="1"/>
    <col min="17" max="17" width="10.140625" bestFit="1" customWidth="1"/>
    <col min="18" max="18" width="8.42578125" bestFit="1" customWidth="1"/>
    <col min="19" max="19" width="9.85546875" bestFit="1" customWidth="1"/>
    <col min="20" max="20" width="9.5703125" bestFit="1" customWidth="1"/>
    <col min="21" max="21" width="9.85546875" bestFit="1" customWidth="1"/>
    <col min="22" max="22" width="7.7109375" bestFit="1" customWidth="1"/>
    <col min="23" max="23" width="6" bestFit="1" customWidth="1"/>
    <col min="24" max="24" width="10.5703125" bestFit="1" customWidth="1"/>
    <col min="25" max="25" width="8" bestFit="1" customWidth="1"/>
    <col min="26" max="26" width="8.140625" bestFit="1" customWidth="1"/>
    <col min="27" max="28" width="11.28515625" bestFit="1" customWidth="1"/>
    <col min="29" max="29" width="14.7109375" bestFit="1" customWidth="1"/>
    <col min="30" max="30" width="8.28515625" bestFit="1" customWidth="1"/>
    <col min="31" max="31" width="13.28515625" bestFit="1" customWidth="1"/>
    <col min="32" max="32" width="9.140625" bestFit="1" customWidth="1"/>
    <col min="33" max="33" width="10.7109375" bestFit="1" customWidth="1"/>
    <col min="34" max="34" width="10.42578125" bestFit="1" customWidth="1"/>
    <col min="35" max="35" width="7" bestFit="1" customWidth="1"/>
    <col min="36" max="36" width="8.5703125" bestFit="1" customWidth="1"/>
    <col min="37" max="37" width="7" bestFit="1" customWidth="1"/>
    <col min="38" max="38" width="6" bestFit="1" customWidth="1"/>
    <col min="39" max="39" width="7.7109375" bestFit="1" customWidth="1"/>
    <col min="40" max="41" width="9.7109375" bestFit="1" customWidth="1"/>
    <col min="42" max="42" width="8.5703125" bestFit="1" customWidth="1"/>
    <col min="43" max="43" width="8.140625" bestFit="1" customWidth="1"/>
    <col min="44" max="44" width="12.42578125" bestFit="1" customWidth="1"/>
    <col min="45" max="45" width="9.140625" bestFit="1" customWidth="1"/>
    <col min="46" max="46" width="8.28515625" bestFit="1" customWidth="1"/>
    <col min="47" max="47" width="10.85546875" bestFit="1" customWidth="1"/>
    <col min="48" max="48" width="12.5703125" bestFit="1" customWidth="1"/>
    <col min="49" max="49" width="8.5703125" bestFit="1" customWidth="1"/>
    <col min="50" max="50" width="9.140625" bestFit="1" customWidth="1"/>
    <col min="51" max="51" width="12.28515625" bestFit="1" customWidth="1"/>
    <col min="52" max="52" width="7" bestFit="1" customWidth="1"/>
    <col min="53" max="53" width="9.140625" bestFit="1" customWidth="1"/>
    <col min="54" max="54" width="7" bestFit="1" customWidth="1"/>
    <col min="55" max="55" width="8.85546875" bestFit="1" customWidth="1"/>
    <col min="56" max="56" width="9.85546875" bestFit="1" customWidth="1"/>
    <col min="57" max="57" width="8.85546875" bestFit="1" customWidth="1"/>
    <col min="58" max="58" width="12.28515625" bestFit="1" customWidth="1"/>
    <col min="59" max="59" width="10.42578125" bestFit="1" customWidth="1"/>
    <col min="60" max="60" width="10" bestFit="1" customWidth="1"/>
    <col min="61" max="61" width="8.140625" bestFit="1" customWidth="1"/>
    <col min="62" max="62" width="11.28515625" bestFit="1" customWidth="1"/>
    <col min="63" max="63" width="7.7109375" bestFit="1" customWidth="1"/>
    <col min="64" max="64" width="7.140625" bestFit="1" customWidth="1"/>
    <col min="65" max="65" width="8.7109375" bestFit="1" customWidth="1"/>
    <col min="66" max="66" width="9.5703125" bestFit="1" customWidth="1"/>
    <col min="67" max="67" width="8.85546875" bestFit="1" customWidth="1"/>
    <col min="68" max="68" width="13.7109375" bestFit="1" customWidth="1"/>
    <col min="70" max="71" width="9.5703125" bestFit="1" customWidth="1"/>
    <col min="72" max="72" width="8.85546875" customWidth="1"/>
    <col min="73" max="73" width="13.5703125" bestFit="1" customWidth="1"/>
    <col min="74" max="74" width="8" customWidth="1"/>
    <col min="75" max="75" width="10.5703125" customWidth="1"/>
    <col min="76" max="76" width="15.5703125" bestFit="1" customWidth="1"/>
  </cols>
  <sheetData>
    <row r="1" spans="1:76" s="27" customFormat="1" x14ac:dyDescent="0.25">
      <c r="A1" s="30" t="s">
        <v>226</v>
      </c>
    </row>
    <row r="2" spans="1:76" x14ac:dyDescent="0.25">
      <c r="A2" s="34" t="s">
        <v>224</v>
      </c>
    </row>
    <row r="3" spans="1:76" x14ac:dyDescent="0.25">
      <c r="A3" t="s">
        <v>212</v>
      </c>
      <c r="B3" t="s">
        <v>138</v>
      </c>
      <c r="C3" t="s">
        <v>139</v>
      </c>
      <c r="D3" t="s">
        <v>140</v>
      </c>
      <c r="E3" t="s">
        <v>141</v>
      </c>
      <c r="F3" t="s">
        <v>142</v>
      </c>
      <c r="G3" t="s">
        <v>143</v>
      </c>
      <c r="H3" t="s">
        <v>144</v>
      </c>
      <c r="I3" t="s">
        <v>145</v>
      </c>
      <c r="J3" t="s">
        <v>146</v>
      </c>
      <c r="K3" t="s">
        <v>147</v>
      </c>
      <c r="L3" t="s">
        <v>148</v>
      </c>
      <c r="M3" t="s">
        <v>149</v>
      </c>
      <c r="N3" t="s">
        <v>150</v>
      </c>
      <c r="O3" t="s">
        <v>151</v>
      </c>
      <c r="P3" t="s">
        <v>152</v>
      </c>
      <c r="Q3" t="s">
        <v>153</v>
      </c>
      <c r="R3" t="s">
        <v>154</v>
      </c>
      <c r="S3" t="s">
        <v>155</v>
      </c>
      <c r="T3" t="s">
        <v>156</v>
      </c>
      <c r="U3" t="s">
        <v>157</v>
      </c>
      <c r="V3" t="s">
        <v>158</v>
      </c>
      <c r="W3" t="s">
        <v>159</v>
      </c>
      <c r="X3" t="s">
        <v>160</v>
      </c>
      <c r="Y3" t="s">
        <v>161</v>
      </c>
      <c r="Z3" t="s">
        <v>162</v>
      </c>
      <c r="AA3" t="s">
        <v>163</v>
      </c>
      <c r="AB3" t="s">
        <v>164</v>
      </c>
      <c r="AC3" t="s">
        <v>165</v>
      </c>
      <c r="AD3" t="s">
        <v>166</v>
      </c>
      <c r="AE3" t="s">
        <v>167</v>
      </c>
      <c r="AF3" t="s">
        <v>168</v>
      </c>
      <c r="AG3" t="s">
        <v>169</v>
      </c>
      <c r="AH3" t="s">
        <v>170</v>
      </c>
      <c r="AI3" t="s">
        <v>171</v>
      </c>
      <c r="AJ3" t="s">
        <v>172</v>
      </c>
      <c r="AK3" t="s">
        <v>173</v>
      </c>
      <c r="AL3" t="s">
        <v>174</v>
      </c>
      <c r="AM3" t="s">
        <v>175</v>
      </c>
      <c r="AN3" t="s">
        <v>176</v>
      </c>
      <c r="AO3" t="s">
        <v>177</v>
      </c>
      <c r="AP3" t="s">
        <v>178</v>
      </c>
      <c r="AQ3" t="s">
        <v>179</v>
      </c>
      <c r="AR3" t="s">
        <v>180</v>
      </c>
      <c r="AS3" t="s">
        <v>181</v>
      </c>
      <c r="AT3" t="s">
        <v>182</v>
      </c>
      <c r="AU3" t="s">
        <v>183</v>
      </c>
      <c r="AV3" t="s">
        <v>184</v>
      </c>
      <c r="AW3" t="s">
        <v>185</v>
      </c>
      <c r="AX3" t="s">
        <v>186</v>
      </c>
      <c r="AY3" t="s">
        <v>187</v>
      </c>
      <c r="AZ3" t="s">
        <v>188</v>
      </c>
      <c r="BA3" t="s">
        <v>189</v>
      </c>
      <c r="BB3" t="s">
        <v>190</v>
      </c>
      <c r="BC3" t="s">
        <v>191</v>
      </c>
      <c r="BD3" t="s">
        <v>192</v>
      </c>
      <c r="BE3" t="s">
        <v>193</v>
      </c>
      <c r="BF3" t="s">
        <v>194</v>
      </c>
      <c r="BG3" t="s">
        <v>195</v>
      </c>
      <c r="BH3" t="s">
        <v>196</v>
      </c>
      <c r="BI3" t="s">
        <v>197</v>
      </c>
      <c r="BJ3" t="s">
        <v>198</v>
      </c>
      <c r="BK3" t="s">
        <v>199</v>
      </c>
      <c r="BL3" t="s">
        <v>200</v>
      </c>
      <c r="BM3" t="s">
        <v>201</v>
      </c>
      <c r="BN3" t="s">
        <v>202</v>
      </c>
      <c r="BO3" t="s">
        <v>203</v>
      </c>
      <c r="BP3" t="s">
        <v>204</v>
      </c>
      <c r="BR3" s="13" t="s">
        <v>213</v>
      </c>
      <c r="BS3" s="13" t="s">
        <v>136</v>
      </c>
      <c r="BT3" s="13" t="s">
        <v>137</v>
      </c>
      <c r="BU3" s="13" t="s">
        <v>214</v>
      </c>
      <c r="BV3" s="13"/>
      <c r="BW3" s="13" t="s">
        <v>216</v>
      </c>
      <c r="BX3" s="13" t="s">
        <v>215</v>
      </c>
    </row>
    <row r="4" spans="1:76" x14ac:dyDescent="0.25">
      <c r="A4">
        <v>1975</v>
      </c>
      <c r="B4" s="2">
        <v>132.591400574669</v>
      </c>
      <c r="C4" s="2">
        <v>12.9580494587847</v>
      </c>
      <c r="D4" s="2">
        <v>89.477543986807603</v>
      </c>
      <c r="E4" s="2">
        <v>17.298456024787399</v>
      </c>
      <c r="F4" s="2">
        <v>240.98306249999999</v>
      </c>
      <c r="G4" s="2">
        <v>870.33568749999995</v>
      </c>
      <c r="H4" s="2">
        <v>8.3331465908698803</v>
      </c>
      <c r="I4" s="2">
        <v>43.744812500000002</v>
      </c>
      <c r="J4" s="2">
        <v>39.955125000000002</v>
      </c>
      <c r="K4" s="2">
        <v>50.174120530802199</v>
      </c>
      <c r="L4" s="2">
        <v>63.7496875</v>
      </c>
      <c r="M4" s="2">
        <v>30.604883716342101</v>
      </c>
      <c r="N4" s="2">
        <v>17.347468650276902</v>
      </c>
      <c r="O4" s="2">
        <v>6.63871010966312</v>
      </c>
      <c r="P4" s="2">
        <v>559.73684216206004</v>
      </c>
      <c r="Q4" s="2">
        <v>228.086906873717</v>
      </c>
      <c r="R4" s="2">
        <v>7.2095804510284101</v>
      </c>
      <c r="S4" s="2">
        <v>7.2918783636347904</v>
      </c>
      <c r="T4" s="2">
        <v>40.2137676003615</v>
      </c>
      <c r="U4" s="2">
        <v>4.8742869253312398</v>
      </c>
      <c r="V4" s="2">
        <v>5.7244746056353799</v>
      </c>
      <c r="W4" s="2">
        <v>10.396081013192401</v>
      </c>
      <c r="X4" s="2">
        <v>8.5051909089144804</v>
      </c>
      <c r="Y4" s="2">
        <v>17.0453908360357</v>
      </c>
      <c r="Z4" s="2">
        <v>15.0878865894468</v>
      </c>
      <c r="AA4" s="2">
        <v>30.913412952853299</v>
      </c>
      <c r="AB4" s="2">
        <v>41.101062499999998</v>
      </c>
      <c r="AC4" s="2">
        <v>594.51199066169704</v>
      </c>
      <c r="AD4" s="2">
        <v>13.213403728891</v>
      </c>
      <c r="AE4" s="2">
        <v>47.340874999999997</v>
      </c>
      <c r="AF4" s="2">
        <v>38.755983412536899</v>
      </c>
      <c r="AG4" s="2">
        <v>9.7047995109599494</v>
      </c>
      <c r="AH4" s="2">
        <v>3.2718428158366799</v>
      </c>
      <c r="AI4" s="2">
        <v>89.669062272965206</v>
      </c>
      <c r="AJ4" s="2">
        <v>155.28631250000001</v>
      </c>
      <c r="AK4" s="2">
        <v>128.55623749993299</v>
      </c>
      <c r="AL4" s="2">
        <v>16.813331058208099</v>
      </c>
      <c r="AM4" s="2">
        <v>3.97302343763476</v>
      </c>
      <c r="AN4" s="2">
        <v>14.6657778556397</v>
      </c>
      <c r="AO4" s="2">
        <v>126.704484961829</v>
      </c>
      <c r="AP4" s="2">
        <v>100.61987499999999</v>
      </c>
      <c r="AQ4" s="2">
        <v>48.800433199721397</v>
      </c>
      <c r="AR4" s="2">
        <v>1493.9481249999999</v>
      </c>
      <c r="AS4" s="2">
        <v>60.977707654856601</v>
      </c>
      <c r="AT4" s="2">
        <v>28.707279201485701</v>
      </c>
      <c r="AU4" s="2">
        <v>105.133663634786</v>
      </c>
      <c r="AV4" s="2">
        <v>17.173423816906102</v>
      </c>
      <c r="AW4" s="2">
        <v>423.71215540797698</v>
      </c>
      <c r="AX4" s="2">
        <v>39.220808372498702</v>
      </c>
      <c r="AY4" s="2">
        <v>476.28718750000002</v>
      </c>
      <c r="AZ4" s="2">
        <v>141.45532024030601</v>
      </c>
      <c r="BA4" s="2">
        <v>661.99077614514295</v>
      </c>
      <c r="BB4" s="2">
        <v>284.73325</v>
      </c>
      <c r="BC4" s="2">
        <v>44.788537378391702</v>
      </c>
      <c r="BD4" s="2">
        <v>40.4220211468676</v>
      </c>
      <c r="BE4" s="2">
        <v>69.444066800278506</v>
      </c>
      <c r="BF4" s="2">
        <v>48.3133431262833</v>
      </c>
      <c r="BG4" s="2">
        <v>163.22720253817101</v>
      </c>
      <c r="BH4" s="2">
        <v>139.30259894655899</v>
      </c>
      <c r="BI4" s="2">
        <v>21.163062499999999</v>
      </c>
      <c r="BJ4" s="2">
        <v>19.4530110309972</v>
      </c>
      <c r="BK4" s="2">
        <v>15.599018255265401</v>
      </c>
      <c r="BL4" s="2">
        <v>9.9085524101736997</v>
      </c>
      <c r="BM4" s="2">
        <v>218.28573204897199</v>
      </c>
      <c r="BN4" s="2">
        <v>9.1389453887453804</v>
      </c>
      <c r="BO4" s="2">
        <v>18.342273865214199</v>
      </c>
      <c r="BP4" s="2">
        <v>13.4444632490556</v>
      </c>
      <c r="BQ4" s="2"/>
      <c r="BR4" s="2">
        <f>SUM(B4:BP4)</f>
        <v>8556.438874999998</v>
      </c>
      <c r="BS4" s="2">
        <f t="array" ref="BS4">SUMPRODUCT(B4:BP4,TRANSPOSE(pct_by_cnty!$F$4:$F$70))</f>
        <v>3967.1329279914266</v>
      </c>
      <c r="BT4" s="2">
        <f t="array" ref="BT4">SUMPRODUCT(B4:BP4,TRANSPOSE(pct_by_cnty!$G$4:$G$70))</f>
        <v>454.07786221904087</v>
      </c>
      <c r="BU4" s="7">
        <f t="array" ref="BU4">SUMPRODUCT(B4:BP4,TRANSPOSE(pct_by_cnty!$H$4:$H$70))</f>
        <v>4421.2107902104672</v>
      </c>
      <c r="BV4" s="7"/>
      <c r="BW4" s="15">
        <f>BS4/BR4</f>
        <v>0.46364299283227539</v>
      </c>
      <c r="BX4" s="15">
        <f t="shared" ref="BX4:BX48" si="0">BU4/BR4</f>
        <v>0.51671154960602328</v>
      </c>
    </row>
    <row r="5" spans="1:76" x14ac:dyDescent="0.25">
      <c r="A5">
        <v>1976</v>
      </c>
      <c r="B5" s="2">
        <v>133.65021984082099</v>
      </c>
      <c r="C5" s="2">
        <v>13.263237139844801</v>
      </c>
      <c r="D5" s="2">
        <v>91.963637700962707</v>
      </c>
      <c r="E5" s="2">
        <v>17.692899708698501</v>
      </c>
      <c r="F5" s="2">
        <v>240.94287499999999</v>
      </c>
      <c r="G5" s="2">
        <v>887.88350000000003</v>
      </c>
      <c r="H5" s="2">
        <v>8.6740122551937304</v>
      </c>
      <c r="I5" s="2">
        <v>44.785625000000003</v>
      </c>
      <c r="J5" s="2">
        <v>41.955187500000001</v>
      </c>
      <c r="K5" s="2">
        <v>52.761657841817303</v>
      </c>
      <c r="L5" s="2">
        <v>66.582125000000005</v>
      </c>
      <c r="M5" s="2">
        <v>31.2051901820574</v>
      </c>
      <c r="N5" s="2">
        <v>17.540512993165699</v>
      </c>
      <c r="O5" s="2">
        <v>6.7962470039249103</v>
      </c>
      <c r="P5" s="2">
        <v>561.03793401252301</v>
      </c>
      <c r="Q5" s="2">
        <v>231.88453689064701</v>
      </c>
      <c r="R5" s="2">
        <v>8.2109161237572703</v>
      </c>
      <c r="S5" s="2">
        <v>7.2193206483645502</v>
      </c>
      <c r="T5" s="2">
        <v>39.967994926238198</v>
      </c>
      <c r="U5" s="2">
        <v>5.0133426591795001</v>
      </c>
      <c r="V5" s="2">
        <v>5.42476656413006</v>
      </c>
      <c r="W5" s="2">
        <v>10.486299799037299</v>
      </c>
      <c r="X5" s="2">
        <v>8.6399257530350901</v>
      </c>
      <c r="Y5" s="2">
        <v>17.874360205484201</v>
      </c>
      <c r="Z5" s="2">
        <v>15.488305054379101</v>
      </c>
      <c r="AA5" s="2">
        <v>32.005957695607201</v>
      </c>
      <c r="AB5" s="2">
        <v>41.622750000000003</v>
      </c>
      <c r="AC5" s="2">
        <v>603.080195228707</v>
      </c>
      <c r="AD5" s="2">
        <v>14.1088042611352</v>
      </c>
      <c r="AE5" s="2">
        <v>48.551625000000001</v>
      </c>
      <c r="AF5" s="2">
        <v>38.978917762590399</v>
      </c>
      <c r="AG5" s="2">
        <v>10.0296589107076</v>
      </c>
      <c r="AH5" s="2">
        <v>3.4086502158643901</v>
      </c>
      <c r="AI5" s="2">
        <v>92.3516226219337</v>
      </c>
      <c r="AJ5" s="2">
        <v>162.03018750000001</v>
      </c>
      <c r="AK5" s="2">
        <v>130.76015908779101</v>
      </c>
      <c r="AL5" s="2">
        <v>17.3550423196554</v>
      </c>
      <c r="AM5" s="2">
        <v>4.1505329099054604</v>
      </c>
      <c r="AN5" s="2">
        <v>14.785521583402399</v>
      </c>
      <c r="AO5" s="2">
        <v>129.42609765274801</v>
      </c>
      <c r="AP5" s="2">
        <v>105.7529375</v>
      </c>
      <c r="AQ5" s="2">
        <v>50.640246913516997</v>
      </c>
      <c r="AR5" s="2">
        <v>1514.0791875</v>
      </c>
      <c r="AS5" s="2">
        <v>59.3696638627274</v>
      </c>
      <c r="AT5" s="2">
        <v>30.410350513847899</v>
      </c>
      <c r="AU5" s="2">
        <v>105.79061287140701</v>
      </c>
      <c r="AV5" s="2">
        <v>17.862329675310502</v>
      </c>
      <c r="AW5" s="2">
        <v>431.04319049621103</v>
      </c>
      <c r="AX5" s="2">
        <v>40.546549634131402</v>
      </c>
      <c r="AY5" s="2">
        <v>489.2519375</v>
      </c>
      <c r="AZ5" s="2">
        <v>149.35445464244</v>
      </c>
      <c r="BA5" s="2">
        <v>671.16701743324597</v>
      </c>
      <c r="BB5" s="2">
        <v>290.45656250000002</v>
      </c>
      <c r="BC5" s="2">
        <v>45.877424272991298</v>
      </c>
      <c r="BD5" s="2">
        <v>41.777695491967002</v>
      </c>
      <c r="BE5" s="2">
        <v>72.038440586483006</v>
      </c>
      <c r="BF5" s="2">
        <v>50.568775609353303</v>
      </c>
      <c r="BG5" s="2">
        <v>168.63571484725199</v>
      </c>
      <c r="BH5" s="2">
        <v>143.91569974772401</v>
      </c>
      <c r="BI5" s="2">
        <v>22.040187499999998</v>
      </c>
      <c r="BJ5" s="2">
        <v>20.574211685285</v>
      </c>
      <c r="BK5" s="2">
        <v>15.6527223000855</v>
      </c>
      <c r="BL5" s="2">
        <v>10.5567902273682</v>
      </c>
      <c r="BM5" s="2">
        <v>223.12652137624301</v>
      </c>
      <c r="BN5" s="2">
        <v>9.5807495752628906</v>
      </c>
      <c r="BO5" s="2">
        <v>18.978012128593299</v>
      </c>
      <c r="BP5" s="2">
        <v>13.412036055245199</v>
      </c>
      <c r="BQ5" s="2"/>
      <c r="BR5" s="2">
        <f t="shared" ref="BR5:BR68" si="1">SUM(B5:BP5)</f>
        <v>8722.0503750000025</v>
      </c>
      <c r="BS5" s="2">
        <f t="array" ref="BS5">SUMPRODUCT(B5:BP5,TRANSPOSE(pct_by_cnty!$F$4:$F$70))</f>
        <v>4046.5850028895406</v>
      </c>
      <c r="BT5" s="2">
        <f t="array" ref="BT5">SUMPRODUCT(B5:BP5,TRANSPOSE(pct_by_cnty!$G$4:$G$70))</f>
        <v>463.04595656220209</v>
      </c>
      <c r="BU5" s="7">
        <f t="array" ref="BU5">SUMPRODUCT(B5:BP5,TRANSPOSE(pct_by_cnty!$H$4:$H$70))</f>
        <v>4509.6309594517425</v>
      </c>
      <c r="BV5" s="7"/>
      <c r="BW5" s="15">
        <f t="shared" ref="BW5:BW68" si="2">BS5/BR5</f>
        <v>0.46394882268603493</v>
      </c>
      <c r="BX5" s="15">
        <f t="shared" si="0"/>
        <v>0.51703794011299109</v>
      </c>
    </row>
    <row r="6" spans="1:76" x14ac:dyDescent="0.25">
      <c r="A6">
        <v>1977</v>
      </c>
      <c r="B6" s="2">
        <v>138.066782537248</v>
      </c>
      <c r="C6" s="2">
        <v>14.098814656902899</v>
      </c>
      <c r="D6" s="2">
        <v>93.546855977738005</v>
      </c>
      <c r="E6" s="2">
        <v>18.411326041000599</v>
      </c>
      <c r="F6" s="2">
        <v>243.20599999999999</v>
      </c>
      <c r="G6" s="2">
        <v>912.2879375</v>
      </c>
      <c r="H6" s="2">
        <v>8.8318085834232107</v>
      </c>
      <c r="I6" s="2">
        <v>47.617375000000003</v>
      </c>
      <c r="J6" s="2">
        <v>45.720500000000001</v>
      </c>
      <c r="K6" s="2">
        <v>56.732042484054197</v>
      </c>
      <c r="L6" s="2">
        <v>70.219062500000007</v>
      </c>
      <c r="M6" s="2">
        <v>32.062037919543798</v>
      </c>
      <c r="N6" s="2">
        <v>17.770145581712502</v>
      </c>
      <c r="O6" s="2">
        <v>6.8278684018863496</v>
      </c>
      <c r="P6" s="2">
        <v>560.58274304588099</v>
      </c>
      <c r="Q6" s="2">
        <v>233.51640361963501</v>
      </c>
      <c r="R6" s="2">
        <v>8.8579690594345504</v>
      </c>
      <c r="S6" s="2">
        <v>7.1936829585961899</v>
      </c>
      <c r="T6" s="2">
        <v>40.209027008962998</v>
      </c>
      <c r="U6" s="2">
        <v>5.2816549627519702</v>
      </c>
      <c r="V6" s="2">
        <v>5.7253998065273102</v>
      </c>
      <c r="W6" s="2">
        <v>10.540519022262</v>
      </c>
      <c r="X6" s="2">
        <v>8.7835693012197105</v>
      </c>
      <c r="Y6" s="2">
        <v>18.402281175587401</v>
      </c>
      <c r="Z6" s="2">
        <v>16.103880375600099</v>
      </c>
      <c r="AA6" s="2">
        <v>34.434435565538799</v>
      </c>
      <c r="AB6" s="2">
        <v>42.243250000000003</v>
      </c>
      <c r="AC6" s="2">
        <v>610.09386899139099</v>
      </c>
      <c r="AD6" s="2">
        <v>14.4356051993959</v>
      </c>
      <c r="AE6" s="2">
        <v>50.8701875</v>
      </c>
      <c r="AF6" s="2">
        <v>39.178337029605203</v>
      </c>
      <c r="AG6" s="2">
        <v>10.199025170142299</v>
      </c>
      <c r="AH6" s="2">
        <v>3.5124227354419801</v>
      </c>
      <c r="AI6" s="2">
        <v>96.041888324801803</v>
      </c>
      <c r="AJ6" s="2">
        <v>174.773</v>
      </c>
      <c r="AK6" s="2">
        <v>135.13633084583199</v>
      </c>
      <c r="AL6" s="2">
        <v>18.008327037592199</v>
      </c>
      <c r="AM6" s="2">
        <v>4.1475732844546602</v>
      </c>
      <c r="AN6" s="2">
        <v>14.9210129765685</v>
      </c>
      <c r="AO6" s="2">
        <v>132.74341024360899</v>
      </c>
      <c r="AP6" s="2">
        <v>110.0199375</v>
      </c>
      <c r="AQ6" s="2">
        <v>53.168151139523701</v>
      </c>
      <c r="AR6" s="2">
        <v>1531.6965625</v>
      </c>
      <c r="AS6" s="2">
        <v>58.856949213493401</v>
      </c>
      <c r="AT6" s="2">
        <v>31.232693353412198</v>
      </c>
      <c r="AU6" s="2">
        <v>107.730638190356</v>
      </c>
      <c r="AV6" s="2">
        <v>18.3248973270527</v>
      </c>
      <c r="AW6" s="2">
        <v>438.08309308782998</v>
      </c>
      <c r="AX6" s="2">
        <v>41.886326668104502</v>
      </c>
      <c r="AY6" s="2">
        <v>502.55062500000003</v>
      </c>
      <c r="AZ6" s="2">
        <v>160.23256435303099</v>
      </c>
      <c r="BA6" s="2">
        <v>679.28700609003897</v>
      </c>
      <c r="BB6" s="2">
        <v>296.60543749999999</v>
      </c>
      <c r="BC6" s="2">
        <v>47.499613209708102</v>
      </c>
      <c r="BD6" s="2">
        <v>43.886143959749603</v>
      </c>
      <c r="BE6" s="2">
        <v>74.777098860476301</v>
      </c>
      <c r="BF6" s="2">
        <v>51.867533880365201</v>
      </c>
      <c r="BG6" s="2">
        <v>176.216214756391</v>
      </c>
      <c r="BH6" s="2">
        <v>152.73525441926401</v>
      </c>
      <c r="BI6" s="2">
        <v>22.403062500000001</v>
      </c>
      <c r="BJ6" s="2">
        <v>21.634313083221599</v>
      </c>
      <c r="BK6" s="2">
        <v>16.040566317707999</v>
      </c>
      <c r="BL6" s="2">
        <v>10.407625135404</v>
      </c>
      <c r="BM6" s="2">
        <v>230.188593440565</v>
      </c>
      <c r="BN6" s="2">
        <v>9.8357419750629198</v>
      </c>
      <c r="BO6" s="2">
        <v>19.717549309644401</v>
      </c>
      <c r="BP6" s="2">
        <v>14.126069805256799</v>
      </c>
      <c r="BQ6" s="2"/>
      <c r="BR6" s="2">
        <f t="shared" si="1"/>
        <v>8922.3446249999997</v>
      </c>
      <c r="BS6" s="2">
        <f t="array" ref="BS6">SUMPRODUCT(B6:BP6,TRANSPOSE(pct_by_cnty!$F$4:$F$70))</f>
        <v>4146.5737355865203</v>
      </c>
      <c r="BT6" s="2">
        <f t="array" ref="BT6">SUMPRODUCT(B6:BP6,TRANSPOSE(pct_by_cnty!$G$4:$G$70))</f>
        <v>469.58834327268937</v>
      </c>
      <c r="BU6" s="7">
        <f t="array" ref="BU6">SUMPRODUCT(B6:BP6,TRANSPOSE(pct_by_cnty!$H$4:$H$70))</f>
        <v>4616.1620788592099</v>
      </c>
      <c r="BV6" s="7"/>
      <c r="BW6" s="15">
        <f t="shared" si="2"/>
        <v>0.46474036924868506</v>
      </c>
      <c r="BX6" s="15">
        <f t="shared" si="0"/>
        <v>0.51737096838032193</v>
      </c>
    </row>
    <row r="7" spans="1:76" x14ac:dyDescent="0.25">
      <c r="A7">
        <v>1978</v>
      </c>
      <c r="B7" s="2">
        <v>143.04749774311</v>
      </c>
      <c r="C7" s="2">
        <v>14.5781009180673</v>
      </c>
      <c r="D7" s="2">
        <v>95.157843106888294</v>
      </c>
      <c r="E7" s="2">
        <v>18.8943028801495</v>
      </c>
      <c r="F7" s="2">
        <v>252.68356249999999</v>
      </c>
      <c r="G7" s="2">
        <v>948.58556250000004</v>
      </c>
      <c r="H7" s="2">
        <v>8.9298289161355804</v>
      </c>
      <c r="I7" s="2">
        <v>51.518687499999999</v>
      </c>
      <c r="J7" s="2">
        <v>48.782625000000003</v>
      </c>
      <c r="K7" s="2">
        <v>60.846985978910801</v>
      </c>
      <c r="L7" s="2">
        <v>75.825125</v>
      </c>
      <c r="M7" s="2">
        <v>33.175813255174901</v>
      </c>
      <c r="N7" s="2">
        <v>18.015055102059101</v>
      </c>
      <c r="O7" s="2">
        <v>7.1252154605339202</v>
      </c>
      <c r="P7" s="2">
        <v>562.56320086130995</v>
      </c>
      <c r="Q7" s="2">
        <v>233.22039701076699</v>
      </c>
      <c r="R7" s="2">
        <v>9.5240276805753599</v>
      </c>
      <c r="S7" s="2">
        <v>7.3678357140092503</v>
      </c>
      <c r="T7" s="2">
        <v>40.498060760478999</v>
      </c>
      <c r="U7" s="2">
        <v>5.3901897568905204</v>
      </c>
      <c r="V7" s="2">
        <v>5.3797532237547498</v>
      </c>
      <c r="W7" s="2">
        <v>10.5351568931116</v>
      </c>
      <c r="X7" s="2">
        <v>8.8195469827377106</v>
      </c>
      <c r="Y7" s="2">
        <v>20.181593811812</v>
      </c>
      <c r="Z7" s="2">
        <v>17.2851892155713</v>
      </c>
      <c r="AA7" s="2">
        <v>37.111457413833797</v>
      </c>
      <c r="AB7" s="2">
        <v>43.906374999999997</v>
      </c>
      <c r="AC7" s="2">
        <v>623.32531738827595</v>
      </c>
      <c r="AD7" s="2">
        <v>14.823896974736799</v>
      </c>
      <c r="AE7" s="2">
        <v>53.995562499999998</v>
      </c>
      <c r="AF7" s="2">
        <v>39.4638885849158</v>
      </c>
      <c r="AG7" s="2">
        <v>10.5579147862722</v>
      </c>
      <c r="AH7" s="2">
        <v>3.8287882149682</v>
      </c>
      <c r="AI7" s="2">
        <v>98.625809951091</v>
      </c>
      <c r="AJ7" s="2">
        <v>184.17681250000001</v>
      </c>
      <c r="AK7" s="2">
        <v>139.56168452104299</v>
      </c>
      <c r="AL7" s="2">
        <v>18.303793254955401</v>
      </c>
      <c r="AM7" s="2">
        <v>4.1506109478838296</v>
      </c>
      <c r="AN7" s="2">
        <v>14.858986680817999</v>
      </c>
      <c r="AO7" s="2">
        <v>137.858705583149</v>
      </c>
      <c r="AP7" s="2">
        <v>113.41825</v>
      </c>
      <c r="AQ7" s="2">
        <v>57.225569202427899</v>
      </c>
      <c r="AR7" s="2">
        <v>1549.3123125</v>
      </c>
      <c r="AS7" s="2">
        <v>63.049183886598698</v>
      </c>
      <c r="AT7" s="2">
        <v>32.035999656314203</v>
      </c>
      <c r="AU7" s="2">
        <v>109.305645253169</v>
      </c>
      <c r="AV7" s="2">
        <v>18.998569435362</v>
      </c>
      <c r="AW7" s="2">
        <v>450.46433541264798</v>
      </c>
      <c r="AX7" s="2">
        <v>43.388032654820101</v>
      </c>
      <c r="AY7" s="2">
        <v>523.29425000000003</v>
      </c>
      <c r="AZ7" s="2">
        <v>170.289699030778</v>
      </c>
      <c r="BA7" s="2">
        <v>694.99090116711204</v>
      </c>
      <c r="BB7" s="2">
        <v>303.02581249999997</v>
      </c>
      <c r="BC7" s="2">
        <v>47.769120732807004</v>
      </c>
      <c r="BD7" s="2">
        <v>46.192837585397498</v>
      </c>
      <c r="BE7" s="2">
        <v>78.017243297572094</v>
      </c>
      <c r="BF7" s="2">
        <v>53.654602989232899</v>
      </c>
      <c r="BG7" s="2">
        <v>186.36810691685099</v>
      </c>
      <c r="BH7" s="2">
        <v>161.11588448144099</v>
      </c>
      <c r="BI7" s="2">
        <v>22.893625</v>
      </c>
      <c r="BJ7" s="2">
        <v>21.938084241930898</v>
      </c>
      <c r="BK7" s="2">
        <v>16.542290009681999</v>
      </c>
      <c r="BL7" s="2">
        <v>10.781562834189099</v>
      </c>
      <c r="BM7" s="2">
        <v>239.377284819425</v>
      </c>
      <c r="BN7" s="2">
        <v>9.8895274322058508</v>
      </c>
      <c r="BO7" s="2">
        <v>19.9502922468305</v>
      </c>
      <c r="BP7" s="2">
        <v>14.1902771392144</v>
      </c>
      <c r="BQ7" s="2"/>
      <c r="BR7" s="2">
        <f t="shared" si="1"/>
        <v>9179.9600624999985</v>
      </c>
      <c r="BS7" s="2">
        <f t="array" ref="BS7">SUMPRODUCT(B7:BP7,TRANSPOSE(pct_by_cnty!$F$4:$F$70))</f>
        <v>4281.3568133927929</v>
      </c>
      <c r="BT7" s="2">
        <f t="array" ref="BT7">SUMPRODUCT(B7:BP7,TRANSPOSE(pct_by_cnty!$G$4:$G$70))</f>
        <v>473.90994700968417</v>
      </c>
      <c r="BU7" s="7">
        <f t="array" ref="BU7">SUMPRODUCT(B7:BP7,TRANSPOSE(pct_by_cnty!$H$4:$H$70))</f>
        <v>4755.2667604024764</v>
      </c>
      <c r="BV7" s="7"/>
      <c r="BW7" s="15">
        <f t="shared" si="2"/>
        <v>0.46638076682730595</v>
      </c>
      <c r="BX7" s="15">
        <f t="shared" si="0"/>
        <v>0.51800516865293034</v>
      </c>
    </row>
    <row r="8" spans="1:76" x14ac:dyDescent="0.25">
      <c r="A8">
        <v>1979</v>
      </c>
      <c r="B8" s="2">
        <v>146.957524073033</v>
      </c>
      <c r="C8" s="2">
        <v>15.1278813083452</v>
      </c>
      <c r="D8" s="2">
        <v>97.513348833388804</v>
      </c>
      <c r="E8" s="2">
        <v>19.269127838544001</v>
      </c>
      <c r="F8" s="2">
        <v>264.65493750000002</v>
      </c>
      <c r="G8" s="2">
        <v>991.13706249999996</v>
      </c>
      <c r="H8" s="2">
        <v>9.1088237615318395</v>
      </c>
      <c r="I8" s="2">
        <v>55.809312499999997</v>
      </c>
      <c r="J8" s="2">
        <v>52.159374999999997</v>
      </c>
      <c r="K8" s="2">
        <v>64.633292748364497</v>
      </c>
      <c r="L8" s="2">
        <v>82.502250000000004</v>
      </c>
      <c r="M8" s="2">
        <v>34.525606511250402</v>
      </c>
      <c r="N8" s="2">
        <v>18.576152240151199</v>
      </c>
      <c r="O8" s="2">
        <v>7.4294594862362304</v>
      </c>
      <c r="P8" s="2">
        <v>563.72177671720794</v>
      </c>
      <c r="Q8" s="2">
        <v>233.93036197827499</v>
      </c>
      <c r="R8" s="2">
        <v>10.488434711062199</v>
      </c>
      <c r="S8" s="2">
        <v>7.5716596812821297</v>
      </c>
      <c r="T8" s="2">
        <v>41.168752601525597</v>
      </c>
      <c r="U8" s="2">
        <v>5.7335384269664802</v>
      </c>
      <c r="V8" s="2">
        <v>5.8963010452835896</v>
      </c>
      <c r="W8" s="2">
        <v>10.5317136666111</v>
      </c>
      <c r="X8" s="2">
        <v>8.8434501581011098</v>
      </c>
      <c r="Y8" s="2">
        <v>19.3852913781589</v>
      </c>
      <c r="Z8" s="2">
        <v>17.9362513624447</v>
      </c>
      <c r="AA8" s="2">
        <v>40.736659043518202</v>
      </c>
      <c r="AB8" s="2">
        <v>46.114375000000003</v>
      </c>
      <c r="AC8" s="2">
        <v>641.12012143698598</v>
      </c>
      <c r="AD8" s="2">
        <v>15.117282707133301</v>
      </c>
      <c r="AE8" s="2">
        <v>58.152312500000001</v>
      </c>
      <c r="AF8" s="2">
        <v>39.563699337137201</v>
      </c>
      <c r="AG8" s="2">
        <v>10.611686835839301</v>
      </c>
      <c r="AH8" s="2">
        <v>3.9725927728668502</v>
      </c>
      <c r="AI8" s="2">
        <v>102.03320622814201</v>
      </c>
      <c r="AJ8" s="2">
        <v>194.889625</v>
      </c>
      <c r="AK8" s="2">
        <v>143.24719785925299</v>
      </c>
      <c r="AL8" s="2">
        <v>19.324205378878599</v>
      </c>
      <c r="AM8" s="2">
        <v>4.1969085735026299</v>
      </c>
      <c r="AN8" s="2">
        <v>14.8418950054599</v>
      </c>
      <c r="AO8" s="2">
        <v>144.46887237602201</v>
      </c>
      <c r="AP8" s="2">
        <v>118.6749375</v>
      </c>
      <c r="AQ8" s="2">
        <v>61.720336688057699</v>
      </c>
      <c r="AR8" s="2">
        <v>1592.904125</v>
      </c>
      <c r="AS8" s="2">
        <v>64.677054910102896</v>
      </c>
      <c r="AT8" s="2">
        <v>32.739069781457601</v>
      </c>
      <c r="AU8" s="2">
        <v>111.241037242172</v>
      </c>
      <c r="AV8" s="2">
        <v>19.9741203548279</v>
      </c>
      <c r="AW8" s="2">
        <v>464.67408224154701</v>
      </c>
      <c r="AX8" s="2">
        <v>46.687147927826203</v>
      </c>
      <c r="AY8" s="2">
        <v>555.40718749999996</v>
      </c>
      <c r="AZ8" s="2">
        <v>185.21337213263499</v>
      </c>
      <c r="BA8" s="2">
        <v>712.86190988686099</v>
      </c>
      <c r="BB8" s="2">
        <v>314.1233125</v>
      </c>
      <c r="BC8" s="2">
        <v>49.421577647220701</v>
      </c>
      <c r="BD8" s="2">
        <v>48.861479444624599</v>
      </c>
      <c r="BE8" s="2">
        <v>82.887538311942194</v>
      </c>
      <c r="BF8" s="2">
        <v>55.5602630217249</v>
      </c>
      <c r="BG8" s="2">
        <v>196.12862762397799</v>
      </c>
      <c r="BH8" s="2">
        <v>171.58393860248401</v>
      </c>
      <c r="BI8" s="2">
        <v>23.498000000000001</v>
      </c>
      <c r="BJ8" s="2">
        <v>22.464626587779701</v>
      </c>
      <c r="BK8" s="2">
        <v>16.790638523483299</v>
      </c>
      <c r="BL8" s="2">
        <v>10.5488510888277</v>
      </c>
      <c r="BM8" s="2">
        <v>251.69931528893801</v>
      </c>
      <c r="BN8" s="2">
        <v>10.530112703382001</v>
      </c>
      <c r="BO8" s="2">
        <v>20.336650257827898</v>
      </c>
      <c r="BP8" s="2">
        <v>14.418298649795</v>
      </c>
      <c r="BQ8" s="2"/>
      <c r="BR8" s="2">
        <f t="shared" si="1"/>
        <v>9518.6299374999962</v>
      </c>
      <c r="BS8" s="2">
        <f t="array" ref="BS8">SUMPRODUCT(B8:BP8,TRANSPOSE(pct_by_cnty!$F$4:$F$70))</f>
        <v>4471.3496204019602</v>
      </c>
      <c r="BT8" s="2">
        <f t="array" ref="BT8">SUMPRODUCT(B8:BP8,TRANSPOSE(pct_by_cnty!$G$4:$G$70))</f>
        <v>480.39199669710166</v>
      </c>
      <c r="BU8" s="7">
        <f t="array" ref="BU8">SUMPRODUCT(B8:BP8,TRANSPOSE(pct_by_cnty!$H$4:$H$70))</f>
        <v>4951.7416170990618</v>
      </c>
      <c r="BV8" s="7"/>
      <c r="BW8" s="15">
        <f t="shared" si="2"/>
        <v>0.46974718523161013</v>
      </c>
      <c r="BX8" s="15">
        <f t="shared" si="0"/>
        <v>0.52021579256810602</v>
      </c>
    </row>
    <row r="9" spans="1:76" x14ac:dyDescent="0.25">
      <c r="A9">
        <v>1980</v>
      </c>
      <c r="B9" s="2">
        <v>152.49058381703301</v>
      </c>
      <c r="C9" s="2">
        <v>15.418145204338</v>
      </c>
      <c r="D9" s="2">
        <v>98.615135285412705</v>
      </c>
      <c r="E9" s="2">
        <v>20.172311714531698</v>
      </c>
      <c r="F9" s="2">
        <v>276.80593750000003</v>
      </c>
      <c r="G9" s="2">
        <v>1029.0773125000001</v>
      </c>
      <c r="H9" s="2">
        <v>9.3226459987779204</v>
      </c>
      <c r="I9" s="2">
        <v>59.949937499999997</v>
      </c>
      <c r="J9" s="2">
        <v>56.203000000000003</v>
      </c>
      <c r="K9" s="2">
        <v>67.943434728194404</v>
      </c>
      <c r="L9" s="2">
        <v>88.272312499999998</v>
      </c>
      <c r="M9" s="2">
        <v>35.763564278135803</v>
      </c>
      <c r="N9" s="2">
        <v>19.235231283746302</v>
      </c>
      <c r="O9" s="2">
        <v>7.8086691571769897</v>
      </c>
      <c r="P9" s="2">
        <v>574.25552581522095</v>
      </c>
      <c r="Q9" s="2">
        <v>236.24925852722501</v>
      </c>
      <c r="R9" s="2">
        <v>11.2613713524398</v>
      </c>
      <c r="S9" s="2">
        <v>7.70131625986002</v>
      </c>
      <c r="T9" s="2">
        <v>41.811001975563798</v>
      </c>
      <c r="U9" s="2">
        <v>5.9003536829672498</v>
      </c>
      <c r="V9" s="2">
        <v>6.0288183175480601</v>
      </c>
      <c r="W9" s="2">
        <v>10.6791772145873</v>
      </c>
      <c r="X9" s="2">
        <v>8.8189903496833804</v>
      </c>
      <c r="Y9" s="2">
        <v>20.437182414454</v>
      </c>
      <c r="Z9" s="2">
        <v>18.916182486112699</v>
      </c>
      <c r="AA9" s="2">
        <v>45.886516422540303</v>
      </c>
      <c r="AB9" s="2">
        <v>48.374812499999997</v>
      </c>
      <c r="AC9" s="2">
        <v>654.27858819323399</v>
      </c>
      <c r="AD9" s="2">
        <v>14.8548317539718</v>
      </c>
      <c r="AE9" s="2">
        <v>61.155374999999999</v>
      </c>
      <c r="AF9" s="2">
        <v>39.430618854710602</v>
      </c>
      <c r="AG9" s="2">
        <v>10.745907173131901</v>
      </c>
      <c r="AH9" s="2">
        <v>4.0513177510832197</v>
      </c>
      <c r="AI9" s="2">
        <v>106.40587245081301</v>
      </c>
      <c r="AJ9" s="2">
        <v>209.09887499999999</v>
      </c>
      <c r="AK9" s="2">
        <v>150.00008641112399</v>
      </c>
      <c r="AL9" s="2">
        <v>20.134186386512599</v>
      </c>
      <c r="AM9" s="2">
        <v>4.2800697191978703</v>
      </c>
      <c r="AN9" s="2">
        <v>15.0023165755194</v>
      </c>
      <c r="AO9" s="2">
        <v>151.06229116580801</v>
      </c>
      <c r="AP9" s="2">
        <v>125.07062500000001</v>
      </c>
      <c r="AQ9" s="2">
        <v>65.448922709241103</v>
      </c>
      <c r="AR9" s="2">
        <v>1652.0818750000001</v>
      </c>
      <c r="AS9" s="2">
        <v>63.931158597516998</v>
      </c>
      <c r="AT9" s="2">
        <v>33.132631224085998</v>
      </c>
      <c r="AU9" s="2">
        <v>111.173469223585</v>
      </c>
      <c r="AV9" s="2">
        <v>20.661921190145598</v>
      </c>
      <c r="AW9" s="2">
        <v>477.095387265363</v>
      </c>
      <c r="AX9" s="2">
        <v>50.885002461957001</v>
      </c>
      <c r="AY9" s="2">
        <v>590.09912499999996</v>
      </c>
      <c r="AZ9" s="2">
        <v>197.29746621490801</v>
      </c>
      <c r="BA9" s="2">
        <v>735.61661666931695</v>
      </c>
      <c r="BB9" s="2">
        <v>325.006125</v>
      </c>
      <c r="BC9" s="2">
        <v>50.962527282385302</v>
      </c>
      <c r="BD9" s="2">
        <v>52.048388028160502</v>
      </c>
      <c r="BE9" s="2">
        <v>89.538077290758906</v>
      </c>
      <c r="BF9" s="2">
        <v>56.847741472775198</v>
      </c>
      <c r="BG9" s="2">
        <v>205.55095883419199</v>
      </c>
      <c r="BH9" s="2">
        <v>182.87005032186701</v>
      </c>
      <c r="BI9" s="2">
        <v>24.485937499999999</v>
      </c>
      <c r="BJ9" s="2">
        <v>22.5330721573992</v>
      </c>
      <c r="BK9" s="2">
        <v>16.6547485557161</v>
      </c>
      <c r="BL9" s="2">
        <v>10.206551629957801</v>
      </c>
      <c r="BM9" s="2">
        <v>262.78275364756001</v>
      </c>
      <c r="BN9" s="2">
        <v>10.906129440180701</v>
      </c>
      <c r="BO9" s="2">
        <v>21.520718276414801</v>
      </c>
      <c r="BP9" s="2">
        <v>14.626079785857099</v>
      </c>
      <c r="BQ9" s="2"/>
      <c r="BR9" s="2">
        <f t="shared" si="1"/>
        <v>9882.9331250000014</v>
      </c>
      <c r="BS9" s="2">
        <f t="array" ref="BS9">SUMPRODUCT(B9:BP9,TRANSPOSE(pct_by_cnty!$F$4:$F$70))</f>
        <v>4674.0787970610172</v>
      </c>
      <c r="BT9" s="2">
        <f t="array" ref="BT9">SUMPRODUCT(B9:BP9,TRANSPOSE(pct_by_cnty!$G$4:$G$70))</f>
        <v>485.2544232995586</v>
      </c>
      <c r="BU9" s="7">
        <f t="array" ref="BU9">SUMPRODUCT(B9:BP9,TRANSPOSE(pct_by_cnty!$H$4:$H$70))</f>
        <v>5159.3332203605769</v>
      </c>
      <c r="BV9" s="7"/>
      <c r="BW9" s="15">
        <f t="shared" si="2"/>
        <v>0.47294449309157061</v>
      </c>
      <c r="BX9" s="15">
        <f t="shared" si="0"/>
        <v>0.5220447366287907</v>
      </c>
    </row>
    <row r="10" spans="1:76" x14ac:dyDescent="0.25">
      <c r="A10">
        <v>1981</v>
      </c>
      <c r="B10" s="2">
        <v>155.89881982832199</v>
      </c>
      <c r="C10" s="2">
        <v>15.797601580495</v>
      </c>
      <c r="D10" s="2">
        <v>100.947894470489</v>
      </c>
      <c r="E10" s="2">
        <v>20.460990877585601</v>
      </c>
      <c r="F10" s="2">
        <v>287.78212500000001</v>
      </c>
      <c r="G10" s="2">
        <v>1057.5319999999999</v>
      </c>
      <c r="H10" s="2">
        <v>9.2968035209890303</v>
      </c>
      <c r="I10" s="2">
        <v>64.018687499999999</v>
      </c>
      <c r="J10" s="2">
        <v>60.041812499999999</v>
      </c>
      <c r="K10" s="2">
        <v>70.886288347872707</v>
      </c>
      <c r="L10" s="2">
        <v>94.305374999999998</v>
      </c>
      <c r="M10" s="2">
        <v>36.676742348014102</v>
      </c>
      <c r="N10" s="2">
        <v>19.725871462171899</v>
      </c>
      <c r="O10" s="2">
        <v>7.9238451585042604</v>
      </c>
      <c r="P10" s="2">
        <v>581.95999342129198</v>
      </c>
      <c r="Q10" s="2">
        <v>240.80896101662199</v>
      </c>
      <c r="R10" s="2">
        <v>12.4041871527607</v>
      </c>
      <c r="S10" s="2">
        <v>7.7503449417695096</v>
      </c>
      <c r="T10" s="2">
        <v>42.078672423254403</v>
      </c>
      <c r="U10" s="2">
        <v>6.3943051716781998</v>
      </c>
      <c r="V10" s="2">
        <v>6.0825364999782696</v>
      </c>
      <c r="W10" s="2">
        <v>10.6349805295108</v>
      </c>
      <c r="X10" s="2">
        <v>8.9167076704545405</v>
      </c>
      <c r="Y10" s="2">
        <v>20.4469503976186</v>
      </c>
      <c r="Z10" s="2">
        <v>19.8973658960542</v>
      </c>
      <c r="AA10" s="2">
        <v>50.773298113604</v>
      </c>
      <c r="AB10" s="2">
        <v>50.546250000000001</v>
      </c>
      <c r="AC10" s="2">
        <v>672.31583280200698</v>
      </c>
      <c r="AD10" s="2">
        <v>15.1577010157744</v>
      </c>
      <c r="AE10" s="2">
        <v>64.4110625</v>
      </c>
      <c r="AF10" s="2">
        <v>39.9361394832044</v>
      </c>
      <c r="AG10" s="2">
        <v>10.845307893830499</v>
      </c>
      <c r="AH10" s="2">
        <v>4.0566958190292004</v>
      </c>
      <c r="AI10" s="2">
        <v>110.24326150461</v>
      </c>
      <c r="AJ10" s="2">
        <v>220.399125</v>
      </c>
      <c r="AK10" s="2">
        <v>154.362277237217</v>
      </c>
      <c r="AL10" s="2">
        <v>20.8872197337259</v>
      </c>
      <c r="AM10" s="2">
        <v>4.2953839784677603</v>
      </c>
      <c r="AN10" s="2">
        <v>15.2068426956588</v>
      </c>
      <c r="AO10" s="2">
        <v>157.99884719974801</v>
      </c>
      <c r="AP10" s="2">
        <v>131.70281249999999</v>
      </c>
      <c r="AQ10" s="2">
        <v>69.006197678926895</v>
      </c>
      <c r="AR10" s="2">
        <v>1709.3106875000001</v>
      </c>
      <c r="AS10" s="2">
        <v>65.923062119220404</v>
      </c>
      <c r="AT10" s="2">
        <v>33.782717544131103</v>
      </c>
      <c r="AU10" s="2">
        <v>113.94582998508101</v>
      </c>
      <c r="AV10" s="2">
        <v>21.9442672969538</v>
      </c>
      <c r="AW10" s="2">
        <v>491.635918048816</v>
      </c>
      <c r="AX10" s="2">
        <v>56.188598251784697</v>
      </c>
      <c r="AY10" s="2">
        <v>623.15575000000001</v>
      </c>
      <c r="AZ10" s="2">
        <v>208.446198040724</v>
      </c>
      <c r="BA10" s="2">
        <v>751.21548354366598</v>
      </c>
      <c r="BB10" s="2">
        <v>333.71899999999999</v>
      </c>
      <c r="BC10" s="2">
        <v>51.834443363788402</v>
      </c>
      <c r="BD10" s="2">
        <v>54.555586606209097</v>
      </c>
      <c r="BE10" s="2">
        <v>95.990927321073102</v>
      </c>
      <c r="BF10" s="2">
        <v>59.020351483377702</v>
      </c>
      <c r="BG10" s="2">
        <v>213.93596530025201</v>
      </c>
      <c r="BH10" s="2">
        <v>191.385034694789</v>
      </c>
      <c r="BI10" s="2">
        <v>25.1663125</v>
      </c>
      <c r="BJ10" s="2">
        <v>23.174815076916399</v>
      </c>
      <c r="BK10" s="2">
        <v>16.889694508843199</v>
      </c>
      <c r="BL10" s="2">
        <v>10.2164549588258</v>
      </c>
      <c r="BM10" s="2">
        <v>272.96043784723901</v>
      </c>
      <c r="BN10" s="2">
        <v>10.907429945698301</v>
      </c>
      <c r="BO10" s="2">
        <v>21.970420014919402</v>
      </c>
      <c r="BP10" s="2">
        <v>14.869871176451401</v>
      </c>
      <c r="BQ10" s="2"/>
      <c r="BR10" s="2">
        <f t="shared" si="1"/>
        <v>10222.959374999999</v>
      </c>
      <c r="BS10" s="2">
        <f t="array" ref="BS10">SUMPRODUCT(B10:BP10,TRANSPOSE(pct_by_cnty!$F$4:$F$70))</f>
        <v>4858.9842411670488</v>
      </c>
      <c r="BT10" s="2">
        <f t="array" ref="BT10">SUMPRODUCT(B10:BP10,TRANSPOSE(pct_by_cnty!$G$4:$G$70))</f>
        <v>496.50156554886587</v>
      </c>
      <c r="BU10" s="7">
        <f t="array" ref="BU10">SUMPRODUCT(B10:BP10,TRANSPOSE(pct_by_cnty!$H$4:$H$70))</f>
        <v>5355.4858067159148</v>
      </c>
      <c r="BV10" s="7"/>
      <c r="BW10" s="15">
        <f t="shared" si="2"/>
        <v>0.47530113961418824</v>
      </c>
      <c r="BX10" s="15">
        <f t="shared" si="0"/>
        <v>0.52386844261678533</v>
      </c>
    </row>
    <row r="11" spans="1:76" x14ac:dyDescent="0.25">
      <c r="A11">
        <v>1982</v>
      </c>
      <c r="B11" s="2">
        <v>159.39003184938599</v>
      </c>
      <c r="C11" s="2">
        <v>16.026310640926202</v>
      </c>
      <c r="D11" s="2">
        <v>104.06957919061</v>
      </c>
      <c r="E11" s="2">
        <v>21.193511248125301</v>
      </c>
      <c r="F11" s="2">
        <v>300.32231250000001</v>
      </c>
      <c r="G11" s="2">
        <v>1078.8593125</v>
      </c>
      <c r="H11" s="2">
        <v>9.2325191546606007</v>
      </c>
      <c r="I11" s="2">
        <v>68.344750000000005</v>
      </c>
      <c r="J11" s="2">
        <v>63.467750000000002</v>
      </c>
      <c r="K11" s="2">
        <v>73.988718966473101</v>
      </c>
      <c r="L11" s="2">
        <v>100.31825000000001</v>
      </c>
      <c r="M11" s="2">
        <v>37.178575072121397</v>
      </c>
      <c r="N11" s="2">
        <v>20.270660136616499</v>
      </c>
      <c r="O11" s="2">
        <v>8.2735956870015794</v>
      </c>
      <c r="P11" s="2">
        <v>588.52803476013298</v>
      </c>
      <c r="Q11" s="2">
        <v>244.34564170341099</v>
      </c>
      <c r="R11" s="2">
        <v>13.1300655271259</v>
      </c>
      <c r="S11" s="2">
        <v>7.9539545311152402</v>
      </c>
      <c r="T11" s="2">
        <v>42.073718388963101</v>
      </c>
      <c r="U11" s="2">
        <v>6.8499056506137403</v>
      </c>
      <c r="V11" s="2">
        <v>6.2735839404525802</v>
      </c>
      <c r="W11" s="2">
        <v>10.792170809389701</v>
      </c>
      <c r="X11" s="2">
        <v>9.1002538487765996</v>
      </c>
      <c r="Y11" s="2">
        <v>20.307734502659699</v>
      </c>
      <c r="Z11" s="2">
        <v>20.544208837422001</v>
      </c>
      <c r="AA11" s="2">
        <v>55.561096174718202</v>
      </c>
      <c r="AB11" s="2">
        <v>52.422312499999997</v>
      </c>
      <c r="AC11" s="2">
        <v>690.83663608940196</v>
      </c>
      <c r="AD11" s="2">
        <v>15.285660918639801</v>
      </c>
      <c r="AE11" s="2">
        <v>67.824437500000002</v>
      </c>
      <c r="AF11" s="2">
        <v>39.933100268145097</v>
      </c>
      <c r="AG11" s="2">
        <v>10.968564578218601</v>
      </c>
      <c r="AH11" s="2">
        <v>4.1342928187681398</v>
      </c>
      <c r="AI11" s="2">
        <v>114.15468052372</v>
      </c>
      <c r="AJ11" s="2">
        <v>232.1650625</v>
      </c>
      <c r="AK11" s="2">
        <v>157.73811860964699</v>
      </c>
      <c r="AL11" s="2">
        <v>21.751630758560101</v>
      </c>
      <c r="AM11" s="2">
        <v>4.4429118658308102</v>
      </c>
      <c r="AN11" s="2">
        <v>15.292674987891299</v>
      </c>
      <c r="AO11" s="2">
        <v>164.42106650434201</v>
      </c>
      <c r="AP11" s="2">
        <v>138.41787500000001</v>
      </c>
      <c r="AQ11" s="2">
        <v>72.863570084965403</v>
      </c>
      <c r="AR11" s="2">
        <v>1729.219625</v>
      </c>
      <c r="AS11" s="2">
        <v>66.931254826770598</v>
      </c>
      <c r="AT11" s="2">
        <v>34.861862596577197</v>
      </c>
      <c r="AU11" s="2">
        <v>117.230595594359</v>
      </c>
      <c r="AV11" s="2">
        <v>23.061257688790299</v>
      </c>
      <c r="AW11" s="2">
        <v>508.119615770481</v>
      </c>
      <c r="AX11" s="2">
        <v>60.693026538428903</v>
      </c>
      <c r="AY11" s="2">
        <v>648.35106250000001</v>
      </c>
      <c r="AZ11" s="2">
        <v>218.167233733666</v>
      </c>
      <c r="BA11" s="2">
        <v>765.01247150221502</v>
      </c>
      <c r="BB11" s="2">
        <v>340.64831249999997</v>
      </c>
      <c r="BC11" s="2">
        <v>53.720756396659297</v>
      </c>
      <c r="BD11" s="2">
        <v>57.007948035890202</v>
      </c>
      <c r="BE11" s="2">
        <v>101.587742415035</v>
      </c>
      <c r="BF11" s="2">
        <v>60.852920796589402</v>
      </c>
      <c r="BG11" s="2">
        <v>222.173683495658</v>
      </c>
      <c r="BH11" s="2">
        <v>199.67461466737001</v>
      </c>
      <c r="BI11" s="2">
        <v>25.916125000000001</v>
      </c>
      <c r="BJ11" s="2">
        <v>23.666471664198902</v>
      </c>
      <c r="BK11" s="2">
        <v>17.006111905024898</v>
      </c>
      <c r="BL11" s="2">
        <v>10.983030437837501</v>
      </c>
      <c r="BM11" s="2">
        <v>283.09280947287402</v>
      </c>
      <c r="BN11" s="2">
        <v>11.2400984231714</v>
      </c>
      <c r="BO11" s="2">
        <v>22.789029405640601</v>
      </c>
      <c r="BP11" s="2">
        <v>15.1423735039322</v>
      </c>
      <c r="BQ11" s="2"/>
      <c r="BR11" s="2">
        <f t="shared" si="1"/>
        <v>10506.198875000002</v>
      </c>
      <c r="BS11" s="2">
        <f t="array" ref="BS11">SUMPRODUCT(B11:BP11,TRANSPOSE(pct_by_cnty!$F$4:$F$70))</f>
        <v>4993.942813972395</v>
      </c>
      <c r="BT11" s="2">
        <f t="array" ref="BT11">SUMPRODUCT(B11:BP11,TRANSPOSE(pct_by_cnty!$G$4:$G$70))</f>
        <v>507.66017234477289</v>
      </c>
      <c r="BU11" s="7">
        <f t="array" ref="BU11">SUMPRODUCT(B11:BP11,TRANSPOSE(pct_by_cnty!$H$4:$H$70))</f>
        <v>5501.6029863171671</v>
      </c>
      <c r="BV11" s="7"/>
      <c r="BW11" s="15">
        <f t="shared" si="2"/>
        <v>0.475332979452323</v>
      </c>
      <c r="BX11" s="15">
        <f t="shared" si="0"/>
        <v>0.52365304062618612</v>
      </c>
    </row>
    <row r="12" spans="1:76" x14ac:dyDescent="0.25">
      <c r="A12">
        <v>1983</v>
      </c>
      <c r="B12" s="2">
        <v>162.41882103019501</v>
      </c>
      <c r="C12" s="2">
        <v>16.3869269931761</v>
      </c>
      <c r="D12" s="2">
        <v>106.469663700255</v>
      </c>
      <c r="E12" s="2">
        <v>22.703987025275499</v>
      </c>
      <c r="F12" s="2">
        <v>311.71937500000001</v>
      </c>
      <c r="G12" s="2">
        <v>1096.8987500000001</v>
      </c>
      <c r="H12" s="2">
        <v>9.4461331841853795</v>
      </c>
      <c r="I12" s="2">
        <v>72.174875</v>
      </c>
      <c r="J12" s="2">
        <v>67.393187499999996</v>
      </c>
      <c r="K12" s="2">
        <v>77.121445689783897</v>
      </c>
      <c r="L12" s="2">
        <v>105.0873125</v>
      </c>
      <c r="M12" s="2">
        <v>37.675311508665096</v>
      </c>
      <c r="N12" s="2">
        <v>20.569663944516499</v>
      </c>
      <c r="O12" s="2">
        <v>8.7356941868810996</v>
      </c>
      <c r="P12" s="2">
        <v>597.87138500824699</v>
      </c>
      <c r="Q12" s="2">
        <v>249.614773627033</v>
      </c>
      <c r="R12" s="2">
        <v>14.12681834845</v>
      </c>
      <c r="S12" s="2">
        <v>8.1004074107303108</v>
      </c>
      <c r="T12" s="2">
        <v>42.121431827164301</v>
      </c>
      <c r="U12" s="2">
        <v>7.0391789698046203</v>
      </c>
      <c r="V12" s="2">
        <v>6.35887993920021</v>
      </c>
      <c r="W12" s="2">
        <v>10.889273799745</v>
      </c>
      <c r="X12" s="2">
        <v>9.14953241803296</v>
      </c>
      <c r="Y12" s="2">
        <v>19.855216828750699</v>
      </c>
      <c r="Z12" s="2">
        <v>21.298139474897699</v>
      </c>
      <c r="AA12" s="2">
        <v>60.488733621512402</v>
      </c>
      <c r="AB12" s="2">
        <v>53.952125000000002</v>
      </c>
      <c r="AC12" s="2">
        <v>712.26384581618595</v>
      </c>
      <c r="AD12" s="2">
        <v>15.281953664157299</v>
      </c>
      <c r="AE12" s="2">
        <v>70.868937500000001</v>
      </c>
      <c r="AF12" s="2">
        <v>39.869756366346898</v>
      </c>
      <c r="AG12" s="2">
        <v>10.993517265248601</v>
      </c>
      <c r="AH12" s="2">
        <v>4.2666421022871903</v>
      </c>
      <c r="AI12" s="2">
        <v>118.457773299523</v>
      </c>
      <c r="AJ12" s="2">
        <v>243.46731249999999</v>
      </c>
      <c r="AK12" s="2">
        <v>160.99898766458699</v>
      </c>
      <c r="AL12" s="2">
        <v>22.125815937201398</v>
      </c>
      <c r="AM12" s="2">
        <v>4.7205615180542404</v>
      </c>
      <c r="AN12" s="2">
        <v>15.401195188387501</v>
      </c>
      <c r="AO12" s="2">
        <v>169.64391385125001</v>
      </c>
      <c r="AP12" s="2">
        <v>145.79825</v>
      </c>
      <c r="AQ12" s="2">
        <v>76.004689772438994</v>
      </c>
      <c r="AR12" s="2">
        <v>1745.119625</v>
      </c>
      <c r="AS12" s="2">
        <v>68.068873802365204</v>
      </c>
      <c r="AT12" s="2">
        <v>35.384720578036898</v>
      </c>
      <c r="AU12" s="2">
        <v>121.70352469281001</v>
      </c>
      <c r="AV12" s="2">
        <v>23.461521414502599</v>
      </c>
      <c r="AW12" s="2">
        <v>527.25381792028804</v>
      </c>
      <c r="AX12" s="2">
        <v>65.536958460716505</v>
      </c>
      <c r="AY12" s="2">
        <v>671.05118749999997</v>
      </c>
      <c r="AZ12" s="2">
        <v>226.062729331056</v>
      </c>
      <c r="BA12" s="2">
        <v>781.96875373124499</v>
      </c>
      <c r="BB12" s="2">
        <v>347.25824999999998</v>
      </c>
      <c r="BC12" s="2">
        <v>55.861146998193099</v>
      </c>
      <c r="BD12" s="2">
        <v>59.561084230756499</v>
      </c>
      <c r="BE12" s="2">
        <v>106.50737272756101</v>
      </c>
      <c r="BF12" s="2">
        <v>62.699976372966603</v>
      </c>
      <c r="BG12" s="2">
        <v>231.61489864875</v>
      </c>
      <c r="BH12" s="2">
        <v>210.29320031947199</v>
      </c>
      <c r="BI12" s="2">
        <v>26.677</v>
      </c>
      <c r="BJ12" s="2">
        <v>24.132881256807099</v>
      </c>
      <c r="BK12" s="2">
        <v>17.010454750687501</v>
      </c>
      <c r="BL12" s="2">
        <v>10.7387513880253</v>
      </c>
      <c r="BM12" s="2">
        <v>292.56324415155001</v>
      </c>
      <c r="BN12" s="2">
        <v>11.6361257430002</v>
      </c>
      <c r="BO12" s="2">
        <v>23.420975307189899</v>
      </c>
      <c r="BP12" s="2">
        <v>15.418229691849</v>
      </c>
      <c r="BQ12" s="2"/>
      <c r="BR12" s="2">
        <f t="shared" si="1"/>
        <v>10786.835499999997</v>
      </c>
      <c r="BS12" s="2">
        <f t="array" ref="BS12">SUMPRODUCT(B12:BP12,TRANSPOSE(pct_by_cnty!$F$4:$F$70))</f>
        <v>5114.3112314617765</v>
      </c>
      <c r="BT12" s="2">
        <f t="array" ref="BT12">SUMPRODUCT(B12:BP12,TRANSPOSE(pct_by_cnty!$G$4:$G$70))</f>
        <v>520.80839051516716</v>
      </c>
      <c r="BU12" s="7">
        <f t="array" ref="BU12">SUMPRODUCT(B12:BP12,TRANSPOSE(pct_by_cnty!$H$4:$H$70))</f>
        <v>5635.1196219769436</v>
      </c>
      <c r="BV12" s="7"/>
      <c r="BW12" s="15">
        <f t="shared" si="2"/>
        <v>0.47412526421319556</v>
      </c>
      <c r="BX12" s="15">
        <f t="shared" si="0"/>
        <v>0.5224071157826542</v>
      </c>
    </row>
    <row r="13" spans="1:76" x14ac:dyDescent="0.25">
      <c r="A13">
        <v>1984</v>
      </c>
      <c r="B13" s="2">
        <v>166.00122466142901</v>
      </c>
      <c r="C13" s="2">
        <v>16.4635767205768</v>
      </c>
      <c r="D13" s="2">
        <v>109.865602288609</v>
      </c>
      <c r="E13" s="2">
        <v>22.530685915036301</v>
      </c>
      <c r="F13" s="2">
        <v>324.63568750000002</v>
      </c>
      <c r="G13" s="2">
        <v>1114.0120625</v>
      </c>
      <c r="H13" s="2">
        <v>9.5276678124884597</v>
      </c>
      <c r="I13" s="2">
        <v>76.773624999999996</v>
      </c>
      <c r="J13" s="2">
        <v>71.477125000000001</v>
      </c>
      <c r="K13" s="2">
        <v>82.181356381298698</v>
      </c>
      <c r="L13" s="2">
        <v>110.7673125</v>
      </c>
      <c r="M13" s="2">
        <v>38.623460687564901</v>
      </c>
      <c r="N13" s="2">
        <v>21.0874640798848</v>
      </c>
      <c r="O13" s="2">
        <v>8.8255869613842304</v>
      </c>
      <c r="P13" s="2">
        <v>609.18948209662506</v>
      </c>
      <c r="Q13" s="2">
        <v>250.79649736246901</v>
      </c>
      <c r="R13" s="2">
        <v>15.430039520095301</v>
      </c>
      <c r="S13" s="2">
        <v>8.4460025925276003</v>
      </c>
      <c r="T13" s="2">
        <v>41.917733443966597</v>
      </c>
      <c r="U13" s="2">
        <v>7.4315878385707403</v>
      </c>
      <c r="V13" s="2">
        <v>6.6522411027592101</v>
      </c>
      <c r="W13" s="2">
        <v>11.0090852113906</v>
      </c>
      <c r="X13" s="2">
        <v>9.3854488669010099</v>
      </c>
      <c r="Y13" s="2">
        <v>19.6392345353817</v>
      </c>
      <c r="Z13" s="2">
        <v>21.902719162336801</v>
      </c>
      <c r="AA13" s="2">
        <v>66.900509056692002</v>
      </c>
      <c r="AB13" s="2">
        <v>55.864125000000001</v>
      </c>
      <c r="AC13" s="2">
        <v>734.47059087938999</v>
      </c>
      <c r="AD13" s="2">
        <v>15.200400966060901</v>
      </c>
      <c r="AE13" s="2">
        <v>73.972499999999997</v>
      </c>
      <c r="AF13" s="2">
        <v>40.103739571918702</v>
      </c>
      <c r="AG13" s="2">
        <v>11.0888279776721</v>
      </c>
      <c r="AH13" s="2">
        <v>4.4408366530614796</v>
      </c>
      <c r="AI13" s="2">
        <v>123.60841011325699</v>
      </c>
      <c r="AJ13" s="2">
        <v>256.65393749999998</v>
      </c>
      <c r="AK13" s="2">
        <v>164.693341008461</v>
      </c>
      <c r="AL13" s="2">
        <v>22.617820057755399</v>
      </c>
      <c r="AM13" s="2">
        <v>4.7292807117177</v>
      </c>
      <c r="AN13" s="2">
        <v>15.4848388572358</v>
      </c>
      <c r="AO13" s="2">
        <v>174.96710123989899</v>
      </c>
      <c r="AP13" s="2">
        <v>152.60706250000001</v>
      </c>
      <c r="AQ13" s="2">
        <v>79.118135529402906</v>
      </c>
      <c r="AR13" s="2">
        <v>1758.8578749999999</v>
      </c>
      <c r="AS13" s="2">
        <v>69.557082894704394</v>
      </c>
      <c r="AT13" s="2">
        <v>36.5340821702409</v>
      </c>
      <c r="AU13" s="2">
        <v>125.780905417659</v>
      </c>
      <c r="AV13" s="2">
        <v>24.252336390140702</v>
      </c>
      <c r="AW13" s="2">
        <v>545.92332766456002</v>
      </c>
      <c r="AX13" s="2">
        <v>71.651457004899498</v>
      </c>
      <c r="AY13" s="2">
        <v>697.66425000000004</v>
      </c>
      <c r="AZ13" s="2">
        <v>234.39111707289601</v>
      </c>
      <c r="BA13" s="2">
        <v>796.40978299102301</v>
      </c>
      <c r="BB13" s="2">
        <v>355.65337499999998</v>
      </c>
      <c r="BC13" s="2">
        <v>57.252139475779501</v>
      </c>
      <c r="BD13" s="2">
        <v>62.927002631258198</v>
      </c>
      <c r="BE13" s="2">
        <v>111.713926970597</v>
      </c>
      <c r="BF13" s="2">
        <v>65.303065137530695</v>
      </c>
      <c r="BG13" s="2">
        <v>240.185898760101</v>
      </c>
      <c r="BH13" s="2">
        <v>221.12730521728301</v>
      </c>
      <c r="BI13" s="2">
        <v>27.491250000000001</v>
      </c>
      <c r="BJ13" s="2">
        <v>24.570826704906899</v>
      </c>
      <c r="BK13" s="2">
        <v>16.9821439533853</v>
      </c>
      <c r="BL13" s="2">
        <v>10.644386997911001</v>
      </c>
      <c r="BM13" s="2">
        <v>302.10377297990499</v>
      </c>
      <c r="BN13" s="2">
        <v>12.1307850699</v>
      </c>
      <c r="BO13" s="2">
        <v>24.3332195823407</v>
      </c>
      <c r="BP13" s="2">
        <v>15.6090300491572</v>
      </c>
      <c r="BQ13" s="2"/>
      <c r="BR13" s="2">
        <f t="shared" si="1"/>
        <v>11080.144312499995</v>
      </c>
      <c r="BS13" s="2">
        <f t="array" ref="BS13">SUMPRODUCT(B13:BP13,TRANSPOSE(pct_by_cnty!$F$4:$F$70))</f>
        <v>5240.1441007583453</v>
      </c>
      <c r="BT13" s="2">
        <f t="array" ref="BT13">SUMPRODUCT(B13:BP13,TRANSPOSE(pct_by_cnty!$G$4:$G$70))</f>
        <v>531.24474536836442</v>
      </c>
      <c r="BU13" s="7">
        <f t="array" ref="BU13">SUMPRODUCT(B13:BP13,TRANSPOSE(pct_by_cnty!$H$4:$H$70))</f>
        <v>5771.3888461267088</v>
      </c>
      <c r="BV13" s="7"/>
      <c r="BW13" s="15">
        <f t="shared" si="2"/>
        <v>0.47293103347460103</v>
      </c>
      <c r="BX13" s="15">
        <f t="shared" si="0"/>
        <v>0.52087668565974843</v>
      </c>
    </row>
    <row r="14" spans="1:76" x14ac:dyDescent="0.25">
      <c r="A14">
        <v>1985</v>
      </c>
      <c r="B14" s="2">
        <v>169.68482440200799</v>
      </c>
      <c r="C14" s="2">
        <v>16.639105866941701</v>
      </c>
      <c r="D14" s="2">
        <v>114.209791938235</v>
      </c>
      <c r="E14" s="2">
        <v>22.6834309903847</v>
      </c>
      <c r="F14" s="2">
        <v>338.3468125</v>
      </c>
      <c r="G14" s="2">
        <v>1135.58725</v>
      </c>
      <c r="H14" s="2">
        <v>9.6331155516194507</v>
      </c>
      <c r="I14" s="2">
        <v>81.565749999999994</v>
      </c>
      <c r="J14" s="2">
        <v>75.315687499999996</v>
      </c>
      <c r="K14" s="2">
        <v>87.456457669910094</v>
      </c>
      <c r="L14" s="2">
        <v>116.315375</v>
      </c>
      <c r="M14" s="2">
        <v>39.406559684210599</v>
      </c>
      <c r="N14" s="2">
        <v>21.456486824392702</v>
      </c>
      <c r="O14" s="2">
        <v>8.9464678770243005</v>
      </c>
      <c r="P14" s="2">
        <v>622.36962587338098</v>
      </c>
      <c r="Q14" s="2">
        <v>254.11714537242401</v>
      </c>
      <c r="R14" s="2">
        <v>16.755754392185601</v>
      </c>
      <c r="S14" s="2">
        <v>8.4873662201417108</v>
      </c>
      <c r="T14" s="2">
        <v>42.132716892207803</v>
      </c>
      <c r="U14" s="2">
        <v>7.7317380979919799</v>
      </c>
      <c r="V14" s="2">
        <v>6.8614647191295699</v>
      </c>
      <c r="W14" s="2">
        <v>11.2344580617654</v>
      </c>
      <c r="X14" s="2">
        <v>9.4817523415992007</v>
      </c>
      <c r="Y14" s="2">
        <v>19.557931064271301</v>
      </c>
      <c r="Z14" s="2">
        <v>22.446863324392702</v>
      </c>
      <c r="AA14" s="2">
        <v>72.735656765545102</v>
      </c>
      <c r="AB14" s="2">
        <v>57.741062499999998</v>
      </c>
      <c r="AC14" s="2">
        <v>758.65249763134898</v>
      </c>
      <c r="AD14" s="2">
        <v>15.1383258127531</v>
      </c>
      <c r="AE14" s="2">
        <v>76.291749999999894</v>
      </c>
      <c r="AF14" s="2">
        <v>40.575364339068898</v>
      </c>
      <c r="AG14" s="2">
        <v>10.8700847701797</v>
      </c>
      <c r="AH14" s="2">
        <v>4.5288674362348296</v>
      </c>
      <c r="AI14" s="2">
        <v>127.019093841992</v>
      </c>
      <c r="AJ14" s="2">
        <v>268.87700000000001</v>
      </c>
      <c r="AK14" s="2">
        <v>167.96218301974201</v>
      </c>
      <c r="AL14" s="2">
        <v>23.181626456477801</v>
      </c>
      <c r="AM14" s="2">
        <v>4.7724519397773397</v>
      </c>
      <c r="AN14" s="2">
        <v>15.5463047960527</v>
      </c>
      <c r="AO14" s="2">
        <v>180.97162949841899</v>
      </c>
      <c r="AP14" s="2">
        <v>160.41243750000001</v>
      </c>
      <c r="AQ14" s="2">
        <v>82.342760430886699</v>
      </c>
      <c r="AR14" s="2">
        <v>1780.1693124999999</v>
      </c>
      <c r="AS14" s="2">
        <v>70.691631106275395</v>
      </c>
      <c r="AT14" s="2">
        <v>37.857404508825802</v>
      </c>
      <c r="AU14" s="2">
        <v>129.934787317087</v>
      </c>
      <c r="AV14" s="2">
        <v>25.144336159919099</v>
      </c>
      <c r="AW14" s="2">
        <v>564.63443600140101</v>
      </c>
      <c r="AX14" s="2">
        <v>77.438159606103596</v>
      </c>
      <c r="AY14" s="2">
        <v>726.87774999999999</v>
      </c>
      <c r="AZ14" s="2">
        <v>242.73903180190601</v>
      </c>
      <c r="BA14" s="2">
        <v>808.42068880119905</v>
      </c>
      <c r="BB14" s="2">
        <v>364.76306249999999</v>
      </c>
      <c r="BC14" s="2">
        <v>58.4993746594131</v>
      </c>
      <c r="BD14" s="2">
        <v>66.725093580941504</v>
      </c>
      <c r="BE14" s="2">
        <v>116.66842706911299</v>
      </c>
      <c r="BF14" s="2">
        <v>67.5551671275757</v>
      </c>
      <c r="BG14" s="2">
        <v>247.08030800158099</v>
      </c>
      <c r="BH14" s="2">
        <v>232.72974805050299</v>
      </c>
      <c r="BI14" s="2">
        <v>28.4230625</v>
      </c>
      <c r="BJ14" s="2">
        <v>24.801513525303701</v>
      </c>
      <c r="BK14" s="2">
        <v>17.038886383603302</v>
      </c>
      <c r="BL14" s="2">
        <v>10.635520915991901</v>
      </c>
      <c r="BM14" s="2">
        <v>312.68699560781403</v>
      </c>
      <c r="BN14" s="2">
        <v>12.4219528178704</v>
      </c>
      <c r="BO14" s="2">
        <v>25.339837682913402</v>
      </c>
      <c r="BP14" s="2">
        <v>15.672607871963599</v>
      </c>
      <c r="BQ14" s="2"/>
      <c r="BR14" s="2">
        <f t="shared" si="1"/>
        <v>11390.992125000001</v>
      </c>
      <c r="BS14" s="2">
        <f t="array" ref="BS14">SUMPRODUCT(B14:BP14,TRANSPOSE(pct_by_cnty!$F$4:$F$70))</f>
        <v>5379.8428158784272</v>
      </c>
      <c r="BT14" s="2">
        <f t="array" ref="BT14">SUMPRODUCT(B14:BP14,TRANSPOSE(pct_by_cnty!$G$4:$G$70))</f>
        <v>544.34226212742715</v>
      </c>
      <c r="BU14" s="7">
        <f t="array" ref="BU14">SUMPRODUCT(B14:BP14,TRANSPOSE(pct_by_cnty!$H$4:$H$70))</f>
        <v>5924.1850780058539</v>
      </c>
      <c r="BV14" s="7"/>
      <c r="BW14" s="15">
        <f t="shared" si="2"/>
        <v>0.47228922264560225</v>
      </c>
      <c r="BX14" s="15">
        <f t="shared" si="0"/>
        <v>0.52007630353847278</v>
      </c>
    </row>
    <row r="15" spans="1:76" x14ac:dyDescent="0.25">
      <c r="A15">
        <v>1986</v>
      </c>
      <c r="B15" s="2">
        <v>172.126626745099</v>
      </c>
      <c r="C15" s="2">
        <v>17.007664318307501</v>
      </c>
      <c r="D15" s="2">
        <v>118.46491618237999</v>
      </c>
      <c r="E15" s="2">
        <v>22.431213261044299</v>
      </c>
      <c r="F15" s="2">
        <v>350.37593750000002</v>
      </c>
      <c r="G15" s="2">
        <v>1158.1007500000001</v>
      </c>
      <c r="H15" s="2">
        <v>9.6708221507224899</v>
      </c>
      <c r="I15" s="2">
        <v>86.816812499999997</v>
      </c>
      <c r="J15" s="2">
        <v>79.58175</v>
      </c>
      <c r="K15" s="2">
        <v>91.594079693358395</v>
      </c>
      <c r="L15" s="2">
        <v>122.1924375</v>
      </c>
      <c r="M15" s="2">
        <v>39.957823542081996</v>
      </c>
      <c r="N15" s="2">
        <v>21.791438838381399</v>
      </c>
      <c r="O15" s="2">
        <v>9.1804621308445</v>
      </c>
      <c r="P15" s="2">
        <v>637.71470389578303</v>
      </c>
      <c r="Q15" s="2">
        <v>258.50106998447501</v>
      </c>
      <c r="R15" s="2">
        <v>18.5016541029946</v>
      </c>
      <c r="S15" s="2">
        <v>8.5537238641292905</v>
      </c>
      <c r="T15" s="2">
        <v>42.119658435803899</v>
      </c>
      <c r="U15" s="2">
        <v>7.9321857549013099</v>
      </c>
      <c r="V15" s="2">
        <v>6.8319484978092397</v>
      </c>
      <c r="W15" s="2">
        <v>11.2810838176198</v>
      </c>
      <c r="X15" s="2">
        <v>9.4391796873445504</v>
      </c>
      <c r="Y15" s="2">
        <v>19.771837447718301</v>
      </c>
      <c r="Z15" s="2">
        <v>23.1993436807305</v>
      </c>
      <c r="AA15" s="2">
        <v>78.067104365416</v>
      </c>
      <c r="AB15" s="2">
        <v>59.772812500000001</v>
      </c>
      <c r="AC15" s="2">
        <v>779.75855277414701</v>
      </c>
      <c r="AD15" s="2">
        <v>15.258319146142</v>
      </c>
      <c r="AE15" s="2">
        <v>79.043999999999997</v>
      </c>
      <c r="AF15" s="2">
        <v>40.623670276640297</v>
      </c>
      <c r="AG15" s="2">
        <v>10.831686704969499</v>
      </c>
      <c r="AH15" s="2">
        <v>4.8444361064019503</v>
      </c>
      <c r="AI15" s="2">
        <v>131.78662567805699</v>
      </c>
      <c r="AJ15" s="2">
        <v>282.41806250000002</v>
      </c>
      <c r="AK15" s="2">
        <v>171.05837126229699</v>
      </c>
      <c r="AL15" s="2">
        <v>23.828087509899198</v>
      </c>
      <c r="AM15" s="2">
        <v>4.9717893221984797</v>
      </c>
      <c r="AN15" s="2">
        <v>15.689515073642101</v>
      </c>
      <c r="AO15" s="2">
        <v>186.46859333748</v>
      </c>
      <c r="AP15" s="2">
        <v>168.038375</v>
      </c>
      <c r="AQ15" s="2">
        <v>86.186916531679401</v>
      </c>
      <c r="AR15" s="2">
        <v>1805.494625</v>
      </c>
      <c r="AS15" s="2">
        <v>72.650497096401196</v>
      </c>
      <c r="AT15" s="2">
        <v>39.211195659030999</v>
      </c>
      <c r="AU15" s="2">
        <v>133.766276614926</v>
      </c>
      <c r="AV15" s="2">
        <v>26.5957636957136</v>
      </c>
      <c r="AW15" s="2">
        <v>586.21744179205405</v>
      </c>
      <c r="AX15" s="2">
        <v>82.402331332966597</v>
      </c>
      <c r="AY15" s="2">
        <v>757.37862500000006</v>
      </c>
      <c r="AZ15" s="2">
        <v>252.32478580542801</v>
      </c>
      <c r="BA15" s="2">
        <v>818.70586955500801</v>
      </c>
      <c r="BB15" s="2">
        <v>373.05025000000001</v>
      </c>
      <c r="BC15" s="2">
        <v>59.966317359312001</v>
      </c>
      <c r="BD15" s="2">
        <v>70.131668933520004</v>
      </c>
      <c r="BE15" s="2">
        <v>122.24239596832101</v>
      </c>
      <c r="BF15" s="2">
        <v>69.980055015525394</v>
      </c>
      <c r="BG15" s="2">
        <v>253.52059416252001</v>
      </c>
      <c r="BH15" s="2">
        <v>243.60478869692199</v>
      </c>
      <c r="BI15" s="2">
        <v>29.264375000000001</v>
      </c>
      <c r="BJ15" s="2">
        <v>25.3021759132134</v>
      </c>
      <c r="BK15" s="2">
        <v>17.196695257438801</v>
      </c>
      <c r="BL15" s="2">
        <v>10.4529915075831</v>
      </c>
      <c r="BM15" s="2">
        <v>323.68190839700497</v>
      </c>
      <c r="BN15" s="2">
        <v>12.6317835969301</v>
      </c>
      <c r="BO15" s="2">
        <v>26.2474733850737</v>
      </c>
      <c r="BP15" s="2">
        <v>15.755698634607199</v>
      </c>
      <c r="BQ15" s="2"/>
      <c r="BR15" s="2">
        <f t="shared" si="1"/>
        <v>11709.562625</v>
      </c>
      <c r="BS15" s="2">
        <f t="array" ref="BS15">SUMPRODUCT(B15:BP15,TRANSPOSE(pct_by_cnty!$F$4:$F$70))</f>
        <v>5526.7817582307844</v>
      </c>
      <c r="BT15" s="2">
        <f t="array" ref="BT15">SUMPRODUCT(B15:BP15,TRANSPOSE(pct_by_cnty!$G$4:$G$70))</f>
        <v>558.27674004165726</v>
      </c>
      <c r="BU15" s="7">
        <f t="array" ref="BU15">SUMPRODUCT(B15:BP15,TRANSPOSE(pct_by_cnty!$H$4:$H$70))</f>
        <v>6085.0584982724413</v>
      </c>
      <c r="BV15" s="7"/>
      <c r="BW15" s="15">
        <f t="shared" si="2"/>
        <v>0.47198874417658143</v>
      </c>
      <c r="BX15" s="15">
        <f t="shared" si="0"/>
        <v>0.51966573758107737</v>
      </c>
    </row>
    <row r="16" spans="1:76" x14ac:dyDescent="0.25">
      <c r="A16">
        <v>1987</v>
      </c>
      <c r="B16" s="2">
        <v>174.884937872981</v>
      </c>
      <c r="C16" s="2">
        <v>17.2854759001643</v>
      </c>
      <c r="D16" s="2">
        <v>121.67047038091</v>
      </c>
      <c r="E16" s="2">
        <v>22.480646098545201</v>
      </c>
      <c r="F16" s="2">
        <v>361.21</v>
      </c>
      <c r="G16" s="2">
        <v>1184.4268750000001</v>
      </c>
      <c r="H16" s="2">
        <v>9.8214568555557005</v>
      </c>
      <c r="I16" s="2">
        <v>92.422499999999999</v>
      </c>
      <c r="J16" s="2">
        <v>83.406937499999998</v>
      </c>
      <c r="K16" s="2">
        <v>96.023065576783097</v>
      </c>
      <c r="L16" s="2">
        <v>128.91262499999999</v>
      </c>
      <c r="M16" s="2">
        <v>40.153663041237003</v>
      </c>
      <c r="N16" s="2">
        <v>22.3405111658324</v>
      </c>
      <c r="O16" s="2">
        <v>9.5171638588079599</v>
      </c>
      <c r="P16" s="2">
        <v>650.802380675005</v>
      </c>
      <c r="Q16" s="2">
        <v>261.49783467930399</v>
      </c>
      <c r="R16" s="2">
        <v>20.521200025066701</v>
      </c>
      <c r="S16" s="2">
        <v>8.7344101632265705</v>
      </c>
      <c r="T16" s="2">
        <v>42.3785037039573</v>
      </c>
      <c r="U16" s="2">
        <v>8.1375621270188905</v>
      </c>
      <c r="V16" s="2">
        <v>6.9857263957321001</v>
      </c>
      <c r="W16" s="2">
        <v>11.354654619090301</v>
      </c>
      <c r="X16" s="2">
        <v>9.6773180676225703</v>
      </c>
      <c r="Y16" s="2">
        <v>19.548823113432899</v>
      </c>
      <c r="Z16" s="2">
        <v>24.145248906412</v>
      </c>
      <c r="AA16" s="2">
        <v>83.908011679181101</v>
      </c>
      <c r="AB16" s="2">
        <v>62.361125000000001</v>
      </c>
      <c r="AC16" s="2">
        <v>800.28526493120705</v>
      </c>
      <c r="AD16" s="2">
        <v>15.1676045385483</v>
      </c>
      <c r="AE16" s="2">
        <v>81.530187499999997</v>
      </c>
      <c r="AF16" s="2">
        <v>41.228698167905002</v>
      </c>
      <c r="AG16" s="2">
        <v>10.8516735642628</v>
      </c>
      <c r="AH16" s="2">
        <v>5.3021052755685503</v>
      </c>
      <c r="AI16" s="2">
        <v>137.844827381062</v>
      </c>
      <c r="AJ16" s="2">
        <v>296.50956250000002</v>
      </c>
      <c r="AK16" s="2">
        <v>175.770428942313</v>
      </c>
      <c r="AL16" s="2">
        <v>24.1492527616324</v>
      </c>
      <c r="AM16" s="2">
        <v>5.1569655238303103</v>
      </c>
      <c r="AN16" s="2">
        <v>15.742157762670701</v>
      </c>
      <c r="AO16" s="2">
        <v>191.84663723913999</v>
      </c>
      <c r="AP16" s="2">
        <v>175.02756249999999</v>
      </c>
      <c r="AQ16" s="2">
        <v>90.608112472973104</v>
      </c>
      <c r="AR16" s="2">
        <v>1836.4179375000001</v>
      </c>
      <c r="AS16" s="2">
        <v>74.293535541485596</v>
      </c>
      <c r="AT16" s="2">
        <v>40.615652228275998</v>
      </c>
      <c r="AU16" s="2">
        <v>137.440780649896</v>
      </c>
      <c r="AV16" s="2">
        <v>27.4043870557893</v>
      </c>
      <c r="AW16" s="2">
        <v>606.88290698406195</v>
      </c>
      <c r="AX16" s="2">
        <v>87.678635613918104</v>
      </c>
      <c r="AY16" s="2">
        <v>788.52850000000001</v>
      </c>
      <c r="AZ16" s="2">
        <v>261.37488962626799</v>
      </c>
      <c r="BA16" s="2">
        <v>826.09370876334503</v>
      </c>
      <c r="BB16" s="2">
        <v>381.30056250000001</v>
      </c>
      <c r="BC16" s="2">
        <v>62.132826273431498</v>
      </c>
      <c r="BD16" s="2">
        <v>72.745050619772101</v>
      </c>
      <c r="BE16" s="2">
        <v>128.38888752702701</v>
      </c>
      <c r="BF16" s="2">
        <v>72.734602820696196</v>
      </c>
      <c r="BG16" s="2">
        <v>260.02342526085999</v>
      </c>
      <c r="BH16" s="2">
        <v>254.11513002095799</v>
      </c>
      <c r="BI16" s="2">
        <v>29.8095</v>
      </c>
      <c r="BJ16" s="2">
        <v>25.538590523099099</v>
      </c>
      <c r="BK16" s="2">
        <v>17.276635275875599</v>
      </c>
      <c r="BL16" s="2">
        <v>10.4700814012549</v>
      </c>
      <c r="BM16" s="2">
        <v>335.98198747493302</v>
      </c>
      <c r="BN16" s="2">
        <v>12.775643789466701</v>
      </c>
      <c r="BO16" s="2">
        <v>26.873906850104198</v>
      </c>
      <c r="BP16" s="2">
        <v>16.102504732503501</v>
      </c>
      <c r="BQ16" s="2"/>
      <c r="BR16" s="2">
        <f t="shared" si="1"/>
        <v>12034.630437500004</v>
      </c>
      <c r="BS16" s="2">
        <f t="array" ref="BS16">SUMPRODUCT(B16:BP16,TRANSPOSE(pct_by_cnty!$F$4:$F$70))</f>
        <v>5685.1054599793088</v>
      </c>
      <c r="BT16" s="2">
        <f t="array" ref="BT16">SUMPRODUCT(B16:BP16,TRANSPOSE(pct_by_cnty!$G$4:$G$70))</f>
        <v>570.09335450141077</v>
      </c>
      <c r="BU16" s="7">
        <f t="array" ref="BU16">SUMPRODUCT(B16:BP16,TRANSPOSE(pct_by_cnty!$H$4:$H$70))</f>
        <v>6255.1988144807201</v>
      </c>
      <c r="BV16" s="7"/>
      <c r="BW16" s="15">
        <f t="shared" si="2"/>
        <v>0.47239551638116573</v>
      </c>
      <c r="BX16" s="15">
        <f t="shared" si="0"/>
        <v>0.51976658917497554</v>
      </c>
    </row>
    <row r="17" spans="1:76" x14ac:dyDescent="0.25">
      <c r="A17">
        <v>1988</v>
      </c>
      <c r="B17" s="2">
        <v>177.24808911025801</v>
      </c>
      <c r="C17" s="2">
        <v>17.620384251553698</v>
      </c>
      <c r="D17" s="2">
        <v>124.034480138741</v>
      </c>
      <c r="E17" s="2">
        <v>22.4428268450994</v>
      </c>
      <c r="F17" s="2">
        <v>373.21631250000002</v>
      </c>
      <c r="G17" s="2">
        <v>1211.3235625</v>
      </c>
      <c r="H17" s="2">
        <v>10.3264109563271</v>
      </c>
      <c r="I17" s="2">
        <v>98.178687499999995</v>
      </c>
      <c r="J17" s="2">
        <v>86.511562499999997</v>
      </c>
      <c r="K17" s="2">
        <v>99.471459694121094</v>
      </c>
      <c r="L17" s="2">
        <v>136.70293749999999</v>
      </c>
      <c r="M17" s="2">
        <v>40.772557667636796</v>
      </c>
      <c r="N17" s="2">
        <v>22.940775497086399</v>
      </c>
      <c r="O17" s="2">
        <v>9.7842894400509408</v>
      </c>
      <c r="P17" s="2">
        <v>661.60252284016497</v>
      </c>
      <c r="Q17" s="2">
        <v>259.399433063858</v>
      </c>
      <c r="R17" s="2">
        <v>23.046924178434999</v>
      </c>
      <c r="S17" s="2">
        <v>8.8928007243967997</v>
      </c>
      <c r="T17" s="2">
        <v>42.058025739495697</v>
      </c>
      <c r="U17" s="2">
        <v>8.7825358897424</v>
      </c>
      <c r="V17" s="2">
        <v>7.1519882999100002</v>
      </c>
      <c r="W17" s="2">
        <v>11.5014573612589</v>
      </c>
      <c r="X17" s="2">
        <v>10.3133598827871</v>
      </c>
      <c r="Y17" s="2">
        <v>19.3065534805684</v>
      </c>
      <c r="Z17" s="2">
        <v>25.136367638004899</v>
      </c>
      <c r="AA17" s="2">
        <v>90.015325519372496</v>
      </c>
      <c r="AB17" s="2">
        <v>64.563812499999997</v>
      </c>
      <c r="AC17" s="2">
        <v>818.28488825356703</v>
      </c>
      <c r="AD17" s="2">
        <v>15.4635142874107</v>
      </c>
      <c r="AE17" s="2">
        <v>84.401062499999995</v>
      </c>
      <c r="AF17" s="2">
        <v>41.086787361330302</v>
      </c>
      <c r="AG17" s="2">
        <v>10.963977304503199</v>
      </c>
      <c r="AH17" s="2">
        <v>5.4433015949062398</v>
      </c>
      <c r="AI17" s="2">
        <v>142.0515079784</v>
      </c>
      <c r="AJ17" s="2">
        <v>309.0078125</v>
      </c>
      <c r="AK17" s="2">
        <v>181.41357027032799</v>
      </c>
      <c r="AL17" s="2">
        <v>24.566136117180999</v>
      </c>
      <c r="AM17" s="2">
        <v>5.1391111885512801</v>
      </c>
      <c r="AN17" s="2">
        <v>15.864081852214699</v>
      </c>
      <c r="AO17" s="2">
        <v>198.07418547684901</v>
      </c>
      <c r="AP17" s="2">
        <v>181.27337499999999</v>
      </c>
      <c r="AQ17" s="2">
        <v>94.207663247891404</v>
      </c>
      <c r="AR17" s="2">
        <v>1873.6160625</v>
      </c>
      <c r="AS17" s="2">
        <v>76.119884457576703</v>
      </c>
      <c r="AT17" s="2">
        <v>41.515617566238703</v>
      </c>
      <c r="AU17" s="2">
        <v>140.16205450993399</v>
      </c>
      <c r="AV17" s="2">
        <v>28.2806724324066</v>
      </c>
      <c r="AW17" s="2">
        <v>625.87350502158802</v>
      </c>
      <c r="AX17" s="2">
        <v>93.851182999461201</v>
      </c>
      <c r="AY17" s="2">
        <v>818.20756249999999</v>
      </c>
      <c r="AZ17" s="2">
        <v>270.01190982688001</v>
      </c>
      <c r="BA17" s="2">
        <v>831.16912640017995</v>
      </c>
      <c r="BB17" s="2">
        <v>390.2949375</v>
      </c>
      <c r="BC17" s="2">
        <v>62.537732617391001</v>
      </c>
      <c r="BD17" s="2">
        <v>76.328328147921098</v>
      </c>
      <c r="BE17" s="2">
        <v>134.993461752109</v>
      </c>
      <c r="BF17" s="2">
        <v>76.019004436141998</v>
      </c>
      <c r="BG17" s="2">
        <v>266.48243952315102</v>
      </c>
      <c r="BH17" s="2">
        <v>265.48174150055098</v>
      </c>
      <c r="BI17" s="2">
        <v>30.2920625</v>
      </c>
      <c r="BJ17" s="2">
        <v>25.8290784643577</v>
      </c>
      <c r="BK17" s="2">
        <v>17.037674542079301</v>
      </c>
      <c r="BL17" s="2">
        <v>10.025232336173699</v>
      </c>
      <c r="BM17" s="2">
        <v>348.46326332156502</v>
      </c>
      <c r="BN17" s="2">
        <v>13.268801685673299</v>
      </c>
      <c r="BO17" s="2">
        <v>27.227820490066399</v>
      </c>
      <c r="BP17" s="2">
        <v>16.526674816552301</v>
      </c>
      <c r="BQ17" s="2"/>
      <c r="BR17" s="2">
        <f t="shared" si="1"/>
        <v>12349.20225</v>
      </c>
      <c r="BS17" s="2">
        <f t="array" ref="BS17">SUMPRODUCT(B17:BP17,TRANSPOSE(pct_by_cnty!$F$4:$F$70))</f>
        <v>5851.2855163814311</v>
      </c>
      <c r="BT17" s="2">
        <f t="array" ref="BT17">SUMPRODUCT(B17:BP17,TRANSPOSE(pct_by_cnty!$G$4:$G$70))</f>
        <v>575.83275614733236</v>
      </c>
      <c r="BU17" s="7">
        <f t="array" ref="BU17">SUMPRODUCT(B17:BP17,TRANSPOSE(pct_by_cnty!$H$4:$H$70))</f>
        <v>6427.1182725287636</v>
      </c>
      <c r="BV17" s="7"/>
      <c r="BW17" s="15">
        <f t="shared" si="2"/>
        <v>0.4738189073210321</v>
      </c>
      <c r="BX17" s="15">
        <f t="shared" si="0"/>
        <v>0.52044805343833145</v>
      </c>
    </row>
    <row r="18" spans="1:76" x14ac:dyDescent="0.25">
      <c r="A18">
        <v>1989</v>
      </c>
      <c r="B18" s="2">
        <v>180.03348204956299</v>
      </c>
      <c r="C18" s="2">
        <v>18.277239535920099</v>
      </c>
      <c r="D18" s="2">
        <v>125.863573787625</v>
      </c>
      <c r="E18" s="2">
        <v>22.536378837099701</v>
      </c>
      <c r="F18" s="2">
        <v>387.140625</v>
      </c>
      <c r="G18" s="2">
        <v>1237.1756875000001</v>
      </c>
      <c r="H18" s="2">
        <v>10.958717324484301</v>
      </c>
      <c r="I18" s="2">
        <v>105.269375</v>
      </c>
      <c r="J18" s="2">
        <v>90.327500000000001</v>
      </c>
      <c r="K18" s="2">
        <v>103.701369913379</v>
      </c>
      <c r="L18" s="2">
        <v>146.03731250000001</v>
      </c>
      <c r="M18" s="2">
        <v>41.956003121668402</v>
      </c>
      <c r="N18" s="2">
        <v>23.551928038984901</v>
      </c>
      <c r="O18" s="2">
        <v>10.258649383539799</v>
      </c>
      <c r="P18" s="2">
        <v>662.95454152124796</v>
      </c>
      <c r="Q18" s="2">
        <v>262.77867847606802</v>
      </c>
      <c r="R18" s="2">
        <v>25.963151250458498</v>
      </c>
      <c r="S18" s="2">
        <v>8.9536586438392796</v>
      </c>
      <c r="T18" s="2">
        <v>41.179988018476799</v>
      </c>
      <c r="U18" s="2">
        <v>9.2037679504366103</v>
      </c>
      <c r="V18" s="2">
        <v>7.4723990091370096</v>
      </c>
      <c r="W18" s="2">
        <v>11.5527387123746</v>
      </c>
      <c r="X18" s="2">
        <v>10.768427040107399</v>
      </c>
      <c r="Y18" s="2">
        <v>19.546818316757399</v>
      </c>
      <c r="Z18" s="2">
        <v>25.8524374243203</v>
      </c>
      <c r="AA18" s="2">
        <v>95.546024484865299</v>
      </c>
      <c r="AB18" s="2">
        <v>66.752937500000002</v>
      </c>
      <c r="AC18" s="2">
        <v>829.45401903599304</v>
      </c>
      <c r="AD18" s="2">
        <v>15.7960966589075</v>
      </c>
      <c r="AE18" s="2">
        <v>87.983374999999995</v>
      </c>
      <c r="AF18" s="2">
        <v>41.321034488537101</v>
      </c>
      <c r="AG18" s="2">
        <v>11.1833620932588</v>
      </c>
      <c r="AH18" s="2">
        <v>5.43929754974174</v>
      </c>
      <c r="AI18" s="2">
        <v>147.94205738523701</v>
      </c>
      <c r="AJ18" s="2">
        <v>324.43212499999998</v>
      </c>
      <c r="AK18" s="2">
        <v>188.67971060581601</v>
      </c>
      <c r="AL18" s="2">
        <v>25.311612405564901</v>
      </c>
      <c r="AM18" s="2">
        <v>5.4382960219292302</v>
      </c>
      <c r="AN18" s="2">
        <v>16.469123348914199</v>
      </c>
      <c r="AO18" s="2">
        <v>205.97436650642501</v>
      </c>
      <c r="AP18" s="2">
        <v>188.89262500000001</v>
      </c>
      <c r="AQ18" s="2">
        <v>98.267709995067605</v>
      </c>
      <c r="AR18" s="2">
        <v>1912.907125</v>
      </c>
      <c r="AS18" s="2">
        <v>77.175730176394595</v>
      </c>
      <c r="AT18" s="2">
        <v>43.208150201983003</v>
      </c>
      <c r="AU18" s="2">
        <v>142.42975689100101</v>
      </c>
      <c r="AV18" s="2">
        <v>29.299696154979699</v>
      </c>
      <c r="AW18" s="2">
        <v>655.93255226834003</v>
      </c>
      <c r="AX18" s="2">
        <v>99.996032816777699</v>
      </c>
      <c r="AY18" s="2">
        <v>845.92068749999999</v>
      </c>
      <c r="AZ18" s="2">
        <v>276.44657771017899</v>
      </c>
      <c r="BA18" s="2">
        <v>842.98887876896299</v>
      </c>
      <c r="BB18" s="2">
        <v>399.45</v>
      </c>
      <c r="BC18" s="2">
        <v>64.115807501264399</v>
      </c>
      <c r="BD18" s="2">
        <v>80.8794488274701</v>
      </c>
      <c r="BE18" s="2">
        <v>143.14116500493199</v>
      </c>
      <c r="BF18" s="2">
        <v>79.150759023932096</v>
      </c>
      <c r="BG18" s="2">
        <v>272.62457099357499</v>
      </c>
      <c r="BH18" s="2">
        <v>277.323420029646</v>
      </c>
      <c r="BI18" s="2">
        <v>31.105437500000001</v>
      </c>
      <c r="BJ18" s="2">
        <v>26.452352584013799</v>
      </c>
      <c r="BK18" s="2">
        <v>17.1151087879832</v>
      </c>
      <c r="BL18" s="2">
        <v>10.180530214164</v>
      </c>
      <c r="BM18" s="2">
        <v>361.11659874954199</v>
      </c>
      <c r="BN18" s="2">
        <v>13.6456892824486</v>
      </c>
      <c r="BO18" s="2">
        <v>27.689805608998899</v>
      </c>
      <c r="BP18" s="2">
        <v>16.689459467666399</v>
      </c>
      <c r="BQ18" s="2"/>
      <c r="BR18" s="2">
        <f t="shared" si="1"/>
        <v>12691.183562500004</v>
      </c>
      <c r="BS18" s="2">
        <f t="array" ref="BS18">SUMPRODUCT(B18:BP18,TRANSPOSE(pct_by_cnty!$F$4:$F$70))</f>
        <v>6029.4481075620015</v>
      </c>
      <c r="BT18" s="2">
        <f t="array" ref="BT18">SUMPRODUCT(B18:BP18,TRANSPOSE(pct_by_cnty!$G$4:$G$70))</f>
        <v>585.89105865774502</v>
      </c>
      <c r="BU18" s="7">
        <f t="array" ref="BU18">SUMPRODUCT(B18:BP18,TRANSPOSE(pct_by_cnty!$H$4:$H$70))</f>
        <v>6615.3391662197455</v>
      </c>
      <c r="BV18" s="7"/>
      <c r="BW18" s="15">
        <f t="shared" si="2"/>
        <v>0.47508950429003771</v>
      </c>
      <c r="BX18" s="15">
        <f t="shared" si="0"/>
        <v>0.52125470675302454</v>
      </c>
    </row>
    <row r="19" spans="1:76" x14ac:dyDescent="0.25">
      <c r="A19">
        <v>1990</v>
      </c>
      <c r="B19" s="2">
        <v>183.58956815173701</v>
      </c>
      <c r="C19" s="2">
        <v>18.646764872571399</v>
      </c>
      <c r="D19" s="2">
        <v>127.68250592766</v>
      </c>
      <c r="E19" s="2">
        <v>22.689500031222298</v>
      </c>
      <c r="F19" s="2">
        <v>404.34168749999998</v>
      </c>
      <c r="G19" s="2">
        <v>1267.5896875000001</v>
      </c>
      <c r="H19" s="2">
        <v>11.085283713550901</v>
      </c>
      <c r="I19" s="2">
        <v>113.20881249999999</v>
      </c>
      <c r="J19" s="2">
        <v>94.878375000000005</v>
      </c>
      <c r="K19" s="2">
        <v>107.054934047367</v>
      </c>
      <c r="L19" s="2">
        <v>155.72312500000001</v>
      </c>
      <c r="M19" s="2">
        <v>43.021219236373199</v>
      </c>
      <c r="N19" s="2">
        <v>24.184066080613501</v>
      </c>
      <c r="O19" s="2">
        <v>10.713900611955999</v>
      </c>
      <c r="P19" s="2">
        <v>679.66926456522401</v>
      </c>
      <c r="Q19" s="2">
        <v>264.11793796029002</v>
      </c>
      <c r="R19" s="2">
        <v>29.549150033195101</v>
      </c>
      <c r="S19" s="2">
        <v>9.0115607732941108</v>
      </c>
      <c r="T19" s="2">
        <v>41.498887117762003</v>
      </c>
      <c r="U19" s="2">
        <v>9.7972443482626197</v>
      </c>
      <c r="V19" s="2">
        <v>7.6675554407656197</v>
      </c>
      <c r="W19" s="2">
        <v>11.5184315723404</v>
      </c>
      <c r="X19" s="2">
        <v>11.0140183075692</v>
      </c>
      <c r="Y19" s="2">
        <v>19.7415211950489</v>
      </c>
      <c r="Z19" s="2">
        <v>26.039977850475498</v>
      </c>
      <c r="AA19" s="2">
        <v>102.91391240476401</v>
      </c>
      <c r="AB19" s="2">
        <v>69.501999999999995</v>
      </c>
      <c r="AC19" s="2">
        <v>838.55914055189999</v>
      </c>
      <c r="AD19" s="2">
        <v>15.871107033562801</v>
      </c>
      <c r="AE19" s="2">
        <v>91.356312500000001</v>
      </c>
      <c r="AF19" s="2">
        <v>41.620000831436897</v>
      </c>
      <c r="AG19" s="2">
        <v>11.433890191410899</v>
      </c>
      <c r="AH19" s="2">
        <v>5.6480343585794097</v>
      </c>
      <c r="AI19" s="2">
        <v>153.91963149499799</v>
      </c>
      <c r="AJ19" s="2">
        <v>340.22525000000002</v>
      </c>
      <c r="AK19" s="2">
        <v>195.208785943386</v>
      </c>
      <c r="AL19" s="2">
        <v>26.220650710710899</v>
      </c>
      <c r="AM19" s="2">
        <v>5.6149110008695997</v>
      </c>
      <c r="AN19" s="2">
        <v>16.673093785385198</v>
      </c>
      <c r="AO19" s="2">
        <v>214.05814947213801</v>
      </c>
      <c r="AP19" s="2">
        <v>197.75156250000001</v>
      </c>
      <c r="AQ19" s="2">
        <v>102.279718022925</v>
      </c>
      <c r="AR19" s="2">
        <v>1948.6486875000001</v>
      </c>
      <c r="AS19" s="2">
        <v>78.531466177518197</v>
      </c>
      <c r="AT19" s="2">
        <v>44.377575515813099</v>
      </c>
      <c r="AU19" s="2">
        <v>145.19212791115299</v>
      </c>
      <c r="AV19" s="2">
        <v>29.945522845896299</v>
      </c>
      <c r="AW19" s="2">
        <v>687.786104276213</v>
      </c>
      <c r="AX19" s="2">
        <v>110.64365096890999</v>
      </c>
      <c r="AY19" s="2">
        <v>874.83512499999995</v>
      </c>
      <c r="AZ19" s="2">
        <v>282.452735642991</v>
      </c>
      <c r="BA19" s="2">
        <v>857.73214890034501</v>
      </c>
      <c r="BB19" s="2">
        <v>408.54443750000002</v>
      </c>
      <c r="BC19" s="2">
        <v>65.589266955992898</v>
      </c>
      <c r="BD19" s="2">
        <v>85.065710999024901</v>
      </c>
      <c r="BE19" s="2">
        <v>153.038156977075</v>
      </c>
      <c r="BF19" s="2">
        <v>82.698874539710005</v>
      </c>
      <c r="BG19" s="2">
        <v>280.39660052786201</v>
      </c>
      <c r="BH19" s="2">
        <v>292.02586325987897</v>
      </c>
      <c r="BI19" s="2">
        <v>32.010187500000001</v>
      </c>
      <c r="BJ19" s="2">
        <v>27.018622510083599</v>
      </c>
      <c r="BK19" s="2">
        <v>17.232175914002401</v>
      </c>
      <c r="BL19" s="2">
        <v>10.3314763911246</v>
      </c>
      <c r="BM19" s="2">
        <v>375.15409996680501</v>
      </c>
      <c r="BN19" s="2">
        <v>14.5181242474406</v>
      </c>
      <c r="BO19" s="2">
        <v>27.979434588847301</v>
      </c>
      <c r="BP19" s="2">
        <v>17.035443243968299</v>
      </c>
      <c r="BQ19" s="2"/>
      <c r="BR19" s="2">
        <f t="shared" si="1"/>
        <v>13071.674750000004</v>
      </c>
      <c r="BS19" s="2">
        <f t="array" ref="BS19">SUMPRODUCT(B19:BP19,TRANSPOSE(pct_by_cnty!$F$4:$F$70))</f>
        <v>6218.30306937971</v>
      </c>
      <c r="BT19" s="2">
        <f t="array" ref="BT19">SUMPRODUCT(B19:BP19,TRANSPOSE(pct_by_cnty!$G$4:$G$70))</f>
        <v>594.70739730005744</v>
      </c>
      <c r="BU19" s="7">
        <f t="array" ref="BU19">SUMPRODUCT(B19:BP19,TRANSPOSE(pct_by_cnty!$H$4:$H$70))</f>
        <v>6813.010466679767</v>
      </c>
      <c r="BV19" s="7"/>
      <c r="BW19" s="15">
        <f t="shared" si="2"/>
        <v>0.47570821553525178</v>
      </c>
      <c r="BX19" s="15">
        <f t="shared" si="0"/>
        <v>0.52120409947315782</v>
      </c>
    </row>
    <row r="20" spans="1:76" x14ac:dyDescent="0.25">
      <c r="A20">
        <v>1991</v>
      </c>
      <c r="B20" s="2">
        <v>188.85444583780199</v>
      </c>
      <c r="C20" s="2">
        <v>19.316145726067699</v>
      </c>
      <c r="D20" s="2">
        <v>130.43709606709001</v>
      </c>
      <c r="E20" s="2">
        <v>23.2880172607479</v>
      </c>
      <c r="F20" s="2">
        <v>416.63156249999997</v>
      </c>
      <c r="G20" s="2">
        <v>1299.6598750000001</v>
      </c>
      <c r="H20" s="2">
        <v>11.3389188719134</v>
      </c>
      <c r="I20" s="2">
        <v>118.07250000000001</v>
      </c>
      <c r="J20" s="2">
        <v>97.881437500000004</v>
      </c>
      <c r="K20" s="2">
        <v>110.02942712126899</v>
      </c>
      <c r="L20" s="2">
        <v>164.91593750000001</v>
      </c>
      <c r="M20" s="2">
        <v>43.7996676226646</v>
      </c>
      <c r="N20" s="2">
        <v>25.3149354261522</v>
      </c>
      <c r="O20" s="2">
        <v>11.120496647465499</v>
      </c>
      <c r="P20" s="2">
        <v>695.41835014590697</v>
      </c>
      <c r="Q20" s="2">
        <v>268.57691014689902</v>
      </c>
      <c r="R20" s="2">
        <v>31.584596401093599</v>
      </c>
      <c r="S20" s="2">
        <v>9.3981672721169804</v>
      </c>
      <c r="T20" s="2">
        <v>42.387502693280901</v>
      </c>
      <c r="U20" s="2">
        <v>10.364679162197699</v>
      </c>
      <c r="V20" s="2">
        <v>7.7129095587160501</v>
      </c>
      <c r="W20" s="2">
        <v>11.460403932909999</v>
      </c>
      <c r="X20" s="2">
        <v>11.238725190974</v>
      </c>
      <c r="Y20" s="2">
        <v>20.672962188229199</v>
      </c>
      <c r="Z20" s="2">
        <v>27.664477244181501</v>
      </c>
      <c r="AA20" s="2">
        <v>107.091326197705</v>
      </c>
      <c r="AB20" s="2">
        <v>71.873500000000007</v>
      </c>
      <c r="AC20" s="2">
        <v>851.32228035441199</v>
      </c>
      <c r="AD20" s="2">
        <v>15.951835942363999</v>
      </c>
      <c r="AE20" s="2">
        <v>93.893749999999997</v>
      </c>
      <c r="AF20" s="2">
        <v>42.231636515962798</v>
      </c>
      <c r="AG20" s="2">
        <v>11.9578871867507</v>
      </c>
      <c r="AH20" s="2">
        <v>5.6940068877868697</v>
      </c>
      <c r="AI20" s="2">
        <v>157.98262374629999</v>
      </c>
      <c r="AJ20" s="2">
        <v>351.92981250000003</v>
      </c>
      <c r="AK20" s="2">
        <v>202.17926106386</v>
      </c>
      <c r="AL20" s="2">
        <v>26.773755420630099</v>
      </c>
      <c r="AM20" s="2">
        <v>5.7831792638229498</v>
      </c>
      <c r="AN20" s="2">
        <v>16.8656023125315</v>
      </c>
      <c r="AO20" s="2">
        <v>219.030076551218</v>
      </c>
      <c r="AP20" s="2">
        <v>204.40993750000001</v>
      </c>
      <c r="AQ20" s="2">
        <v>105.251180684077</v>
      </c>
      <c r="AR20" s="2">
        <v>1984.7909374999999</v>
      </c>
      <c r="AS20" s="2">
        <v>79.143990510852106</v>
      </c>
      <c r="AT20" s="2">
        <v>45.607844856274603</v>
      </c>
      <c r="AU20" s="2">
        <v>148.699771621975</v>
      </c>
      <c r="AV20" s="2">
        <v>30.842620803579699</v>
      </c>
      <c r="AW20" s="2">
        <v>708.66376580143697</v>
      </c>
      <c r="AX20" s="2">
        <v>117.924714583426</v>
      </c>
      <c r="AY20" s="2">
        <v>902.32012499999996</v>
      </c>
      <c r="AZ20" s="2">
        <v>286.114832757888</v>
      </c>
      <c r="BA20" s="2">
        <v>868.918873189995</v>
      </c>
      <c r="BB20" s="2">
        <v>416.18131249999999</v>
      </c>
      <c r="BC20" s="2">
        <v>66.458468567113002</v>
      </c>
      <c r="BD20" s="2">
        <v>87.886357150481601</v>
      </c>
      <c r="BE20" s="2">
        <v>158.596694315923</v>
      </c>
      <c r="BF20" s="2">
        <v>85.635777353101204</v>
      </c>
      <c r="BG20" s="2">
        <v>286.479298448782</v>
      </c>
      <c r="BH20" s="2">
        <v>302.74402086883799</v>
      </c>
      <c r="BI20" s="2">
        <v>32.978124999999999</v>
      </c>
      <c r="BJ20" s="2">
        <v>27.8458278066818</v>
      </c>
      <c r="BK20" s="2">
        <v>17.4316966098392</v>
      </c>
      <c r="BL20" s="2">
        <v>11.362965355338901</v>
      </c>
      <c r="BM20" s="2">
        <v>385.16621609890598</v>
      </c>
      <c r="BN20" s="2">
        <v>15.1862865561086</v>
      </c>
      <c r="BO20" s="2">
        <v>29.795165878024999</v>
      </c>
      <c r="BP20" s="2">
        <v>17.2713867203361</v>
      </c>
      <c r="BQ20" s="2"/>
      <c r="BR20" s="2">
        <f t="shared" si="1"/>
        <v>13401.408875000003</v>
      </c>
      <c r="BS20" s="2">
        <f t="array" ref="BS20">SUMPRODUCT(B20:BP20,TRANSPOSE(pct_by_cnty!$F$4:$F$70))</f>
        <v>6382.8528379486643</v>
      </c>
      <c r="BT20" s="2">
        <f t="array" ref="BT20">SUMPRODUCT(B20:BP20,TRANSPOSE(pct_by_cnty!$G$4:$G$70))</f>
        <v>608.05225669677964</v>
      </c>
      <c r="BU20" s="7">
        <f t="array" ref="BU20">SUMPRODUCT(B20:BP20,TRANSPOSE(pct_by_cnty!$H$4:$H$70))</f>
        <v>6990.9050946454427</v>
      </c>
      <c r="BV20" s="7"/>
      <c r="BW20" s="15">
        <f t="shared" si="2"/>
        <v>0.47628222506185292</v>
      </c>
      <c r="BX20" s="15">
        <f t="shared" si="0"/>
        <v>0.52165448870728837</v>
      </c>
    </row>
    <row r="21" spans="1:76" x14ac:dyDescent="0.25">
      <c r="A21">
        <v>1992</v>
      </c>
      <c r="B21" s="2">
        <v>193.99515353895001</v>
      </c>
      <c r="C21" s="2">
        <v>19.587433596638601</v>
      </c>
      <c r="D21" s="2">
        <v>133.996415821417</v>
      </c>
      <c r="E21" s="2">
        <v>23.677852114295</v>
      </c>
      <c r="F21" s="2">
        <v>426.960375</v>
      </c>
      <c r="G21" s="2">
        <v>1332.3961875</v>
      </c>
      <c r="H21" s="2">
        <v>11.4180243680104</v>
      </c>
      <c r="I21" s="2">
        <v>121.2841875</v>
      </c>
      <c r="J21" s="2">
        <v>100.37643749999999</v>
      </c>
      <c r="K21" s="2">
        <v>113.38528344613199</v>
      </c>
      <c r="L21" s="2">
        <v>173.29849999999999</v>
      </c>
      <c r="M21" s="2">
        <v>44.8032038777799</v>
      </c>
      <c r="N21" s="2">
        <v>25.859116171944802</v>
      </c>
      <c r="O21" s="2">
        <v>11.4350811706691</v>
      </c>
      <c r="P21" s="2">
        <v>708.536144396179</v>
      </c>
      <c r="Q21" s="2">
        <v>272.85132572415199</v>
      </c>
      <c r="R21" s="2">
        <v>33.604064928899099</v>
      </c>
      <c r="S21" s="2">
        <v>9.5688662915391003</v>
      </c>
      <c r="T21" s="2">
        <v>42.558275953265102</v>
      </c>
      <c r="U21" s="2">
        <v>10.513158961050101</v>
      </c>
      <c r="V21" s="2">
        <v>7.8080022523599997</v>
      </c>
      <c r="W21" s="2">
        <v>11.445209178582999</v>
      </c>
      <c r="X21" s="2">
        <v>11.3307336720511</v>
      </c>
      <c r="Y21" s="2">
        <v>22.232037253635699</v>
      </c>
      <c r="Z21" s="2">
        <v>28.830009858559801</v>
      </c>
      <c r="AA21" s="2">
        <v>110.112130716023</v>
      </c>
      <c r="AB21" s="2">
        <v>74.124812500000004</v>
      </c>
      <c r="AC21" s="2">
        <v>866.52405309416599</v>
      </c>
      <c r="AD21" s="2">
        <v>16.2902498804057</v>
      </c>
      <c r="AE21" s="2">
        <v>96.1604375</v>
      </c>
      <c r="AF21" s="2">
        <v>43.6413346143216</v>
      </c>
      <c r="AG21" s="2">
        <v>12.3706338954805</v>
      </c>
      <c r="AH21" s="2">
        <v>5.7471391546540804</v>
      </c>
      <c r="AI21" s="2">
        <v>161.89077059156</v>
      </c>
      <c r="AJ21" s="2">
        <v>360.8769375</v>
      </c>
      <c r="AK21" s="2">
        <v>206.30817498052701</v>
      </c>
      <c r="AL21" s="2">
        <v>27.514629371173001</v>
      </c>
      <c r="AM21" s="2">
        <v>5.7842627839701102</v>
      </c>
      <c r="AN21" s="2">
        <v>17.0618193653793</v>
      </c>
      <c r="AO21" s="2">
        <v>222.973566984782</v>
      </c>
      <c r="AP21" s="2">
        <v>210.05531250000001</v>
      </c>
      <c r="AQ21" s="2">
        <v>107.05104272642301</v>
      </c>
      <c r="AR21" s="2">
        <v>2009.2256875</v>
      </c>
      <c r="AS21" s="2">
        <v>79.942224037398503</v>
      </c>
      <c r="AT21" s="2">
        <v>46.948977139180897</v>
      </c>
      <c r="AU21" s="2">
        <v>153.318965792912</v>
      </c>
      <c r="AV21" s="2">
        <v>31.2721426627546</v>
      </c>
      <c r="AW21" s="2">
        <v>728.06230369637001</v>
      </c>
      <c r="AX21" s="2">
        <v>122.66246889173701</v>
      </c>
      <c r="AY21" s="2">
        <v>930.45287499999995</v>
      </c>
      <c r="AZ21" s="2">
        <v>288.65401224121899</v>
      </c>
      <c r="BA21" s="2">
        <v>873.78217894859199</v>
      </c>
      <c r="BB21" s="2">
        <v>423.80374999999998</v>
      </c>
      <c r="BC21" s="2">
        <v>67.207815840668502</v>
      </c>
      <c r="BD21" s="2">
        <v>90.262161421869095</v>
      </c>
      <c r="BE21" s="2">
        <v>163.66395727357701</v>
      </c>
      <c r="BF21" s="2">
        <v>89.632924275847799</v>
      </c>
      <c r="BG21" s="2">
        <v>289.66337051521799</v>
      </c>
      <c r="BH21" s="2">
        <v>311.22370682033198</v>
      </c>
      <c r="BI21" s="2">
        <v>33.9251875</v>
      </c>
      <c r="BJ21" s="2">
        <v>28.5400442133616</v>
      </c>
      <c r="BK21" s="2">
        <v>17.405965442552201</v>
      </c>
      <c r="BL21" s="2">
        <v>11.493274967975299</v>
      </c>
      <c r="BM21" s="2">
        <v>393.32399757110102</v>
      </c>
      <c r="BN21" s="2">
        <v>16.0799151707273</v>
      </c>
      <c r="BO21" s="2">
        <v>30.657971707087899</v>
      </c>
      <c r="BP21" s="2">
        <v>17.430045634540999</v>
      </c>
      <c r="BQ21" s="2"/>
      <c r="BR21" s="2">
        <f t="shared" si="1"/>
        <v>13684.874312499995</v>
      </c>
      <c r="BS21" s="2">
        <f t="array" ref="BS21">SUMPRODUCT(B21:BP21,TRANSPOSE(pct_by_cnty!$F$4:$F$70))</f>
        <v>6521.9570168167702</v>
      </c>
      <c r="BT21" s="2">
        <f t="array" ref="BT21">SUMPRODUCT(B21:BP21,TRANSPOSE(pct_by_cnty!$G$4:$G$70))</f>
        <v>623.51461677153952</v>
      </c>
      <c r="BU21" s="7">
        <f t="array" ref="BU21">SUMPRODUCT(B21:BP21,TRANSPOSE(pct_by_cnty!$H$4:$H$70))</f>
        <v>7145.4716335883086</v>
      </c>
      <c r="BV21" s="7"/>
      <c r="BW21" s="15">
        <f t="shared" si="2"/>
        <v>0.47658143347794613</v>
      </c>
      <c r="BX21" s="15">
        <f t="shared" si="0"/>
        <v>0.5221437530530707</v>
      </c>
    </row>
    <row r="22" spans="1:76" x14ac:dyDescent="0.25">
      <c r="A22">
        <v>1993</v>
      </c>
      <c r="B22" s="2">
        <v>197.47666270602201</v>
      </c>
      <c r="C22" s="2">
        <v>19.9605245005149</v>
      </c>
      <c r="D22" s="2">
        <v>137.40186138278</v>
      </c>
      <c r="E22" s="2">
        <v>23.8036309438112</v>
      </c>
      <c r="F22" s="2">
        <v>437.09762499999999</v>
      </c>
      <c r="G22" s="2">
        <v>1377.100625</v>
      </c>
      <c r="H22" s="2">
        <v>11.485738189381699</v>
      </c>
      <c r="I22" s="2">
        <v>124.5481875</v>
      </c>
      <c r="J22" s="2">
        <v>102.3270625</v>
      </c>
      <c r="K22" s="2">
        <v>116.21365200683699</v>
      </c>
      <c r="L22" s="2">
        <v>182.55806250000001</v>
      </c>
      <c r="M22" s="2">
        <v>46.433222133801998</v>
      </c>
      <c r="N22" s="2">
        <v>26.797382186259998</v>
      </c>
      <c r="O22" s="2">
        <v>11.668210636175299</v>
      </c>
      <c r="P22" s="2">
        <v>712.99766931062697</v>
      </c>
      <c r="Q22" s="2">
        <v>274.62140362762398</v>
      </c>
      <c r="R22" s="2">
        <v>35.830498645478798</v>
      </c>
      <c r="S22" s="2">
        <v>10.010919677110399</v>
      </c>
      <c r="T22" s="2">
        <v>43.118585874460699</v>
      </c>
      <c r="U22" s="2">
        <v>11.266024793977801</v>
      </c>
      <c r="V22" s="2">
        <v>7.9656241196436604</v>
      </c>
      <c r="W22" s="2">
        <v>12.1292636172202</v>
      </c>
      <c r="X22" s="2">
        <v>11.2942423798346</v>
      </c>
      <c r="Y22" s="2">
        <v>23.040655493207201</v>
      </c>
      <c r="Z22" s="2">
        <v>29.7801048742323</v>
      </c>
      <c r="AA22" s="2">
        <v>113.775812686988</v>
      </c>
      <c r="AB22" s="2">
        <v>76.598375000000004</v>
      </c>
      <c r="AC22" s="2">
        <v>880.609222172621</v>
      </c>
      <c r="AD22" s="2">
        <v>16.474655196222098</v>
      </c>
      <c r="AE22" s="2">
        <v>97.899312499999894</v>
      </c>
      <c r="AF22" s="2">
        <v>44.224503450910298</v>
      </c>
      <c r="AG22" s="2">
        <v>12.499100818856601</v>
      </c>
      <c r="AH22" s="2">
        <v>5.7127912188457604</v>
      </c>
      <c r="AI22" s="2">
        <v>166.702946635834</v>
      </c>
      <c r="AJ22" s="2">
        <v>370.6074375</v>
      </c>
      <c r="AK22" s="2">
        <v>212.77074601734799</v>
      </c>
      <c r="AL22" s="2">
        <v>28.612080695581</v>
      </c>
      <c r="AM22" s="2">
        <v>5.8952636656393604</v>
      </c>
      <c r="AN22" s="2">
        <v>17.278737077147799</v>
      </c>
      <c r="AO22" s="2">
        <v>228.28017998692599</v>
      </c>
      <c r="AP22" s="2">
        <v>216.11081250000001</v>
      </c>
      <c r="AQ22" s="2">
        <v>109.88988651324701</v>
      </c>
      <c r="AR22" s="2">
        <v>2017.0206250000001</v>
      </c>
      <c r="AS22" s="2">
        <v>82.395333090063602</v>
      </c>
      <c r="AT22" s="2">
        <v>48.444645791352002</v>
      </c>
      <c r="AU22" s="2">
        <v>157.67452190798099</v>
      </c>
      <c r="AV22" s="2">
        <v>31.9036029088963</v>
      </c>
      <c r="AW22" s="2">
        <v>748.11786494538705</v>
      </c>
      <c r="AX22" s="2">
        <v>128.25032492340301</v>
      </c>
      <c r="AY22" s="2">
        <v>960.91506249999998</v>
      </c>
      <c r="AZ22" s="2">
        <v>294.507154874771</v>
      </c>
      <c r="BA22" s="2">
        <v>878.92218526562101</v>
      </c>
      <c r="BB22" s="2">
        <v>430.5811875</v>
      </c>
      <c r="BC22" s="2">
        <v>68.044175928505496</v>
      </c>
      <c r="BD22" s="2">
        <v>94.719320890668499</v>
      </c>
      <c r="BE22" s="2">
        <v>168.332238486753</v>
      </c>
      <c r="BF22" s="2">
        <v>93.854408872375799</v>
      </c>
      <c r="BG22" s="2">
        <v>294.13407001307399</v>
      </c>
      <c r="BH22" s="2">
        <v>318.62005099537498</v>
      </c>
      <c r="BI22" s="2">
        <v>34.963687499999999</v>
      </c>
      <c r="BJ22" s="2">
        <v>29.339965291032399</v>
      </c>
      <c r="BK22" s="2">
        <v>17.36696551296</v>
      </c>
      <c r="BL22" s="2">
        <v>11.9800179491028</v>
      </c>
      <c r="BM22" s="2">
        <v>400.89262635452098</v>
      </c>
      <c r="BN22" s="2">
        <v>17.062567289335199</v>
      </c>
      <c r="BO22" s="2">
        <v>31.6488530920188</v>
      </c>
      <c r="BP22" s="2">
        <v>17.883302381634198</v>
      </c>
      <c r="BQ22" s="2"/>
      <c r="BR22" s="2">
        <f t="shared" si="1"/>
        <v>13968.444062499999</v>
      </c>
      <c r="BS22" s="2">
        <f t="array" ref="BS22">SUMPRODUCT(B22:BP22,TRANSPOSE(pct_by_cnty!$F$4:$F$70))</f>
        <v>6664.7051923443314</v>
      </c>
      <c r="BT22" s="2">
        <f t="array" ref="BT22">SUMPRODUCT(B22:BP22,TRANSPOSE(pct_by_cnty!$G$4:$G$70))</f>
        <v>636.48553228135029</v>
      </c>
      <c r="BU22" s="7">
        <f t="array" ref="BU22">SUMPRODUCT(B22:BP22,TRANSPOSE(pct_by_cnty!$H$4:$H$70))</f>
        <v>7301.1907246256815</v>
      </c>
      <c r="BV22" s="7"/>
      <c r="BW22" s="15">
        <f t="shared" si="2"/>
        <v>0.47712581032819179</v>
      </c>
      <c r="BX22" s="15">
        <f t="shared" si="0"/>
        <v>0.52269176809939932</v>
      </c>
    </row>
    <row r="23" spans="1:76" x14ac:dyDescent="0.25">
      <c r="A23">
        <v>1994</v>
      </c>
      <c r="B23" s="2">
        <v>199.69544897090199</v>
      </c>
      <c r="C23" s="2">
        <v>20.077006979371401</v>
      </c>
      <c r="D23" s="2">
        <v>139.909172466266</v>
      </c>
      <c r="E23" s="2">
        <v>24.607712527799698</v>
      </c>
      <c r="F23" s="2">
        <v>445.03674999999998</v>
      </c>
      <c r="G23" s="2">
        <v>1416.599375</v>
      </c>
      <c r="H23" s="2">
        <v>11.8712537804716</v>
      </c>
      <c r="I23" s="2">
        <v>127.84593750000001</v>
      </c>
      <c r="J23" s="2">
        <v>104.86681249999999</v>
      </c>
      <c r="K23" s="2">
        <v>119.491963871035</v>
      </c>
      <c r="L23" s="2">
        <v>192.11181250000001</v>
      </c>
      <c r="M23" s="2">
        <v>48.722167994541003</v>
      </c>
      <c r="N23" s="2">
        <v>27.763755674571499</v>
      </c>
      <c r="O23" s="2">
        <v>12.0517136808588</v>
      </c>
      <c r="P23" s="2">
        <v>718.74562581845998</v>
      </c>
      <c r="Q23" s="2">
        <v>276.76091969020001</v>
      </c>
      <c r="R23" s="2">
        <v>37.759377598605496</v>
      </c>
      <c r="S23" s="2">
        <v>10.2832066570642</v>
      </c>
      <c r="T23" s="2">
        <v>43.4186591853625</v>
      </c>
      <c r="U23" s="2">
        <v>12.052863529098</v>
      </c>
      <c r="V23" s="2">
        <v>8.2710787677468804</v>
      </c>
      <c r="W23" s="2">
        <v>12.6837650337339</v>
      </c>
      <c r="X23" s="2">
        <v>11.470231779611201</v>
      </c>
      <c r="Y23" s="2">
        <v>23.764563770990598</v>
      </c>
      <c r="Z23" s="2">
        <v>31.0922382817133</v>
      </c>
      <c r="AA23" s="2">
        <v>117.488595450746</v>
      </c>
      <c r="AB23" s="2">
        <v>78.960312500000001</v>
      </c>
      <c r="AC23" s="2">
        <v>892.60355434891596</v>
      </c>
      <c r="AD23" s="2">
        <v>16.930146321326301</v>
      </c>
      <c r="AE23" s="2">
        <v>100.10306249999999</v>
      </c>
      <c r="AF23" s="2">
        <v>44.695907105902101</v>
      </c>
      <c r="AG23" s="2">
        <v>12.788229459829299</v>
      </c>
      <c r="AH23" s="2">
        <v>5.9882610278487496</v>
      </c>
      <c r="AI23" s="2">
        <v>172.20393869830301</v>
      </c>
      <c r="AJ23" s="2">
        <v>382.22143749999998</v>
      </c>
      <c r="AK23" s="2">
        <v>219.16337992461899</v>
      </c>
      <c r="AL23" s="2">
        <v>29.512211598323098</v>
      </c>
      <c r="AM23" s="2">
        <v>6.44542610882967</v>
      </c>
      <c r="AN23" s="2">
        <v>17.6138888327934</v>
      </c>
      <c r="AO23" s="2">
        <v>233.23919258404601</v>
      </c>
      <c r="AP23" s="2">
        <v>224.30793750000001</v>
      </c>
      <c r="AQ23" s="2">
        <v>112.43235576794901</v>
      </c>
      <c r="AR23" s="2">
        <v>2050.2273125000002</v>
      </c>
      <c r="AS23" s="2">
        <v>81.802472845520001</v>
      </c>
      <c r="AT23" s="2">
        <v>49.668394724548499</v>
      </c>
      <c r="AU23" s="2">
        <v>160.76171748885901</v>
      </c>
      <c r="AV23" s="2">
        <v>31.970476463597699</v>
      </c>
      <c r="AW23" s="2">
        <v>766.823678684426</v>
      </c>
      <c r="AX23" s="2">
        <v>133.03700266349401</v>
      </c>
      <c r="AY23" s="2">
        <v>990.90406250000001</v>
      </c>
      <c r="AZ23" s="2">
        <v>302.18008242070101</v>
      </c>
      <c r="BA23" s="2">
        <v>886.07451777963604</v>
      </c>
      <c r="BB23" s="2">
        <v>439.53312499999998</v>
      </c>
      <c r="BC23" s="2">
        <v>68.913625737865004</v>
      </c>
      <c r="BD23" s="2">
        <v>98.651321106584703</v>
      </c>
      <c r="BE23" s="2">
        <v>173.123144232051</v>
      </c>
      <c r="BF23" s="2">
        <v>97.850580309799597</v>
      </c>
      <c r="BG23" s="2">
        <v>300.07693241595399</v>
      </c>
      <c r="BH23" s="2">
        <v>326.318254953777</v>
      </c>
      <c r="BI23" s="2">
        <v>36.4921875</v>
      </c>
      <c r="BJ23" s="2">
        <v>29.981407339329799</v>
      </c>
      <c r="BK23" s="2">
        <v>17.501602672552401</v>
      </c>
      <c r="BL23" s="2">
        <v>12.585072942003199</v>
      </c>
      <c r="BM23" s="2">
        <v>408.47824740139401</v>
      </c>
      <c r="BN23" s="2">
        <v>17.921356430189299</v>
      </c>
      <c r="BO23" s="2">
        <v>33.299782511141302</v>
      </c>
      <c r="BP23" s="2">
        <v>18.056015588742</v>
      </c>
      <c r="BQ23" s="2"/>
      <c r="BR23" s="2">
        <f t="shared" si="1"/>
        <v>14275.883625</v>
      </c>
      <c r="BS23" s="2">
        <f t="array" ref="BS23">SUMPRODUCT(B23:BP23,TRANSPOSE(pct_by_cnty!$F$4:$F$70))</f>
        <v>6826.7197149755239</v>
      </c>
      <c r="BT23" s="2">
        <f t="array" ref="BT23">SUMPRODUCT(B23:BP23,TRANSPOSE(pct_by_cnty!$G$4:$G$70))</f>
        <v>647.93403408181996</v>
      </c>
      <c r="BU23" s="7">
        <f t="array" ref="BU23">SUMPRODUCT(B23:BP23,TRANSPOSE(pct_by_cnty!$H$4:$H$70))</f>
        <v>7474.6537490573437</v>
      </c>
      <c r="BV23" s="7"/>
      <c r="BW23" s="15">
        <f t="shared" si="2"/>
        <v>0.47819945120738711</v>
      </c>
      <c r="BX23" s="15">
        <f t="shared" si="0"/>
        <v>0.52358606622203696</v>
      </c>
    </row>
    <row r="24" spans="1:76" x14ac:dyDescent="0.25">
      <c r="A24">
        <v>1995</v>
      </c>
      <c r="B24" s="2">
        <v>204.02491956588099</v>
      </c>
      <c r="C24" s="2">
        <v>20.581139571867801</v>
      </c>
      <c r="D24" s="2">
        <v>142.428835414448</v>
      </c>
      <c r="E24" s="2">
        <v>24.5929409241432</v>
      </c>
      <c r="F24" s="2">
        <v>451.7240625</v>
      </c>
      <c r="G24" s="2">
        <v>1451.383</v>
      </c>
      <c r="H24" s="2">
        <v>12.0127905777669</v>
      </c>
      <c r="I24" s="2">
        <v>130.87293750000001</v>
      </c>
      <c r="J24" s="2">
        <v>107.82893749999999</v>
      </c>
      <c r="K24" s="2">
        <v>123.366256592</v>
      </c>
      <c r="L24" s="2">
        <v>200.9009375</v>
      </c>
      <c r="M24" s="2">
        <v>50.504041028006398</v>
      </c>
      <c r="N24" s="2">
        <v>28.646656302688701</v>
      </c>
      <c r="O24" s="2">
        <v>12.5250182133843</v>
      </c>
      <c r="P24" s="2">
        <v>727.97466181778702</v>
      </c>
      <c r="Q24" s="2">
        <v>279.16488489153897</v>
      </c>
      <c r="R24" s="2">
        <v>40.086364490982099</v>
      </c>
      <c r="S24" s="2">
        <v>10.606419985259601</v>
      </c>
      <c r="T24" s="2">
        <v>43.873852102822497</v>
      </c>
      <c r="U24" s="2">
        <v>12.4127679341186</v>
      </c>
      <c r="V24" s="2">
        <v>8.4903484807815008</v>
      </c>
      <c r="W24" s="2">
        <v>12.833539585552399</v>
      </c>
      <c r="X24" s="2">
        <v>11.8794710561678</v>
      </c>
      <c r="Y24" s="2">
        <v>24.5187631452084</v>
      </c>
      <c r="Z24" s="2">
        <v>31.992675574099401</v>
      </c>
      <c r="AA24" s="2">
        <v>119.58454161371399</v>
      </c>
      <c r="AB24" s="2">
        <v>81.022937499999998</v>
      </c>
      <c r="AC24" s="2">
        <v>907.89994346480705</v>
      </c>
      <c r="AD24" s="2">
        <v>17.831736614477201</v>
      </c>
      <c r="AE24" s="2">
        <v>102.10968750000001</v>
      </c>
      <c r="AF24" s="2">
        <v>45.502052961997002</v>
      </c>
      <c r="AG24" s="2">
        <v>13.084937971634099</v>
      </c>
      <c r="AH24" s="2">
        <v>6.5065940954843802</v>
      </c>
      <c r="AI24" s="2">
        <v>178.67004529040901</v>
      </c>
      <c r="AJ24" s="2">
        <v>392.8108125</v>
      </c>
      <c r="AK24" s="2">
        <v>223.11897408210299</v>
      </c>
      <c r="AL24" s="2">
        <v>30.5311728486001</v>
      </c>
      <c r="AM24" s="2">
        <v>6.6970505549115904</v>
      </c>
      <c r="AN24" s="2">
        <v>17.856796674928201</v>
      </c>
      <c r="AO24" s="2">
        <v>238.092436793388</v>
      </c>
      <c r="AP24" s="2">
        <v>231.297875</v>
      </c>
      <c r="AQ24" s="2">
        <v>114.709587008695</v>
      </c>
      <c r="AR24" s="2">
        <v>2092.0471874999998</v>
      </c>
      <c r="AS24" s="2">
        <v>81.656703375790002</v>
      </c>
      <c r="AT24" s="2">
        <v>51.008709505259503</v>
      </c>
      <c r="AU24" s="2">
        <v>163.27268971790099</v>
      </c>
      <c r="AV24" s="2">
        <v>31.9866611595912</v>
      </c>
      <c r="AW24" s="2">
        <v>783.08605292894595</v>
      </c>
      <c r="AX24" s="2">
        <v>139.36771514440801</v>
      </c>
      <c r="AY24" s="2">
        <v>1017.1133125</v>
      </c>
      <c r="AZ24" s="2">
        <v>309.26304367893198</v>
      </c>
      <c r="BA24" s="2">
        <v>893.009096242547</v>
      </c>
      <c r="BB24" s="2">
        <v>448.01249999999999</v>
      </c>
      <c r="BC24" s="2">
        <v>69.480521203882901</v>
      </c>
      <c r="BD24" s="2">
        <v>102.64042001308501</v>
      </c>
      <c r="BE24" s="2">
        <v>176.86360049130499</v>
      </c>
      <c r="BF24" s="2">
        <v>102.190177608461</v>
      </c>
      <c r="BG24" s="2">
        <v>304.80437570661201</v>
      </c>
      <c r="BH24" s="2">
        <v>332.88568663623698</v>
      </c>
      <c r="BI24" s="2">
        <v>39.128374999999998</v>
      </c>
      <c r="BJ24" s="2">
        <v>30.516136812329499</v>
      </c>
      <c r="BK24" s="2">
        <v>18.124438120544301</v>
      </c>
      <c r="BL24" s="2">
        <v>12.5300302254745</v>
      </c>
      <c r="BM24" s="2">
        <v>414.17701050901798</v>
      </c>
      <c r="BN24" s="2">
        <v>18.940860843440099</v>
      </c>
      <c r="BO24" s="2">
        <v>34.663122782098803</v>
      </c>
      <c r="BP24" s="2">
        <v>19.054667564483498</v>
      </c>
      <c r="BQ24" s="2"/>
      <c r="BR24" s="2">
        <f t="shared" si="1"/>
        <v>14578.3765</v>
      </c>
      <c r="BS24" s="2">
        <f t="array" ref="BS24">SUMPRODUCT(B24:BP24,TRANSPOSE(pct_by_cnty!$F$4:$F$70))</f>
        <v>6981.3880746222922</v>
      </c>
      <c r="BT24" s="2">
        <f t="array" ref="BT24">SUMPRODUCT(B24:BP24,TRANSPOSE(pct_by_cnty!$G$4:$G$70))</f>
        <v>659.86315855619796</v>
      </c>
      <c r="BU24" s="7">
        <f t="array" ref="BU24">SUMPRODUCT(B24:BP24,TRANSPOSE(pct_by_cnty!$H$4:$H$70))</f>
        <v>7641.2512331784901</v>
      </c>
      <c r="BV24" s="7"/>
      <c r="BW24" s="15">
        <f t="shared" si="2"/>
        <v>0.47888652585027502</v>
      </c>
      <c r="BX24" s="15">
        <f t="shared" si="0"/>
        <v>0.52414967010753832</v>
      </c>
    </row>
    <row r="25" spans="1:76" x14ac:dyDescent="0.25">
      <c r="A25">
        <v>1996</v>
      </c>
      <c r="B25" s="2">
        <v>207.05917746148501</v>
      </c>
      <c r="C25" s="2">
        <v>21.017775425993701</v>
      </c>
      <c r="D25" s="2">
        <v>144.96612478754599</v>
      </c>
      <c r="E25" s="2">
        <v>25.0859487432188</v>
      </c>
      <c r="F25" s="2">
        <v>456.68975</v>
      </c>
      <c r="G25" s="2">
        <v>1486.8535625</v>
      </c>
      <c r="H25" s="2">
        <v>12.672200766780501</v>
      </c>
      <c r="I25" s="2">
        <v>132.91575</v>
      </c>
      <c r="J25" s="2">
        <v>110.1840625</v>
      </c>
      <c r="K25" s="2">
        <v>127.779853948091</v>
      </c>
      <c r="L25" s="2">
        <v>210.80425</v>
      </c>
      <c r="M25" s="2">
        <v>51.796744098589301</v>
      </c>
      <c r="N25" s="2">
        <v>29.024849408434701</v>
      </c>
      <c r="O25" s="2">
        <v>12.811444711964899</v>
      </c>
      <c r="P25" s="2">
        <v>746.55659622131395</v>
      </c>
      <c r="Q25" s="2">
        <v>283.79141503615398</v>
      </c>
      <c r="R25" s="2">
        <v>42.2161296885347</v>
      </c>
      <c r="S25" s="2">
        <v>10.686722354151399</v>
      </c>
      <c r="T25" s="2">
        <v>44.813976157024598</v>
      </c>
      <c r="U25" s="2">
        <v>13.081947538515101</v>
      </c>
      <c r="V25" s="2">
        <v>9.5908023827001507</v>
      </c>
      <c r="W25" s="2">
        <v>12.867437712454301</v>
      </c>
      <c r="X25" s="2">
        <v>12.343625126345399</v>
      </c>
      <c r="Y25" s="2">
        <v>24.659201112653701</v>
      </c>
      <c r="Z25" s="2">
        <v>32.730341158341503</v>
      </c>
      <c r="AA25" s="2">
        <v>122.185394499986</v>
      </c>
      <c r="AB25" s="2">
        <v>82.896874999999994</v>
      </c>
      <c r="AC25" s="2">
        <v>924.55169119237098</v>
      </c>
      <c r="AD25" s="2">
        <v>17.964472438788601</v>
      </c>
      <c r="AE25" s="2">
        <v>103.987375</v>
      </c>
      <c r="AF25" s="2">
        <v>45.584861335363499</v>
      </c>
      <c r="AG25" s="2">
        <v>13.2137221154227</v>
      </c>
      <c r="AH25" s="2">
        <v>6.58553737872057</v>
      </c>
      <c r="AI25" s="2">
        <v>185.52076379201</v>
      </c>
      <c r="AJ25" s="2">
        <v>402.063875</v>
      </c>
      <c r="AK25" s="2">
        <v>225.70192233006699</v>
      </c>
      <c r="AL25" s="2">
        <v>31.2457402463756</v>
      </c>
      <c r="AM25" s="2">
        <v>6.8429884140614901</v>
      </c>
      <c r="AN25" s="2">
        <v>18.121747973996801</v>
      </c>
      <c r="AO25" s="2">
        <v>243.16521024314301</v>
      </c>
      <c r="AP25" s="2">
        <v>237.5029375</v>
      </c>
      <c r="AQ25" s="2">
        <v>117.781988312938</v>
      </c>
      <c r="AR25" s="2">
        <v>2133.2866250000002</v>
      </c>
      <c r="AS25" s="2">
        <v>81.500783397923399</v>
      </c>
      <c r="AT25" s="2">
        <v>52.4346629194252</v>
      </c>
      <c r="AU25" s="2">
        <v>165.51134992692801</v>
      </c>
      <c r="AV25" s="2">
        <v>32.798460498431801</v>
      </c>
      <c r="AW25" s="2">
        <v>804.89752803643296</v>
      </c>
      <c r="AX25" s="2">
        <v>146.65518153259501</v>
      </c>
      <c r="AY25" s="2">
        <v>1044.0414375</v>
      </c>
      <c r="AZ25" s="2">
        <v>317.15769370961601</v>
      </c>
      <c r="BA25" s="2">
        <v>898.312033098028</v>
      </c>
      <c r="BB25" s="2">
        <v>455.74268749999999</v>
      </c>
      <c r="BC25" s="2">
        <v>70.1639220479111</v>
      </c>
      <c r="BD25" s="2">
        <v>107.223236485177</v>
      </c>
      <c r="BE25" s="2">
        <v>181.00719918706201</v>
      </c>
      <c r="BF25" s="2">
        <v>106.315084963846</v>
      </c>
      <c r="BG25" s="2">
        <v>309.19310225685803</v>
      </c>
      <c r="BH25" s="2">
        <v>339.44390163896202</v>
      </c>
      <c r="BI25" s="2">
        <v>43.295375</v>
      </c>
      <c r="BJ25" s="2">
        <v>31.7265826470124</v>
      </c>
      <c r="BK25" s="2">
        <v>18.885085285007602</v>
      </c>
      <c r="BL25" s="2">
        <v>12.765363981903899</v>
      </c>
      <c r="BM25" s="2">
        <v>419.83880781146502</v>
      </c>
      <c r="BN25" s="2">
        <v>19.9654418974857</v>
      </c>
      <c r="BO25" s="2">
        <v>36.113025073071803</v>
      </c>
      <c r="BP25" s="2">
        <v>19.877824491322201</v>
      </c>
      <c r="BQ25" s="2"/>
      <c r="BR25" s="2">
        <f t="shared" si="1"/>
        <v>14896.06918750001</v>
      </c>
      <c r="BS25" s="2">
        <f t="array" ref="BS25">SUMPRODUCT(B25:BP25,TRANSPOSE(pct_by_cnty!$F$4:$F$70))</f>
        <v>7136.2547353158607</v>
      </c>
      <c r="BT25" s="2">
        <f t="array" ref="BT25">SUMPRODUCT(B25:BP25,TRANSPOSE(pct_by_cnty!$G$4:$G$70))</f>
        <v>673.30112739581364</v>
      </c>
      <c r="BU25" s="7">
        <f t="array" ref="BU25">SUMPRODUCT(B25:BP25,TRANSPOSE(pct_by_cnty!$H$4:$H$70))</f>
        <v>7809.5558627116743</v>
      </c>
      <c r="BV25" s="7"/>
      <c r="BW25" s="15">
        <f t="shared" si="2"/>
        <v>0.47906965559103515</v>
      </c>
      <c r="BX25" s="15">
        <f t="shared" si="0"/>
        <v>0.52426957504098048</v>
      </c>
    </row>
    <row r="26" spans="1:76" x14ac:dyDescent="0.25">
      <c r="A26">
        <v>1997</v>
      </c>
      <c r="B26" s="2">
        <v>210.44390488679201</v>
      </c>
      <c r="C26" s="2">
        <v>21.329529738345499</v>
      </c>
      <c r="D26" s="2">
        <v>146.59776059073499</v>
      </c>
      <c r="E26" s="2">
        <v>25.577488000406198</v>
      </c>
      <c r="F26" s="2">
        <v>462.43706250000002</v>
      </c>
      <c r="G26" s="2">
        <v>1526.83925</v>
      </c>
      <c r="H26" s="2">
        <v>12.6019483111216</v>
      </c>
      <c r="I26" s="2">
        <v>135.30556250000001</v>
      </c>
      <c r="J26" s="2">
        <v>112.29062500000001</v>
      </c>
      <c r="K26" s="2">
        <v>132.20421963866801</v>
      </c>
      <c r="L26" s="2">
        <v>222.52462499999999</v>
      </c>
      <c r="M26" s="2">
        <v>53.008910695128598</v>
      </c>
      <c r="N26" s="2">
        <v>29.877294398406899</v>
      </c>
      <c r="O26" s="2">
        <v>13.2830264268077</v>
      </c>
      <c r="P26" s="2">
        <v>759.10648426632804</v>
      </c>
      <c r="Q26" s="2">
        <v>290.20930773504398</v>
      </c>
      <c r="R26" s="2">
        <v>44.6227281960292</v>
      </c>
      <c r="S26" s="2">
        <v>10.7369961766987</v>
      </c>
      <c r="T26" s="2">
        <v>44.845624613749699</v>
      </c>
      <c r="U26" s="2">
        <v>13.3650951132076</v>
      </c>
      <c r="V26" s="2">
        <v>9.8045201094872603</v>
      </c>
      <c r="W26" s="2">
        <v>12.7643644092648</v>
      </c>
      <c r="X26" s="2">
        <v>12.252394984100301</v>
      </c>
      <c r="Y26" s="2">
        <v>25.323085292488202</v>
      </c>
      <c r="Z26" s="2">
        <v>34.015845536664301</v>
      </c>
      <c r="AA26" s="2">
        <v>125.17781299785</v>
      </c>
      <c r="AB26" s="2">
        <v>84.460875000000001</v>
      </c>
      <c r="AC26" s="2">
        <v>945.92008891883097</v>
      </c>
      <c r="AD26" s="2">
        <v>18.446199494986899</v>
      </c>
      <c r="AE26" s="2">
        <v>106.62237500000001</v>
      </c>
      <c r="AF26" s="2">
        <v>45.774458886892198</v>
      </c>
      <c r="AG26" s="2">
        <v>13.4369625369633</v>
      </c>
      <c r="AH26" s="2">
        <v>6.3420391595947896</v>
      </c>
      <c r="AI26" s="2">
        <v>192.583752488578</v>
      </c>
      <c r="AJ26" s="2">
        <v>412.280125</v>
      </c>
      <c r="AK26" s="2">
        <v>229.794392561216</v>
      </c>
      <c r="AL26" s="2">
        <v>32.230018653916801</v>
      </c>
      <c r="AM26" s="2">
        <v>7.0852155740640503</v>
      </c>
      <c r="AN26" s="2">
        <v>18.151733368499102</v>
      </c>
      <c r="AO26" s="2">
        <v>248.18189315911599</v>
      </c>
      <c r="AP26" s="2">
        <v>244.12893750000001</v>
      </c>
      <c r="AQ26" s="2">
        <v>120.57125384414201</v>
      </c>
      <c r="AR26" s="2">
        <v>2160.7127500000001</v>
      </c>
      <c r="AS26" s="2">
        <v>81.053303693968502</v>
      </c>
      <c r="AT26" s="2">
        <v>54.216311008626199</v>
      </c>
      <c r="AU26" s="2">
        <v>167.149988814241</v>
      </c>
      <c r="AV26" s="2">
        <v>34.083953348232903</v>
      </c>
      <c r="AW26" s="2">
        <v>832.23420575866101</v>
      </c>
      <c r="AX26" s="2">
        <v>153.665877856142</v>
      </c>
      <c r="AY26" s="2">
        <v>1072.8205625000001</v>
      </c>
      <c r="AZ26" s="2">
        <v>324.54156595725698</v>
      </c>
      <c r="BA26" s="2">
        <v>906.48165712605999</v>
      </c>
      <c r="BB26" s="2">
        <v>464.44312500000001</v>
      </c>
      <c r="BC26" s="2">
        <v>70.499597657226502</v>
      </c>
      <c r="BD26" s="2">
        <v>112.009580348032</v>
      </c>
      <c r="BE26" s="2">
        <v>185.08162115585799</v>
      </c>
      <c r="BF26" s="2">
        <v>110.688629764956</v>
      </c>
      <c r="BG26" s="2">
        <v>314.67585684088402</v>
      </c>
      <c r="BH26" s="2">
        <v>347.45922639661802</v>
      </c>
      <c r="BI26" s="2">
        <v>46.781500000000001</v>
      </c>
      <c r="BJ26" s="2">
        <v>32.739825655217103</v>
      </c>
      <c r="BK26" s="2">
        <v>18.883892342861699</v>
      </c>
      <c r="BL26" s="2">
        <v>12.875381142860199</v>
      </c>
      <c r="BM26" s="2">
        <v>427.14089680397097</v>
      </c>
      <c r="BN26" s="2">
        <v>20.7958952880706</v>
      </c>
      <c r="BO26" s="2">
        <v>37.7915111857588</v>
      </c>
      <c r="BP26" s="2">
        <v>20.410308590370001</v>
      </c>
      <c r="BQ26" s="2"/>
      <c r="BR26" s="2">
        <f t="shared" si="1"/>
        <v>15221.792812499993</v>
      </c>
      <c r="BS26" s="2">
        <f t="array" ref="BS26">SUMPRODUCT(B26:BP26,TRANSPOSE(pct_by_cnty!$F$4:$F$70))</f>
        <v>7291.0217777610378</v>
      </c>
      <c r="BT26" s="2">
        <f t="array" ref="BT26">SUMPRODUCT(B26:BP26,TRANSPOSE(pct_by_cnty!$G$4:$G$70))</f>
        <v>687.45733649261308</v>
      </c>
      <c r="BU26" s="7">
        <f t="array" ref="BU26">SUMPRODUCT(B26:BP26,TRANSPOSE(pct_by_cnty!$H$4:$H$70))</f>
        <v>7978.4791142536506</v>
      </c>
      <c r="BV26" s="7"/>
      <c r="BW26" s="15">
        <f t="shared" si="2"/>
        <v>0.47898574547498241</v>
      </c>
      <c r="BX26" s="15">
        <f t="shared" si="0"/>
        <v>0.52414845035216873</v>
      </c>
    </row>
    <row r="27" spans="1:76" x14ac:dyDescent="0.25">
      <c r="A27">
        <v>1998</v>
      </c>
      <c r="B27" s="2">
        <v>213.08645857542101</v>
      </c>
      <c r="C27" s="2">
        <v>21.265167455331099</v>
      </c>
      <c r="D27" s="2">
        <v>147.196327613563</v>
      </c>
      <c r="E27" s="2">
        <v>25.9288407363115</v>
      </c>
      <c r="F27" s="2">
        <v>468.09924999999998</v>
      </c>
      <c r="G27" s="2">
        <v>1564.5223125</v>
      </c>
      <c r="H27" s="2">
        <v>12.581876834969</v>
      </c>
      <c r="I27" s="2">
        <v>137.9284375</v>
      </c>
      <c r="J27" s="2">
        <v>114.625125</v>
      </c>
      <c r="K27" s="2">
        <v>135.74271902734</v>
      </c>
      <c r="L27" s="2">
        <v>234.79106250000001</v>
      </c>
      <c r="M27" s="2">
        <v>54.352225821230697</v>
      </c>
      <c r="N27" s="2">
        <v>30.447260688506599</v>
      </c>
      <c r="O27" s="2">
        <v>13.5162043649774</v>
      </c>
      <c r="P27" s="2">
        <v>767.44599178033104</v>
      </c>
      <c r="Q27" s="2">
        <v>294.985024272033</v>
      </c>
      <c r="R27" s="2">
        <v>46.7181681743807</v>
      </c>
      <c r="S27" s="2">
        <v>10.864436627075699</v>
      </c>
      <c r="T27" s="2">
        <v>44.815878997033799</v>
      </c>
      <c r="U27" s="2">
        <v>13.9919164245789</v>
      </c>
      <c r="V27" s="2">
        <v>10.1464164352042</v>
      </c>
      <c r="W27" s="2">
        <v>12.6959848864369</v>
      </c>
      <c r="X27" s="2">
        <v>12.572864029213299</v>
      </c>
      <c r="Y27" s="2">
        <v>26.2362775548673</v>
      </c>
      <c r="Z27" s="2">
        <v>34.621191176261398</v>
      </c>
      <c r="AA27" s="2">
        <v>127.82952784326299</v>
      </c>
      <c r="AB27" s="2">
        <v>85.672375000000002</v>
      </c>
      <c r="AC27" s="2">
        <v>966.608522865135</v>
      </c>
      <c r="AD27" s="2">
        <v>18.513304445086899</v>
      </c>
      <c r="AE27" s="2">
        <v>109.2315625</v>
      </c>
      <c r="AF27" s="2">
        <v>46.042418914467497</v>
      </c>
      <c r="AG27" s="2">
        <v>13.618145650574901</v>
      </c>
      <c r="AH27" s="2">
        <v>6.4051006237234702</v>
      </c>
      <c r="AI27" s="2">
        <v>199.508791125447</v>
      </c>
      <c r="AJ27" s="2">
        <v>423.09075000000001</v>
      </c>
      <c r="AK27" s="2">
        <v>233.411570847658</v>
      </c>
      <c r="AL27" s="2">
        <v>32.996883294510397</v>
      </c>
      <c r="AM27" s="2">
        <v>6.9418632776189897</v>
      </c>
      <c r="AN27" s="2">
        <v>18.327039792802299</v>
      </c>
      <c r="AO27" s="2">
        <v>254.58198683069801</v>
      </c>
      <c r="AP27" s="2">
        <v>250.57425000000001</v>
      </c>
      <c r="AQ27" s="2">
        <v>123.920091142126</v>
      </c>
      <c r="AR27" s="2">
        <v>2186.3879375000001</v>
      </c>
      <c r="AS27" s="2">
        <v>80.9550241434968</v>
      </c>
      <c r="AT27" s="2">
        <v>55.673834934979702</v>
      </c>
      <c r="AU27" s="2">
        <v>168.22054260115701</v>
      </c>
      <c r="AV27" s="2">
        <v>34.896582463241401</v>
      </c>
      <c r="AW27" s="2">
        <v>858.17743628540597</v>
      </c>
      <c r="AX27" s="2">
        <v>160.531496308621</v>
      </c>
      <c r="AY27" s="2">
        <v>1098.3708125000001</v>
      </c>
      <c r="AZ27" s="2">
        <v>331.53311252365398</v>
      </c>
      <c r="BA27" s="2">
        <v>914.43071176794797</v>
      </c>
      <c r="BB27" s="2">
        <v>472.19125000000003</v>
      </c>
      <c r="BC27" s="2">
        <v>70.774559330993199</v>
      </c>
      <c r="BD27" s="2">
        <v>116.47166180201801</v>
      </c>
      <c r="BE27" s="2">
        <v>187.836221357874</v>
      </c>
      <c r="BF27" s="2">
        <v>113.587663227967</v>
      </c>
      <c r="BG27" s="2">
        <v>319.35757566930198</v>
      </c>
      <c r="BH27" s="2">
        <v>354.22252628052598</v>
      </c>
      <c r="BI27" s="2">
        <v>49.186875000000001</v>
      </c>
      <c r="BJ27" s="2">
        <v>33.563688634258298</v>
      </c>
      <c r="BK27" s="2">
        <v>19.154215076603901</v>
      </c>
      <c r="BL27" s="2">
        <v>13.107623837385299</v>
      </c>
      <c r="BM27" s="2">
        <v>433.21339432561899</v>
      </c>
      <c r="BN27" s="2">
        <v>21.348717004733199</v>
      </c>
      <c r="BO27" s="2">
        <v>38.783457398842799</v>
      </c>
      <c r="BP27" s="2">
        <v>20.5261643971951</v>
      </c>
      <c r="BQ27" s="2"/>
      <c r="BR27" s="2">
        <f t="shared" si="1"/>
        <v>15518.954687500001</v>
      </c>
      <c r="BS27" s="2">
        <f t="array" ref="BS27">SUMPRODUCT(B27:BP27,TRANSPOSE(pct_by_cnty!$F$4:$F$70))</f>
        <v>7436.4616672717038</v>
      </c>
      <c r="BT27" s="2">
        <f t="array" ref="BT27">SUMPRODUCT(B27:BP27,TRANSPOSE(pct_by_cnty!$G$4:$G$70))</f>
        <v>696.7069048922101</v>
      </c>
      <c r="BU27" s="7">
        <f t="array" ref="BU27">SUMPRODUCT(B27:BP27,TRANSPOSE(pct_by_cnty!$H$4:$H$70))</f>
        <v>8133.1685721639142</v>
      </c>
      <c r="BV27" s="7"/>
      <c r="BW27" s="15">
        <f t="shared" si="2"/>
        <v>0.47918573235229078</v>
      </c>
      <c r="BX27" s="15">
        <f t="shared" si="0"/>
        <v>0.5240796648961743</v>
      </c>
    </row>
    <row r="28" spans="1:76" x14ac:dyDescent="0.25">
      <c r="A28">
        <v>1999</v>
      </c>
      <c r="B28" s="2">
        <v>216.240196532922</v>
      </c>
      <c r="C28" s="2">
        <v>21.6192428511484</v>
      </c>
      <c r="D28" s="2">
        <v>148.533982014858</v>
      </c>
      <c r="E28" s="2">
        <v>25.9177637267127</v>
      </c>
      <c r="F28" s="2">
        <v>472.89612499999998</v>
      </c>
      <c r="G28" s="2">
        <v>1599.2484374999999</v>
      </c>
      <c r="H28" s="2">
        <v>12.8102053881597</v>
      </c>
      <c r="I28" s="2">
        <v>140.41987499999999</v>
      </c>
      <c r="J28" s="2">
        <v>116.858875</v>
      </c>
      <c r="K28" s="2">
        <v>138.98843385518799</v>
      </c>
      <c r="L28" s="2">
        <v>245.94081249999999</v>
      </c>
      <c r="M28" s="2">
        <v>55.510890015358498</v>
      </c>
      <c r="N28" s="2">
        <v>31.390259440013299</v>
      </c>
      <c r="O28" s="2">
        <v>13.718283253502401</v>
      </c>
      <c r="P28" s="2">
        <v>774.73546282110601</v>
      </c>
      <c r="Q28" s="2">
        <v>294.29062259222599</v>
      </c>
      <c r="R28" s="2">
        <v>48.437855429614601</v>
      </c>
      <c r="S28" s="2">
        <v>10.859890413862299</v>
      </c>
      <c r="T28" s="2">
        <v>45.202406520160999</v>
      </c>
      <c r="U28" s="2">
        <v>14.0876159670783</v>
      </c>
      <c r="V28" s="2">
        <v>10.396340191531801</v>
      </c>
      <c r="W28" s="2">
        <v>12.739017985141899</v>
      </c>
      <c r="X28" s="2">
        <v>12.8222196487816</v>
      </c>
      <c r="Y28" s="2">
        <v>26.528488641662101</v>
      </c>
      <c r="Z28" s="2">
        <v>35.680351670436401</v>
      </c>
      <c r="AA28" s="2">
        <v>129.52029030812801</v>
      </c>
      <c r="AB28" s="2">
        <v>86.734937500000001</v>
      </c>
      <c r="AC28" s="2">
        <v>986.89044454472196</v>
      </c>
      <c r="AD28" s="2">
        <v>18.6881823974512</v>
      </c>
      <c r="AE28" s="2">
        <v>111.5439375</v>
      </c>
      <c r="AF28" s="2">
        <v>46.093712064515998</v>
      </c>
      <c r="AG28" s="2">
        <v>13.5636274457508</v>
      </c>
      <c r="AH28" s="2">
        <v>6.5207399525661502</v>
      </c>
      <c r="AI28" s="2">
        <v>205.96796405857299</v>
      </c>
      <c r="AJ28" s="2">
        <v>433.58249999999998</v>
      </c>
      <c r="AK28" s="2">
        <v>236.31750400773299</v>
      </c>
      <c r="AL28" s="2">
        <v>33.933277938327102</v>
      </c>
      <c r="AM28" s="2">
        <v>7.1224541720490704</v>
      </c>
      <c r="AN28" s="2">
        <v>18.631114659496902</v>
      </c>
      <c r="AO28" s="2">
        <v>259.70787575529499</v>
      </c>
      <c r="AP28" s="2">
        <v>255.63637499999999</v>
      </c>
      <c r="AQ28" s="2">
        <v>126.158038892999</v>
      </c>
      <c r="AR28" s="2">
        <v>2226.614</v>
      </c>
      <c r="AS28" s="2">
        <v>80.068038726634796</v>
      </c>
      <c r="AT28" s="2">
        <v>56.992632973437601</v>
      </c>
      <c r="AU28" s="2">
        <v>169.37979943686</v>
      </c>
      <c r="AV28" s="2">
        <v>35.593248280927199</v>
      </c>
      <c r="AW28" s="2">
        <v>879.28819652001698</v>
      </c>
      <c r="AX28" s="2">
        <v>167.70901032564399</v>
      </c>
      <c r="AY28" s="2">
        <v>1119.1826249999999</v>
      </c>
      <c r="AZ28" s="2">
        <v>338.20483934748</v>
      </c>
      <c r="BA28" s="2">
        <v>919.20498829966903</v>
      </c>
      <c r="BB28" s="2">
        <v>479.09493750000001</v>
      </c>
      <c r="BC28" s="2">
        <v>70.582779965601205</v>
      </c>
      <c r="BD28" s="2">
        <v>119.89135249911899</v>
      </c>
      <c r="BE28" s="2">
        <v>190.62708610700099</v>
      </c>
      <c r="BF28" s="2">
        <v>116.202127407774</v>
      </c>
      <c r="BG28" s="2">
        <v>323.65512424470501</v>
      </c>
      <c r="BH28" s="2">
        <v>361.65164159576602</v>
      </c>
      <c r="BI28" s="2">
        <v>51.943125000000002</v>
      </c>
      <c r="BJ28" s="2">
        <v>34.260666540275402</v>
      </c>
      <c r="BK28" s="2">
        <v>19.490134293966701</v>
      </c>
      <c r="BL28" s="2">
        <v>13.453969519819401</v>
      </c>
      <c r="BM28" s="2">
        <v>439.40083207038498</v>
      </c>
      <c r="BN28" s="2">
        <v>22.341212026355201</v>
      </c>
      <c r="BO28" s="2">
        <v>39.940825563139597</v>
      </c>
      <c r="BP28" s="2">
        <v>20.894801598350298</v>
      </c>
      <c r="BQ28" s="2"/>
      <c r="BR28" s="2">
        <f t="shared" si="1"/>
        <v>15798.154624999997</v>
      </c>
      <c r="BS28" s="2">
        <f t="array" ref="BS28">SUMPRODUCT(B28:BP28,TRANSPOSE(pct_by_cnty!$F$4:$F$70))</f>
        <v>7582.8848952218395</v>
      </c>
      <c r="BT28" s="2">
        <f t="array" ref="BT28">SUMPRODUCT(B28:BP28,TRANSPOSE(pct_by_cnty!$G$4:$G$70))</f>
        <v>701.25740403078612</v>
      </c>
      <c r="BU28" s="7">
        <f t="array" ref="BU28">SUMPRODUCT(B28:BP28,TRANSPOSE(pct_by_cnty!$H$4:$H$70))</f>
        <v>8284.1422992526259</v>
      </c>
      <c r="BV28" s="7"/>
      <c r="BW28" s="15">
        <f t="shared" si="2"/>
        <v>0.47998548407813429</v>
      </c>
      <c r="BX28" s="15">
        <f t="shared" si="0"/>
        <v>0.52437404848179392</v>
      </c>
    </row>
    <row r="29" spans="1:76" x14ac:dyDescent="0.25">
      <c r="A29">
        <v>2000</v>
      </c>
      <c r="B29" s="2">
        <v>218.97430967474301</v>
      </c>
      <c r="C29" s="2">
        <v>22.4380446865217</v>
      </c>
      <c r="D29" s="2">
        <v>148.72218752262799</v>
      </c>
      <c r="E29" s="2">
        <v>26.080773681520402</v>
      </c>
      <c r="F29" s="2">
        <v>479.05337500000002</v>
      </c>
      <c r="G29" s="2">
        <v>1634.74</v>
      </c>
      <c r="H29" s="2">
        <v>13.0483919892198</v>
      </c>
      <c r="I29" s="2">
        <v>142.86293749999999</v>
      </c>
      <c r="J29" s="2">
        <v>118.991</v>
      </c>
      <c r="K29" s="2">
        <v>142.034407388369</v>
      </c>
      <c r="L29" s="2">
        <v>255.28143750000001</v>
      </c>
      <c r="M29" s="2">
        <v>56.607406688815601</v>
      </c>
      <c r="N29" s="2">
        <v>32.216719975837599</v>
      </c>
      <c r="O29" s="2">
        <v>13.7668540634729</v>
      </c>
      <c r="P29" s="2">
        <v>782.03214653390501</v>
      </c>
      <c r="Q29" s="2">
        <v>295.35749382693598</v>
      </c>
      <c r="R29" s="2">
        <v>50.702477407424396</v>
      </c>
      <c r="S29" s="2">
        <v>9.8453319618047495</v>
      </c>
      <c r="T29" s="2">
        <v>44.992332616793597</v>
      </c>
      <c r="U29" s="2">
        <v>14.4670028252572</v>
      </c>
      <c r="V29" s="2">
        <v>10.5858081943218</v>
      </c>
      <c r="W29" s="2">
        <v>14.5983124773716</v>
      </c>
      <c r="X29" s="2">
        <v>13.338578620881901</v>
      </c>
      <c r="Y29" s="2">
        <v>26.786227389526498</v>
      </c>
      <c r="Z29" s="2">
        <v>36.278332175549501</v>
      </c>
      <c r="AA29" s="2">
        <v>131.690961541701</v>
      </c>
      <c r="AB29" s="2">
        <v>87.615437499999999</v>
      </c>
      <c r="AC29" s="2">
        <v>1005.73346521499</v>
      </c>
      <c r="AD29" s="2">
        <v>18.564939921472099</v>
      </c>
      <c r="AE29" s="2">
        <v>113.61143749999999</v>
      </c>
      <c r="AF29" s="2">
        <v>46.7310547767297</v>
      </c>
      <c r="AG29" s="2">
        <v>12.9031403729274</v>
      </c>
      <c r="AH29" s="2">
        <v>7.0155119813205697</v>
      </c>
      <c r="AI29" s="2">
        <v>213.23517273630901</v>
      </c>
      <c r="AJ29" s="2">
        <v>446.59687500000001</v>
      </c>
      <c r="AK29" s="2">
        <v>240.79756284659999</v>
      </c>
      <c r="AL29" s="2">
        <v>34.666295404488601</v>
      </c>
      <c r="AM29" s="2">
        <v>6.9934978230565497</v>
      </c>
      <c r="AN29" s="2">
        <v>18.746056405371501</v>
      </c>
      <c r="AO29" s="2">
        <v>266.43639958528001</v>
      </c>
      <c r="AP29" s="2">
        <v>260.69625000000002</v>
      </c>
      <c r="AQ29" s="2">
        <v>127.723492869032</v>
      </c>
      <c r="AR29" s="2">
        <v>2263.3198750000001</v>
      </c>
      <c r="AS29" s="2">
        <v>79.521143510989305</v>
      </c>
      <c r="AT29" s="2">
        <v>58.122899611009998</v>
      </c>
      <c r="AU29" s="2">
        <v>171.477855205114</v>
      </c>
      <c r="AV29" s="2">
        <v>35.940114653129498</v>
      </c>
      <c r="AW29" s="2">
        <v>906.79601053543797</v>
      </c>
      <c r="AX29" s="2">
        <v>174.874391403397</v>
      </c>
      <c r="AY29" s="2">
        <v>1139.2663124999999</v>
      </c>
      <c r="AZ29" s="2">
        <v>347.832924206629</v>
      </c>
      <c r="BA29" s="2">
        <v>924.26227403668304</v>
      </c>
      <c r="BB29" s="2">
        <v>486.49612500000001</v>
      </c>
      <c r="BC29" s="2">
        <v>70.478327682263895</v>
      </c>
      <c r="BD29" s="2">
        <v>124.878439280194</v>
      </c>
      <c r="BE29" s="2">
        <v>194.16025713096801</v>
      </c>
      <c r="BF29" s="2">
        <v>118.614006173064</v>
      </c>
      <c r="BG29" s="2">
        <v>328.14091291471999</v>
      </c>
      <c r="BH29" s="2">
        <v>368.91461282485602</v>
      </c>
      <c r="BI29" s="2">
        <v>54.023062500000002</v>
      </c>
      <c r="BJ29" s="2">
        <v>35.093570203522098</v>
      </c>
      <c r="BK29" s="2">
        <v>19.245377540541799</v>
      </c>
      <c r="BL29" s="2">
        <v>13.458655847776599</v>
      </c>
      <c r="BM29" s="2">
        <v>446.02121009257598</v>
      </c>
      <c r="BN29" s="2">
        <v>22.945589163679099</v>
      </c>
      <c r="BO29" s="2">
        <v>40.821144794885697</v>
      </c>
      <c r="BP29" s="2">
        <v>21.036529508387201</v>
      </c>
      <c r="BQ29" s="2"/>
      <c r="BR29" s="2">
        <f t="shared" si="1"/>
        <v>16089.301062499997</v>
      </c>
      <c r="BS29" s="2">
        <f t="array" ref="BS29">SUMPRODUCT(B29:BP29,TRANSPOSE(pct_by_cnty!$F$4:$F$70))</f>
        <v>7729.7197881387565</v>
      </c>
      <c r="BT29" s="2">
        <f t="array" ref="BT29">SUMPRODUCT(B29:BP29,TRANSPOSE(pct_by_cnty!$G$4:$G$70))</f>
        <v>706.88913430882485</v>
      </c>
      <c r="BU29" s="7">
        <f t="array" ref="BU29">SUMPRODUCT(B29:BP29,TRANSPOSE(pct_by_cnty!$H$4:$H$70))</f>
        <v>8436.6089224475818</v>
      </c>
      <c r="BV29" s="7"/>
      <c r="BW29" s="15">
        <f t="shared" si="2"/>
        <v>0.48042607681415916</v>
      </c>
      <c r="BX29" s="15">
        <f t="shared" si="0"/>
        <v>0.52436143059757501</v>
      </c>
    </row>
    <row r="30" spans="1:76" x14ac:dyDescent="0.25">
      <c r="A30">
        <v>2001</v>
      </c>
      <c r="B30" s="2">
        <v>222.09367419311801</v>
      </c>
      <c r="C30" s="2">
        <v>22.679115432705199</v>
      </c>
      <c r="D30" s="2">
        <v>150.52394063720999</v>
      </c>
      <c r="E30" s="2">
        <v>26.1134607153679</v>
      </c>
      <c r="F30" s="2">
        <v>487.57762500000001</v>
      </c>
      <c r="G30" s="2">
        <v>1665.9456250000001</v>
      </c>
      <c r="H30" s="2">
        <v>12.862003213216701</v>
      </c>
      <c r="I30" s="2">
        <v>146.77293750000001</v>
      </c>
      <c r="J30" s="2">
        <v>121.46787500000001</v>
      </c>
      <c r="K30" s="2">
        <v>146.065735270277</v>
      </c>
      <c r="L30" s="2">
        <v>265.71031249999999</v>
      </c>
      <c r="M30" s="2">
        <v>57.106613472552397</v>
      </c>
      <c r="N30" s="2">
        <v>32.439840282917999</v>
      </c>
      <c r="O30" s="2">
        <v>14.049388268939801</v>
      </c>
      <c r="P30" s="2">
        <v>792.74737707545603</v>
      </c>
      <c r="Q30" s="2">
        <v>298.30696625118998</v>
      </c>
      <c r="R30" s="2">
        <v>54.102779534379998</v>
      </c>
      <c r="S30" s="2">
        <v>9.9215732733694804</v>
      </c>
      <c r="T30" s="2">
        <v>45.2192221543161</v>
      </c>
      <c r="U30" s="2">
        <v>14.3072008068822</v>
      </c>
      <c r="V30" s="2">
        <v>10.9607854890867</v>
      </c>
      <c r="W30" s="2">
        <v>14.8993718627896</v>
      </c>
      <c r="X30" s="2">
        <v>13.7490379175765</v>
      </c>
      <c r="Y30" s="2">
        <v>26.408805227541901</v>
      </c>
      <c r="Z30" s="2">
        <v>36.071076030900997</v>
      </c>
      <c r="AA30" s="2">
        <v>134.43668658580199</v>
      </c>
      <c r="AB30" s="2">
        <v>88.709625000000003</v>
      </c>
      <c r="AC30" s="2">
        <v>1030.75944391913</v>
      </c>
      <c r="AD30" s="2">
        <v>18.778905135074801</v>
      </c>
      <c r="AE30" s="2">
        <v>115.82668750000001</v>
      </c>
      <c r="AF30" s="2">
        <v>46.296003159147503</v>
      </c>
      <c r="AG30" s="2">
        <v>12.889876826527701</v>
      </c>
      <c r="AH30" s="2">
        <v>7.1613535443402503</v>
      </c>
      <c r="AI30" s="2">
        <v>223.08079799332299</v>
      </c>
      <c r="AJ30" s="2">
        <v>463.33887499999997</v>
      </c>
      <c r="AK30" s="2">
        <v>242.93877633513799</v>
      </c>
      <c r="AL30" s="2">
        <v>35.159012130594299</v>
      </c>
      <c r="AM30" s="2">
        <v>7.0572320892009497</v>
      </c>
      <c r="AN30" s="2">
        <v>18.8810242545383</v>
      </c>
      <c r="AO30" s="2">
        <v>273.13686554900801</v>
      </c>
      <c r="AP30" s="2">
        <v>265.62531250000001</v>
      </c>
      <c r="AQ30" s="2">
        <v>130.44389489362399</v>
      </c>
      <c r="AR30" s="2">
        <v>2291.0153125000002</v>
      </c>
      <c r="AS30" s="2">
        <v>79.130303570189398</v>
      </c>
      <c r="AT30" s="2">
        <v>59.454975471238797</v>
      </c>
      <c r="AU30" s="2">
        <v>173.201767499011</v>
      </c>
      <c r="AV30" s="2">
        <v>36.340390179290097</v>
      </c>
      <c r="AW30" s="2">
        <v>935.06034966836603</v>
      </c>
      <c r="AX30" s="2">
        <v>182.33463569278399</v>
      </c>
      <c r="AY30" s="2">
        <v>1164.7184374999999</v>
      </c>
      <c r="AZ30" s="2">
        <v>358.47878702626599</v>
      </c>
      <c r="BA30" s="2">
        <v>925.98308246880697</v>
      </c>
      <c r="BB30" s="2">
        <v>494.05787500000002</v>
      </c>
      <c r="BC30" s="2">
        <v>70.667431836607904</v>
      </c>
      <c r="BD30" s="2">
        <v>130.144234250323</v>
      </c>
      <c r="BE30" s="2">
        <v>199.35748010637701</v>
      </c>
      <c r="BF30" s="2">
        <v>121.47722124881</v>
      </c>
      <c r="BG30" s="2">
        <v>334.75594695099102</v>
      </c>
      <c r="BH30" s="2">
        <v>375.91377914552601</v>
      </c>
      <c r="BI30" s="2">
        <v>56.366937499999999</v>
      </c>
      <c r="BJ30" s="2">
        <v>35.7206672876437</v>
      </c>
      <c r="BK30" s="2">
        <v>19.401631530234798</v>
      </c>
      <c r="BL30" s="2">
        <v>13.613880259463</v>
      </c>
      <c r="BM30" s="2">
        <v>452.43078296561998</v>
      </c>
      <c r="BN30" s="2">
        <v>23.813874684018401</v>
      </c>
      <c r="BO30" s="2">
        <v>42.547670000988603</v>
      </c>
      <c r="BP30" s="2">
        <v>21.3408936322042</v>
      </c>
      <c r="BQ30" s="2"/>
      <c r="BR30" s="2">
        <f t="shared" si="1"/>
        <v>16399.9510625</v>
      </c>
      <c r="BS30" s="2">
        <f t="array" ref="BS30">SUMPRODUCT(B30:BP30,TRANSPOSE(pct_by_cnty!$F$4:$F$70))</f>
        <v>7880.2815082673014</v>
      </c>
      <c r="BT30" s="2">
        <f t="array" ref="BT30">SUMPRODUCT(B30:BP30,TRANSPOSE(pct_by_cnty!$G$4:$G$70))</f>
        <v>716.30905562473731</v>
      </c>
      <c r="BU30" s="7">
        <f t="array" ref="BU30">SUMPRODUCT(B30:BP30,TRANSPOSE(pct_by_cnty!$H$4:$H$70))</f>
        <v>8596.5905638920394</v>
      </c>
      <c r="BV30" s="7"/>
      <c r="BW30" s="15">
        <f t="shared" si="2"/>
        <v>0.48050640384447801</v>
      </c>
      <c r="BX30" s="15">
        <f t="shared" si="0"/>
        <v>0.52418391561843958</v>
      </c>
    </row>
    <row r="31" spans="1:76" x14ac:dyDescent="0.25">
      <c r="A31">
        <v>2002</v>
      </c>
      <c r="B31" s="2">
        <v>224.94488660524601</v>
      </c>
      <c r="C31" s="2">
        <v>23.349918201808499</v>
      </c>
      <c r="D31" s="2">
        <v>153.05152650391</v>
      </c>
      <c r="E31" s="2">
        <v>26.350719849769199</v>
      </c>
      <c r="F31" s="2">
        <v>496.62937499999998</v>
      </c>
      <c r="G31" s="2">
        <v>1691.6808125</v>
      </c>
      <c r="H31" s="2">
        <v>12.969009727627199</v>
      </c>
      <c r="I31" s="2">
        <v>150.46825000000001</v>
      </c>
      <c r="J31" s="2">
        <v>123.858375</v>
      </c>
      <c r="K31" s="2">
        <v>151.28337637601501</v>
      </c>
      <c r="L31" s="2">
        <v>276.63018749999998</v>
      </c>
      <c r="M31" s="2">
        <v>58.028480228735901</v>
      </c>
      <c r="N31" s="2">
        <v>32.5011577680229</v>
      </c>
      <c r="O31" s="2">
        <v>14.258197610492401</v>
      </c>
      <c r="P31" s="2">
        <v>802.31593775989995</v>
      </c>
      <c r="Q31" s="2">
        <v>297.70851137631001</v>
      </c>
      <c r="R31" s="2">
        <v>58.097805196569603</v>
      </c>
      <c r="S31" s="2">
        <v>9.9889522672355309</v>
      </c>
      <c r="T31" s="2">
        <v>44.894169311840599</v>
      </c>
      <c r="U31" s="2">
        <v>14.523363394754</v>
      </c>
      <c r="V31" s="2">
        <v>11.3031826497679</v>
      </c>
      <c r="W31" s="2">
        <v>14.9272859960898</v>
      </c>
      <c r="X31" s="2">
        <v>13.8184513163372</v>
      </c>
      <c r="Y31" s="2">
        <v>26.832537543365198</v>
      </c>
      <c r="Z31" s="2">
        <v>36.096259020239899</v>
      </c>
      <c r="AA31" s="2">
        <v>138.10607715442001</v>
      </c>
      <c r="AB31" s="2">
        <v>90.037937499999998</v>
      </c>
      <c r="AC31" s="2">
        <v>1057.0649446887301</v>
      </c>
      <c r="AD31" s="2">
        <v>18.912095748636901</v>
      </c>
      <c r="AE31" s="2">
        <v>118.40837500000001</v>
      </c>
      <c r="AF31" s="2">
        <v>46.217435685718002</v>
      </c>
      <c r="AG31" s="2">
        <v>13.355318318137501</v>
      </c>
      <c r="AH31" s="2">
        <v>7.2993878029828796</v>
      </c>
      <c r="AI31" s="2">
        <v>232.370676628338</v>
      </c>
      <c r="AJ31" s="2">
        <v>481.29318749999999</v>
      </c>
      <c r="AK31" s="2">
        <v>246.128607430475</v>
      </c>
      <c r="AL31" s="2">
        <v>36.025138321185203</v>
      </c>
      <c r="AM31" s="2">
        <v>7.2432926037284497</v>
      </c>
      <c r="AN31" s="2">
        <v>18.738801650940101</v>
      </c>
      <c r="AO31" s="2">
        <v>280.75116705812701</v>
      </c>
      <c r="AP31" s="2">
        <v>272.83862499999998</v>
      </c>
      <c r="AQ31" s="2">
        <v>133.629783057889</v>
      </c>
      <c r="AR31" s="2">
        <v>2317.7894999999999</v>
      </c>
      <c r="AS31" s="2">
        <v>78.888882451477599</v>
      </c>
      <c r="AT31" s="2">
        <v>60.951524824499302</v>
      </c>
      <c r="AU31" s="2">
        <v>176.450513523425</v>
      </c>
      <c r="AV31" s="2">
        <v>36.838518710374501</v>
      </c>
      <c r="AW31" s="2">
        <v>958.64960798934305</v>
      </c>
      <c r="AX31" s="2">
        <v>191.54604766977499</v>
      </c>
      <c r="AY31" s="2">
        <v>1194.428375</v>
      </c>
      <c r="AZ31" s="2">
        <v>370.437700527424</v>
      </c>
      <c r="BA31" s="2">
        <v>927.03571512942995</v>
      </c>
      <c r="BB31" s="2">
        <v>503.1074375</v>
      </c>
      <c r="BC31" s="2">
        <v>71.507355249586396</v>
      </c>
      <c r="BD31" s="2">
        <v>136.072555337777</v>
      </c>
      <c r="BE31" s="2">
        <v>206.85602944211101</v>
      </c>
      <c r="BF31" s="2">
        <v>127.49817612369</v>
      </c>
      <c r="BG31" s="2">
        <v>341.564707941873</v>
      </c>
      <c r="BH31" s="2">
        <v>384.254355212544</v>
      </c>
      <c r="BI31" s="2">
        <v>59.753937499999999</v>
      </c>
      <c r="BJ31" s="2">
        <v>36.2475157182296</v>
      </c>
      <c r="BK31" s="2">
        <v>19.498090240848299</v>
      </c>
      <c r="BL31" s="2">
        <v>13.685225218107901</v>
      </c>
      <c r="BM31" s="2">
        <v>459.77381980343</v>
      </c>
      <c r="BN31" s="2">
        <v>24.530217439546899</v>
      </c>
      <c r="BO31" s="2">
        <v>43.983236476575001</v>
      </c>
      <c r="BP31" s="2">
        <v>21.323187616590701</v>
      </c>
      <c r="BQ31" s="2"/>
      <c r="BR31" s="2">
        <f t="shared" si="1"/>
        <v>16727.603812500001</v>
      </c>
      <c r="BS31" s="2">
        <f t="array" ref="BS31">SUMPRODUCT(B31:BP31,TRANSPOSE(pct_by_cnty!$F$4:$F$70))</f>
        <v>8036.5864568878051</v>
      </c>
      <c r="BT31" s="2">
        <f t="array" ref="BT31">SUMPRODUCT(B31:BP31,TRANSPOSE(pct_by_cnty!$G$4:$G$70))</f>
        <v>726.80905526233676</v>
      </c>
      <c r="BU31" s="7">
        <f t="array" ref="BU31">SUMPRODUCT(B31:BP31,TRANSPOSE(pct_by_cnty!$H$4:$H$70))</f>
        <v>8763.3955121501403</v>
      </c>
      <c r="BV31" s="7"/>
      <c r="BW31" s="15">
        <f t="shared" si="2"/>
        <v>0.48043859401322753</v>
      </c>
      <c r="BX31" s="15">
        <f t="shared" si="0"/>
        <v>0.52388827535486804</v>
      </c>
    </row>
    <row r="32" spans="1:76" x14ac:dyDescent="0.25">
      <c r="A32">
        <v>2003</v>
      </c>
      <c r="B32" s="2">
        <v>227.39707456524499</v>
      </c>
      <c r="C32" s="2">
        <v>23.638655065946999</v>
      </c>
      <c r="D32" s="2">
        <v>155.566036543656</v>
      </c>
      <c r="E32" s="2">
        <v>27.0963150992817</v>
      </c>
      <c r="F32" s="2">
        <v>506.85968750000001</v>
      </c>
      <c r="G32" s="2">
        <v>1709.8135625</v>
      </c>
      <c r="H32" s="2">
        <v>13.3231483859719</v>
      </c>
      <c r="I32" s="2">
        <v>153.88800000000001</v>
      </c>
      <c r="J32" s="2">
        <v>126.72443749999999</v>
      </c>
      <c r="K32" s="2">
        <v>156.17268101730701</v>
      </c>
      <c r="L32" s="2">
        <v>286.71281249999998</v>
      </c>
      <c r="M32" s="2">
        <v>59.529707243271098</v>
      </c>
      <c r="N32" s="2">
        <v>33.346458282530101</v>
      </c>
      <c r="O32" s="2">
        <v>14.3965774028512</v>
      </c>
      <c r="P32" s="2">
        <v>812.50839384452695</v>
      </c>
      <c r="Q32" s="2">
        <v>297.43187063852298</v>
      </c>
      <c r="R32" s="2">
        <v>63.235284923353703</v>
      </c>
      <c r="S32" s="2">
        <v>10.047736595905301</v>
      </c>
      <c r="T32" s="2">
        <v>45.021933050444403</v>
      </c>
      <c r="U32" s="2">
        <v>15.035800434754799</v>
      </c>
      <c r="V32" s="2">
        <v>11.5401136324442</v>
      </c>
      <c r="W32" s="2">
        <v>15.317400956344301</v>
      </c>
      <c r="X32" s="2">
        <v>14.041774534527001</v>
      </c>
      <c r="Y32" s="2">
        <v>26.825702742085198</v>
      </c>
      <c r="Z32" s="2">
        <v>36.219960608760601</v>
      </c>
      <c r="AA32" s="2">
        <v>143.151873243138</v>
      </c>
      <c r="AB32" s="2">
        <v>91.280749999999998</v>
      </c>
      <c r="AC32" s="2">
        <v>1080.97993950561</v>
      </c>
      <c r="AD32" s="2">
        <v>19.297667872075799</v>
      </c>
      <c r="AE32" s="2">
        <v>121.1591875</v>
      </c>
      <c r="AF32" s="2">
        <v>46.378948951513301</v>
      </c>
      <c r="AG32" s="2">
        <v>13.623161001782901</v>
      </c>
      <c r="AH32" s="2">
        <v>7.3726833316188696</v>
      </c>
      <c r="AI32" s="2">
        <v>242.72540964558399</v>
      </c>
      <c r="AJ32" s="2">
        <v>501.13287500000001</v>
      </c>
      <c r="AK32" s="2">
        <v>251.06297881193399</v>
      </c>
      <c r="AL32" s="2">
        <v>36.612849660690202</v>
      </c>
      <c r="AM32" s="2">
        <v>7.3416130239407504</v>
      </c>
      <c r="AN32" s="2">
        <v>18.820588309018401</v>
      </c>
      <c r="AO32" s="2">
        <v>288.21193444402098</v>
      </c>
      <c r="AP32" s="2">
        <v>281.64375000000001</v>
      </c>
      <c r="AQ32" s="2">
        <v>137.50836966249599</v>
      </c>
      <c r="AR32" s="2">
        <v>2339.0399375000002</v>
      </c>
      <c r="AS32" s="2">
        <v>78.675030380925307</v>
      </c>
      <c r="AT32" s="2">
        <v>62.289436692348197</v>
      </c>
      <c r="AU32" s="2">
        <v>178.512268120568</v>
      </c>
      <c r="AV32" s="2">
        <v>37.308423645483998</v>
      </c>
      <c r="AW32" s="2">
        <v>984.240585331077</v>
      </c>
      <c r="AX32" s="2">
        <v>203.72474566060799</v>
      </c>
      <c r="AY32" s="2">
        <v>1222.8255624999999</v>
      </c>
      <c r="AZ32" s="2">
        <v>384.48928134472698</v>
      </c>
      <c r="BA32" s="2">
        <v>929.290280906524</v>
      </c>
      <c r="BB32" s="2">
        <v>515.07624999999996</v>
      </c>
      <c r="BC32" s="2">
        <v>72.015961857913297</v>
      </c>
      <c r="BD32" s="2">
        <v>142.66989587987101</v>
      </c>
      <c r="BE32" s="2">
        <v>216.35638033750399</v>
      </c>
      <c r="BF32" s="2">
        <v>131.83037936147699</v>
      </c>
      <c r="BG32" s="2">
        <v>349.330940555979</v>
      </c>
      <c r="BH32" s="2">
        <v>390.12825936273202</v>
      </c>
      <c r="BI32" s="2">
        <v>62.257187500000001</v>
      </c>
      <c r="BJ32" s="2">
        <v>36.895489233762099</v>
      </c>
      <c r="BK32" s="2">
        <v>20.056384740215499</v>
      </c>
      <c r="BL32" s="2">
        <v>13.818268772842501</v>
      </c>
      <c r="BM32" s="2">
        <v>468.20852757664602</v>
      </c>
      <c r="BN32" s="2">
        <v>25.100989635839099</v>
      </c>
      <c r="BO32" s="2">
        <v>45.7994818794322</v>
      </c>
      <c r="BP32" s="2">
        <v>21.585845692370199</v>
      </c>
      <c r="BQ32" s="2"/>
      <c r="BR32" s="2">
        <f t="shared" si="1"/>
        <v>17061.521499999999</v>
      </c>
      <c r="BS32" s="2">
        <f t="array" ref="BS32">SUMPRODUCT(B32:BP32,TRANSPOSE(pct_by_cnty!$F$4:$F$70))</f>
        <v>8185.6381115094773</v>
      </c>
      <c r="BT32" s="2">
        <f t="array" ref="BT32">SUMPRODUCT(B32:BP32,TRANSPOSE(pct_by_cnty!$G$4:$G$70))</f>
        <v>735.40666999010125</v>
      </c>
      <c r="BU32" s="7">
        <f t="array" ref="BU32">SUMPRODUCT(B32:BP32,TRANSPOSE(pct_by_cnty!$H$4:$H$70))</f>
        <v>8921.0447814995805</v>
      </c>
      <c r="BV32" s="7"/>
      <c r="BW32" s="15">
        <f t="shared" si="2"/>
        <v>0.47977187213399919</v>
      </c>
      <c r="BX32" s="15">
        <f t="shared" si="0"/>
        <v>0.52287510123288716</v>
      </c>
    </row>
    <row r="33" spans="1:76" x14ac:dyDescent="0.25">
      <c r="A33">
        <v>2004</v>
      </c>
      <c r="B33" s="2">
        <v>230.46197349044201</v>
      </c>
      <c r="C33" s="2">
        <v>24.202206144213701</v>
      </c>
      <c r="D33" s="2">
        <v>159.33757210818399</v>
      </c>
      <c r="E33" s="2">
        <v>27.755607806132002</v>
      </c>
      <c r="F33" s="2">
        <v>519.952</v>
      </c>
      <c r="G33" s="2">
        <v>1728.3601874999999</v>
      </c>
      <c r="H33" s="2">
        <v>13.470531962366699</v>
      </c>
      <c r="I33" s="2">
        <v>157.00506250000001</v>
      </c>
      <c r="J33" s="2">
        <v>130.35425000000001</v>
      </c>
      <c r="K33" s="2">
        <v>163.645088500089</v>
      </c>
      <c r="L33" s="2">
        <v>297.49556250000001</v>
      </c>
      <c r="M33" s="2">
        <v>60.919466377072901</v>
      </c>
      <c r="N33" s="2">
        <v>33.959366371470402</v>
      </c>
      <c r="O33" s="2">
        <v>14.8531525728588</v>
      </c>
      <c r="P33" s="2">
        <v>822.11511857697406</v>
      </c>
      <c r="Q33" s="2">
        <v>298.42253384520802</v>
      </c>
      <c r="R33" s="2">
        <v>69.656998953741194</v>
      </c>
      <c r="S33" s="2">
        <v>10.109160840482</v>
      </c>
      <c r="T33" s="2">
        <v>45.215019177189603</v>
      </c>
      <c r="U33" s="2">
        <v>15.310526509557899</v>
      </c>
      <c r="V33" s="2">
        <v>11.9235999170045</v>
      </c>
      <c r="W33" s="2">
        <v>15.506927891816201</v>
      </c>
      <c r="X33" s="2">
        <v>14.127777701847</v>
      </c>
      <c r="Y33" s="2">
        <v>26.8979822680297</v>
      </c>
      <c r="Z33" s="2">
        <v>36.973078542745903</v>
      </c>
      <c r="AA33" s="2">
        <v>150.07463901587499</v>
      </c>
      <c r="AB33" s="2">
        <v>93.420812499999997</v>
      </c>
      <c r="AC33" s="2">
        <v>1111.79311079642</v>
      </c>
      <c r="AD33" s="2">
        <v>19.355686647896</v>
      </c>
      <c r="AE33" s="2">
        <v>125.2704375</v>
      </c>
      <c r="AF33" s="2">
        <v>47.035150130551699</v>
      </c>
      <c r="AG33" s="2">
        <v>14.056742206917299</v>
      </c>
      <c r="AH33" s="2">
        <v>7.6444893174308604</v>
      </c>
      <c r="AI33" s="2">
        <v>256.03685332956297</v>
      </c>
      <c r="AJ33" s="2">
        <v>526.99506250000002</v>
      </c>
      <c r="AK33" s="2">
        <v>254.67250093313601</v>
      </c>
      <c r="AL33" s="2">
        <v>37.581231231563798</v>
      </c>
      <c r="AM33" s="2">
        <v>7.4631455996779197</v>
      </c>
      <c r="AN33" s="2">
        <v>19.111223293577201</v>
      </c>
      <c r="AO33" s="2">
        <v>297.41147390285198</v>
      </c>
      <c r="AP33" s="2">
        <v>292.79581250000001</v>
      </c>
      <c r="AQ33" s="2">
        <v>140.44146605900599</v>
      </c>
      <c r="AR33" s="2">
        <v>2362.368375</v>
      </c>
      <c r="AS33" s="2">
        <v>77.763392249241704</v>
      </c>
      <c r="AT33" s="2">
        <v>63.857854741954498</v>
      </c>
      <c r="AU33" s="2">
        <v>182.676684812237</v>
      </c>
      <c r="AV33" s="2">
        <v>38.6292175783571</v>
      </c>
      <c r="AW33" s="2">
        <v>1017.29060309595</v>
      </c>
      <c r="AX33" s="2">
        <v>217.74168387564799</v>
      </c>
      <c r="AY33" s="2">
        <v>1254.9947500000001</v>
      </c>
      <c r="AZ33" s="2">
        <v>402.94117112062901</v>
      </c>
      <c r="BA33" s="2">
        <v>931.29382906708099</v>
      </c>
      <c r="BB33" s="2">
        <v>530.46231250000005</v>
      </c>
      <c r="BC33" s="2">
        <v>72.969305567209304</v>
      </c>
      <c r="BD33" s="2">
        <v>152.095357036769</v>
      </c>
      <c r="BE33" s="2">
        <v>229.713346440994</v>
      </c>
      <c r="BF33" s="2">
        <v>137.331903654792</v>
      </c>
      <c r="BG33" s="2">
        <v>359.23483859714798</v>
      </c>
      <c r="BH33" s="2">
        <v>397.42148469884398</v>
      </c>
      <c r="BI33" s="2">
        <v>65.199312500000005</v>
      </c>
      <c r="BJ33" s="2">
        <v>37.668396443964397</v>
      </c>
      <c r="BK33" s="2">
        <v>20.131156468563301</v>
      </c>
      <c r="BL33" s="2">
        <v>14.4974784303047</v>
      </c>
      <c r="BM33" s="2">
        <v>478.70050104625898</v>
      </c>
      <c r="BN33" s="2">
        <v>25.881237682757501</v>
      </c>
      <c r="BO33" s="2">
        <v>47.562440187763002</v>
      </c>
      <c r="BP33" s="2">
        <v>22.008715181651901</v>
      </c>
      <c r="BQ33" s="2"/>
      <c r="BR33" s="2">
        <f t="shared" si="1"/>
        <v>17469.625937500012</v>
      </c>
      <c r="BS33" s="2">
        <f t="array" ref="BS33">SUMPRODUCT(B33:BP33,TRANSPOSE(pct_by_cnty!$F$4:$F$70))</f>
        <v>8361.22571103058</v>
      </c>
      <c r="BT33" s="2">
        <f t="array" ref="BT33">SUMPRODUCT(B33:BP33,TRANSPOSE(pct_by_cnty!$G$4:$G$70))</f>
        <v>749.21281592842581</v>
      </c>
      <c r="BU33" s="7">
        <f t="array" ref="BU33">SUMPRODUCT(B33:BP33,TRANSPOSE(pct_by_cnty!$H$4:$H$70))</f>
        <v>9110.4385269590039</v>
      </c>
      <c r="BV33" s="7"/>
      <c r="BW33" s="15">
        <f t="shared" si="2"/>
        <v>0.47861503966621921</v>
      </c>
      <c r="BX33" s="15">
        <f t="shared" si="0"/>
        <v>0.52150163715885223</v>
      </c>
    </row>
    <row r="34" spans="1:76" x14ac:dyDescent="0.25">
      <c r="A34">
        <v>2005</v>
      </c>
      <c r="B34" s="2">
        <v>234.581276973798</v>
      </c>
      <c r="C34" s="2">
        <v>24.923339067723902</v>
      </c>
      <c r="D34" s="2">
        <v>163.143041890158</v>
      </c>
      <c r="E34" s="2">
        <v>28.148184345041599</v>
      </c>
      <c r="F34" s="2">
        <v>530.18875000000003</v>
      </c>
      <c r="G34" s="2">
        <v>1744.1410625000001</v>
      </c>
      <c r="H34" s="2">
        <v>13.874736749193101</v>
      </c>
      <c r="I34" s="2">
        <v>155.76224999999999</v>
      </c>
      <c r="J34" s="2">
        <v>134.300625</v>
      </c>
      <c r="K34" s="2">
        <v>170.041166969058</v>
      </c>
      <c r="L34" s="2">
        <v>307.70675</v>
      </c>
      <c r="M34" s="2">
        <v>63.221715632117302</v>
      </c>
      <c r="N34" s="2">
        <v>33.9244826913122</v>
      </c>
      <c r="O34" s="2">
        <v>15.454553345112</v>
      </c>
      <c r="P34" s="2">
        <v>832.03725060705096</v>
      </c>
      <c r="Q34" s="2">
        <v>298.66637992438598</v>
      </c>
      <c r="R34" s="2">
        <v>77.266659072793601</v>
      </c>
      <c r="S34" s="2">
        <v>10.2162141060123</v>
      </c>
      <c r="T34" s="2">
        <v>45.372136908980799</v>
      </c>
      <c r="U34" s="2">
        <v>15.856785526202399</v>
      </c>
      <c r="V34" s="2">
        <v>12.3059397997897</v>
      </c>
      <c r="W34" s="2">
        <v>15.8028956098417</v>
      </c>
      <c r="X34" s="2">
        <v>14.042035019020901</v>
      </c>
      <c r="Y34" s="2">
        <v>26.921998223668901</v>
      </c>
      <c r="Z34" s="2">
        <v>38.269228776600997</v>
      </c>
      <c r="AA34" s="2">
        <v>157.45699666840201</v>
      </c>
      <c r="AB34" s="2">
        <v>95.863187499999995</v>
      </c>
      <c r="AC34" s="2">
        <v>1145.3434521715401</v>
      </c>
      <c r="AD34" s="2">
        <v>19.5578689931044</v>
      </c>
      <c r="AE34" s="2">
        <v>128.42812499999999</v>
      </c>
      <c r="AF34" s="2">
        <v>48.015605226629802</v>
      </c>
      <c r="AG34" s="2">
        <v>14.2458364372402</v>
      </c>
      <c r="AH34" s="2">
        <v>8.1455223471255405</v>
      </c>
      <c r="AI34" s="2">
        <v>268.57099202779</v>
      </c>
      <c r="AJ34" s="2">
        <v>558.17581250000001</v>
      </c>
      <c r="AK34" s="2">
        <v>258.73386384463498</v>
      </c>
      <c r="AL34" s="2">
        <v>38.423503827819502</v>
      </c>
      <c r="AM34" s="2">
        <v>7.8339668865479899</v>
      </c>
      <c r="AN34" s="2">
        <v>19.104059913870898</v>
      </c>
      <c r="AO34" s="2">
        <v>307.13780144463101</v>
      </c>
      <c r="AP34" s="2">
        <v>305.174375</v>
      </c>
      <c r="AQ34" s="2">
        <v>142.464857806016</v>
      </c>
      <c r="AR34" s="2">
        <v>2387.9300625000001</v>
      </c>
      <c r="AS34" s="2">
        <v>75.954416287875006</v>
      </c>
      <c r="AT34" s="2">
        <v>65.809177512585194</v>
      </c>
      <c r="AU34" s="2">
        <v>184.13980678405699</v>
      </c>
      <c r="AV34" s="2">
        <v>39.3170969816303</v>
      </c>
      <c r="AW34" s="2">
        <v>1057.2144286289899</v>
      </c>
      <c r="AX34" s="2">
        <v>228.864515197408</v>
      </c>
      <c r="AY34" s="2">
        <v>1277.890625</v>
      </c>
      <c r="AZ34" s="2">
        <v>422.651946490017</v>
      </c>
      <c r="BA34" s="2">
        <v>931.20610467004599</v>
      </c>
      <c r="BB34" s="2">
        <v>550.07081249999999</v>
      </c>
      <c r="BC34" s="2">
        <v>73.923795970863097</v>
      </c>
      <c r="BD34" s="2">
        <v>160.855503343582</v>
      </c>
      <c r="BE34" s="2">
        <v>242.907642193984</v>
      </c>
      <c r="BF34" s="2">
        <v>141.28687007561399</v>
      </c>
      <c r="BG34" s="2">
        <v>368.26307355536898</v>
      </c>
      <c r="BH34" s="2">
        <v>408.33606414581499</v>
      </c>
      <c r="BI34" s="2">
        <v>70.262124999999997</v>
      </c>
      <c r="BJ34" s="2">
        <v>38.756096795381403</v>
      </c>
      <c r="BK34" s="2">
        <v>20.551640751602601</v>
      </c>
      <c r="BL34" s="2">
        <v>14.882533512347401</v>
      </c>
      <c r="BM34" s="2">
        <v>487.93040342720599</v>
      </c>
      <c r="BN34" s="2">
        <v>26.773350309144</v>
      </c>
      <c r="BO34" s="2">
        <v>49.417443215942598</v>
      </c>
      <c r="BP34" s="2">
        <v>22.255678817333798</v>
      </c>
      <c r="BQ34" s="2"/>
      <c r="BR34" s="2">
        <f t="shared" si="1"/>
        <v>17876.296500000019</v>
      </c>
      <c r="BS34" s="2">
        <f t="array" ref="BS34">SUMPRODUCT(B34:BP34,TRANSPOSE(pct_by_cnty!$F$4:$F$70))</f>
        <v>8520.8085247844901</v>
      </c>
      <c r="BT34" s="2">
        <f t="array" ref="BT34">SUMPRODUCT(B34:BP34,TRANSPOSE(pct_by_cnty!$G$4:$G$70))</f>
        <v>758.59632025228905</v>
      </c>
      <c r="BU34" s="7">
        <f t="array" ref="BU34">SUMPRODUCT(B34:BP34,TRANSPOSE(pct_by_cnty!$H$4:$H$70))</f>
        <v>9279.4048450367791</v>
      </c>
      <c r="BV34" s="7"/>
      <c r="BW34" s="15">
        <f t="shared" si="2"/>
        <v>0.47665401638334209</v>
      </c>
      <c r="BX34" s="15">
        <f t="shared" si="0"/>
        <v>0.51908989342601075</v>
      </c>
    </row>
    <row r="35" spans="1:76" x14ac:dyDescent="0.25">
      <c r="A35">
        <v>2006</v>
      </c>
      <c r="B35" s="2">
        <v>239.77092990529101</v>
      </c>
      <c r="C35" s="2">
        <v>25.621092646791599</v>
      </c>
      <c r="D35" s="2">
        <v>165.44190747520699</v>
      </c>
      <c r="E35" s="2">
        <v>28.531714281455301</v>
      </c>
      <c r="F35" s="2">
        <v>535.66999999999996</v>
      </c>
      <c r="G35" s="2">
        <v>1736.3466874999999</v>
      </c>
      <c r="H35" s="2">
        <v>14.009626211938899</v>
      </c>
      <c r="I35" s="2">
        <v>157.47975</v>
      </c>
      <c r="J35" s="2">
        <v>138.1640625</v>
      </c>
      <c r="K35" s="2">
        <v>178.68835952978699</v>
      </c>
      <c r="L35" s="2">
        <v>312.63843750000001</v>
      </c>
      <c r="M35" s="2">
        <v>65.949437101139594</v>
      </c>
      <c r="N35" s="2">
        <v>34.330940849432302</v>
      </c>
      <c r="O35" s="2">
        <v>15.9063356262151</v>
      </c>
      <c r="P35" s="2">
        <v>843.74763895342096</v>
      </c>
      <c r="Q35" s="2">
        <v>300.25153631607799</v>
      </c>
      <c r="R35" s="2">
        <v>84.478360546213295</v>
      </c>
      <c r="S35" s="2">
        <v>11.3182005575913</v>
      </c>
      <c r="T35" s="2">
        <v>45.371022360089</v>
      </c>
      <c r="U35" s="2">
        <v>16.240945094709598</v>
      </c>
      <c r="V35" s="2">
        <v>12.308092700451001</v>
      </c>
      <c r="W35" s="2">
        <v>15.8366550247934</v>
      </c>
      <c r="X35" s="2">
        <v>14.4430168063355</v>
      </c>
      <c r="Y35" s="2">
        <v>27.073399971903601</v>
      </c>
      <c r="Z35" s="2">
        <v>38.810978494973298</v>
      </c>
      <c r="AA35" s="2">
        <v>164.520464236176</v>
      </c>
      <c r="AB35" s="2">
        <v>97.883687499999894</v>
      </c>
      <c r="AC35" s="2">
        <v>1172.6989228824</v>
      </c>
      <c r="AD35" s="2">
        <v>19.841882548080001</v>
      </c>
      <c r="AE35" s="2">
        <v>131.8251875</v>
      </c>
      <c r="AF35" s="2">
        <v>48.308538195272497</v>
      </c>
      <c r="AG35" s="2">
        <v>14.497113313651701</v>
      </c>
      <c r="AH35" s="2">
        <v>8.3485241290120804</v>
      </c>
      <c r="AI35" s="2">
        <v>281.75690918056398</v>
      </c>
      <c r="AJ35" s="2">
        <v>585.08206250000001</v>
      </c>
      <c r="AK35" s="2">
        <v>263.73297711791901</v>
      </c>
      <c r="AL35" s="2">
        <v>39.482583780978302</v>
      </c>
      <c r="AM35" s="2">
        <v>8.0182264473703206</v>
      </c>
      <c r="AN35" s="2">
        <v>19.316408963649899</v>
      </c>
      <c r="AO35" s="2">
        <v>314.04103150615498</v>
      </c>
      <c r="AP35" s="2">
        <v>317.26125000000002</v>
      </c>
      <c r="AQ35" s="2">
        <v>142.40178792850099</v>
      </c>
      <c r="AR35" s="2">
        <v>2406.47075</v>
      </c>
      <c r="AS35" s="2">
        <v>73.859566125427307</v>
      </c>
      <c r="AT35" s="2">
        <v>67.955862757942498</v>
      </c>
      <c r="AU35" s="2">
        <v>183.956990562664</v>
      </c>
      <c r="AV35" s="2">
        <v>39.703783137471703</v>
      </c>
      <c r="AW35" s="2">
        <v>1085.0769254381501</v>
      </c>
      <c r="AX35" s="2">
        <v>242.449211888359</v>
      </c>
      <c r="AY35" s="2">
        <v>1284.5003750000001</v>
      </c>
      <c r="AZ35" s="2">
        <v>439.85641629011502</v>
      </c>
      <c r="BA35" s="2">
        <v>924.87044659130697</v>
      </c>
      <c r="BB35" s="2">
        <v>570.32543750000002</v>
      </c>
      <c r="BC35" s="2">
        <v>74.730350922482799</v>
      </c>
      <c r="BD35" s="2">
        <v>168.81004611205901</v>
      </c>
      <c r="BE35" s="2">
        <v>256.33064957149901</v>
      </c>
      <c r="BF35" s="2">
        <v>142.914713683922</v>
      </c>
      <c r="BG35" s="2">
        <v>371.68059349384498</v>
      </c>
      <c r="BH35" s="2">
        <v>413.846515992928</v>
      </c>
      <c r="BI35" s="2">
        <v>76.874250000000004</v>
      </c>
      <c r="BJ35" s="2">
        <v>39.568661358618201</v>
      </c>
      <c r="BK35" s="2">
        <v>20.811756649628101</v>
      </c>
      <c r="BL35" s="2">
        <v>14.886416421387899</v>
      </c>
      <c r="BM35" s="2">
        <v>495.56551445378699</v>
      </c>
      <c r="BN35" s="2">
        <v>27.854387208340501</v>
      </c>
      <c r="BO35" s="2">
        <v>51.113321937336302</v>
      </c>
      <c r="BP35" s="2">
        <v>22.880621219184299</v>
      </c>
      <c r="BQ35" s="2"/>
      <c r="BR35" s="2">
        <f t="shared" si="1"/>
        <v>18184.340250000008</v>
      </c>
      <c r="BS35" s="2">
        <f t="array" ref="BS35">SUMPRODUCT(B35:BP35,TRANSPOSE(pct_by_cnty!$F$4:$F$70))</f>
        <v>8611.8443903313218</v>
      </c>
      <c r="BT35" s="2">
        <f t="array" ref="BT35">SUMPRODUCT(B35:BP35,TRANSPOSE(pct_by_cnty!$G$4:$G$70))</f>
        <v>764.54287794187576</v>
      </c>
      <c r="BU35" s="7">
        <f t="array" ref="BU35">SUMPRODUCT(B35:BP35,TRANSPOSE(pct_by_cnty!$H$4:$H$70))</f>
        <v>9376.3872682731944</v>
      </c>
      <c r="BV35" s="7"/>
      <c r="BW35" s="15">
        <f t="shared" si="2"/>
        <v>0.47358574861308578</v>
      </c>
      <c r="BX35" s="15">
        <f t="shared" si="0"/>
        <v>0.51562977481534922</v>
      </c>
    </row>
    <row r="36" spans="1:76" x14ac:dyDescent="0.25">
      <c r="A36">
        <v>2007</v>
      </c>
      <c r="B36" s="2">
        <v>242.895820865231</v>
      </c>
      <c r="C36" s="2">
        <v>26.2412638666333</v>
      </c>
      <c r="D36" s="2">
        <v>165.50703541803401</v>
      </c>
      <c r="E36" s="2">
        <v>28.863380838251299</v>
      </c>
      <c r="F36" s="2">
        <v>539.93124999999998</v>
      </c>
      <c r="G36" s="2">
        <v>1722.5091875000001</v>
      </c>
      <c r="H36" s="2">
        <v>14.240936766057599</v>
      </c>
      <c r="I36" s="2">
        <v>159.71275</v>
      </c>
      <c r="J36" s="2">
        <v>140.99250000000001</v>
      </c>
      <c r="K36" s="2">
        <v>184.46170895049499</v>
      </c>
      <c r="L36" s="2">
        <v>314.73674999999997</v>
      </c>
      <c r="M36" s="2">
        <v>66.692684036457607</v>
      </c>
      <c r="N36" s="2">
        <v>34.582986435756702</v>
      </c>
      <c r="O36" s="2">
        <v>16.1044147102028</v>
      </c>
      <c r="P36" s="2">
        <v>851.98311888495903</v>
      </c>
      <c r="Q36" s="2">
        <v>297.617192447712</v>
      </c>
      <c r="R36" s="2">
        <v>90.458597413101302</v>
      </c>
      <c r="S36" s="2">
        <v>11.506300406326</v>
      </c>
      <c r="T36" s="2">
        <v>45.906034638680701</v>
      </c>
      <c r="U36" s="2">
        <v>16.624429134769301</v>
      </c>
      <c r="V36" s="2">
        <v>12.3734534958637</v>
      </c>
      <c r="W36" s="2">
        <v>15.9235895819655</v>
      </c>
      <c r="X36" s="2">
        <v>14.608425431023401</v>
      </c>
      <c r="Y36" s="2">
        <v>27.525601937994502</v>
      </c>
      <c r="Z36" s="2">
        <v>39.057936963636799</v>
      </c>
      <c r="AA36" s="2">
        <v>170.022454966526</v>
      </c>
      <c r="AB36" s="2">
        <v>99.048000000000002</v>
      </c>
      <c r="AC36" s="2">
        <v>1185.60266338108</v>
      </c>
      <c r="AD36" s="2">
        <v>20.0176182597565</v>
      </c>
      <c r="AE36" s="2">
        <v>134.69137499999999</v>
      </c>
      <c r="AF36" s="2">
        <v>48.432402580556499</v>
      </c>
      <c r="AG36" s="2">
        <v>14.3952405042437</v>
      </c>
      <c r="AH36" s="2">
        <v>8.4091820391894103</v>
      </c>
      <c r="AI36" s="2">
        <v>290.358613834484</v>
      </c>
      <c r="AJ36" s="2">
        <v>604.51387499999998</v>
      </c>
      <c r="AK36" s="2">
        <v>268.74752033365797</v>
      </c>
      <c r="AL36" s="2">
        <v>40.257532115214403</v>
      </c>
      <c r="AM36" s="2">
        <v>8.1238025582214402</v>
      </c>
      <c r="AN36" s="2">
        <v>19.3477274781159</v>
      </c>
      <c r="AO36" s="2">
        <v>316.58221676653602</v>
      </c>
      <c r="AP36" s="2">
        <v>325.87962499999998</v>
      </c>
      <c r="AQ36" s="2">
        <v>143.71698905189299</v>
      </c>
      <c r="AR36" s="2">
        <v>2418.8130624999999</v>
      </c>
      <c r="AS36" s="2">
        <v>73.0030752261423</v>
      </c>
      <c r="AT36" s="2">
        <v>70.047115499941498</v>
      </c>
      <c r="AU36" s="2">
        <v>182.727180757567</v>
      </c>
      <c r="AV36" s="2">
        <v>39.893047444785203</v>
      </c>
      <c r="AW36" s="2">
        <v>1102.3699953395901</v>
      </c>
      <c r="AX36" s="2">
        <v>254.11549216931101</v>
      </c>
      <c r="AY36" s="2">
        <v>1288.0209374999999</v>
      </c>
      <c r="AZ36" s="2">
        <v>453.92996157101999</v>
      </c>
      <c r="BA36" s="2">
        <v>919.33479508137805</v>
      </c>
      <c r="BB36" s="2">
        <v>586.53193750000003</v>
      </c>
      <c r="BC36" s="2">
        <v>75.207005884424703</v>
      </c>
      <c r="BD36" s="2">
        <v>175.51373029797099</v>
      </c>
      <c r="BE36" s="2">
        <v>267.185323448107</v>
      </c>
      <c r="BF36" s="2">
        <v>146.26818255228801</v>
      </c>
      <c r="BG36" s="2">
        <v>375.52928323346401</v>
      </c>
      <c r="BH36" s="2">
        <v>414.21239865661801</v>
      </c>
      <c r="BI36" s="2">
        <v>82.544562499999998</v>
      </c>
      <c r="BJ36" s="2">
        <v>40.362671923992103</v>
      </c>
      <c r="BK36" s="2">
        <v>21.8340336228298</v>
      </c>
      <c r="BL36" s="2">
        <v>15.4395305861231</v>
      </c>
      <c r="BM36" s="2">
        <v>498.61859008689902</v>
      </c>
      <c r="BN36" s="2">
        <v>28.612329523417799</v>
      </c>
      <c r="BO36" s="2">
        <v>52.3693817424329</v>
      </c>
      <c r="BP36" s="2">
        <v>23.500249259077901</v>
      </c>
      <c r="BQ36" s="2"/>
      <c r="BR36" s="2">
        <f t="shared" si="1"/>
        <v>18385.188062500001</v>
      </c>
      <c r="BS36" s="2">
        <f t="array" ref="BS36">SUMPRODUCT(B36:BP36,TRANSPOSE(pct_by_cnty!$F$4:$F$70))</f>
        <v>8667.9643992757901</v>
      </c>
      <c r="BT36" s="2">
        <f t="array" ref="BT36">SUMPRODUCT(B36:BP36,TRANSPOSE(pct_by_cnty!$G$4:$G$70))</f>
        <v>764.87870118833939</v>
      </c>
      <c r="BU36" s="7">
        <f t="array" ref="BU36">SUMPRODUCT(B36:BP36,TRANSPOSE(pct_by_cnty!$H$4:$H$70))</f>
        <v>9432.8431004641297</v>
      </c>
      <c r="BV36" s="7"/>
      <c r="BW36" s="15">
        <f t="shared" si="2"/>
        <v>0.47146454906032265</v>
      </c>
      <c r="BX36" s="15">
        <f t="shared" si="0"/>
        <v>0.51306753395164673</v>
      </c>
    </row>
    <row r="37" spans="1:76" x14ac:dyDescent="0.25">
      <c r="A37">
        <v>2008</v>
      </c>
      <c r="B37" s="2">
        <v>245.06422512371799</v>
      </c>
      <c r="C37" s="2">
        <v>26.7512556908904</v>
      </c>
      <c r="D37" s="2">
        <v>166.436582881703</v>
      </c>
      <c r="E37" s="2">
        <v>28.946124502835701</v>
      </c>
      <c r="F37" s="2">
        <v>542.16137500000002</v>
      </c>
      <c r="G37" s="2">
        <v>1725.2719374999999</v>
      </c>
      <c r="H37" s="2">
        <v>14.3436287676598</v>
      </c>
      <c r="I37" s="2">
        <v>160.26456250000001</v>
      </c>
      <c r="J37" s="2">
        <v>141.91131250000001</v>
      </c>
      <c r="K37" s="2">
        <v>187.473000078247</v>
      </c>
      <c r="L37" s="2">
        <v>316.84899999999999</v>
      </c>
      <c r="M37" s="2">
        <v>67.283422854248698</v>
      </c>
      <c r="N37" s="2">
        <v>34.356344175286601</v>
      </c>
      <c r="O37" s="2">
        <v>16.205671858325999</v>
      </c>
      <c r="P37" s="2">
        <v>856.27741494660995</v>
      </c>
      <c r="Q37" s="2">
        <v>296.92314942904198</v>
      </c>
      <c r="R37" s="2">
        <v>93.486308051579599</v>
      </c>
      <c r="S37" s="2">
        <v>11.4781013704833</v>
      </c>
      <c r="T37" s="2">
        <v>46.370890222824002</v>
      </c>
      <c r="U37" s="2">
        <v>16.809087376282601</v>
      </c>
      <c r="V37" s="2">
        <v>12.7454500763151</v>
      </c>
      <c r="W37" s="2">
        <v>15.8671671182969</v>
      </c>
      <c r="X37" s="2">
        <v>14.7774058483625</v>
      </c>
      <c r="Y37" s="2">
        <v>27.588822024508001</v>
      </c>
      <c r="Z37" s="2">
        <v>39.156877167487202</v>
      </c>
      <c r="AA37" s="2">
        <v>172.55731675589999</v>
      </c>
      <c r="AB37" s="2">
        <v>99.419187500000007</v>
      </c>
      <c r="AC37" s="2">
        <v>1197.6080403040401</v>
      </c>
      <c r="AD37" s="2">
        <v>20.130654798232602</v>
      </c>
      <c r="AE37" s="2">
        <v>136.30850000000001</v>
      </c>
      <c r="AF37" s="2">
        <v>50.246178343515702</v>
      </c>
      <c r="AG37" s="2">
        <v>14.622362801324901</v>
      </c>
      <c r="AH37" s="2">
        <v>8.4606520464246504</v>
      </c>
      <c r="AI37" s="2">
        <v>294.03786231137002</v>
      </c>
      <c r="AJ37" s="2">
        <v>610.83843750000005</v>
      </c>
      <c r="AK37" s="2">
        <v>271.43374136130501</v>
      </c>
      <c r="AL37" s="2">
        <v>40.788038908747097</v>
      </c>
      <c r="AM37" s="2">
        <v>8.3187249831532704</v>
      </c>
      <c r="AN37" s="2">
        <v>19.3370626275461</v>
      </c>
      <c r="AO37" s="2">
        <v>318.81976173837302</v>
      </c>
      <c r="AP37" s="2">
        <v>329.93112500000001</v>
      </c>
      <c r="AQ37" s="2">
        <v>144.36623378041801</v>
      </c>
      <c r="AR37" s="2">
        <v>2440.0093124999999</v>
      </c>
      <c r="AS37" s="2">
        <v>72.692643040338496</v>
      </c>
      <c r="AT37" s="2">
        <v>71.627300410590806</v>
      </c>
      <c r="AU37" s="2">
        <v>181.79221190106901</v>
      </c>
      <c r="AV37" s="2">
        <v>39.947470879090503</v>
      </c>
      <c r="AW37" s="2">
        <v>1116.9832059324599</v>
      </c>
      <c r="AX37" s="2">
        <v>262.08815241254001</v>
      </c>
      <c r="AY37" s="2">
        <v>1296.7471875000001</v>
      </c>
      <c r="AZ37" s="2">
        <v>461.63487804017899</v>
      </c>
      <c r="BA37" s="2">
        <v>917.09745239988001</v>
      </c>
      <c r="BB37" s="2">
        <v>594.9776875</v>
      </c>
      <c r="BC37" s="2">
        <v>74.960477593597503</v>
      </c>
      <c r="BD37" s="2">
        <v>181.89852887366101</v>
      </c>
      <c r="BE37" s="2">
        <v>273.14576621958201</v>
      </c>
      <c r="BF37" s="2">
        <v>148.572600570958</v>
      </c>
      <c r="BG37" s="2">
        <v>377.24161326162698</v>
      </c>
      <c r="BH37" s="2">
        <v>417.10852934362799</v>
      </c>
      <c r="BI37" s="2">
        <v>86.951625000000007</v>
      </c>
      <c r="BJ37" s="2">
        <v>40.753056886109803</v>
      </c>
      <c r="BK37" s="2">
        <v>22.344517087994099</v>
      </c>
      <c r="BL37" s="2">
        <v>15.7099266232372</v>
      </c>
      <c r="BM37" s="2">
        <v>497.04862944842102</v>
      </c>
      <c r="BN37" s="2">
        <v>29.215693114546401</v>
      </c>
      <c r="BO37" s="2">
        <v>53.574850598931199</v>
      </c>
      <c r="BP37" s="2">
        <v>24.693310036499401</v>
      </c>
      <c r="BQ37" s="2"/>
      <c r="BR37" s="2">
        <f t="shared" si="1"/>
        <v>18540.839624999997</v>
      </c>
      <c r="BS37" s="2">
        <f t="array" ref="BS37">SUMPRODUCT(B37:BP37,TRANSPOSE(pct_by_cnty!$F$4:$F$70))</f>
        <v>8727.8274182934165</v>
      </c>
      <c r="BT37" s="2">
        <f t="array" ref="BT37">SUMPRODUCT(B37:BP37,TRANSPOSE(pct_by_cnty!$G$4:$G$70))</f>
        <v>767.47682927256403</v>
      </c>
      <c r="BU37" s="7">
        <f t="array" ref="BU37">SUMPRODUCT(B37:BP37,TRANSPOSE(pct_by_cnty!$H$4:$H$70))</f>
        <v>9495.3042475659822</v>
      </c>
      <c r="BV37" s="7"/>
      <c r="BW37" s="15">
        <f t="shared" si="2"/>
        <v>0.47073528463754338</v>
      </c>
      <c r="BX37" s="15">
        <f t="shared" si="0"/>
        <v>0.51212913975927798</v>
      </c>
    </row>
    <row r="38" spans="1:76" x14ac:dyDescent="0.25">
      <c r="A38">
        <v>2009</v>
      </c>
      <c r="B38" s="2">
        <v>246.74705909644399</v>
      </c>
      <c r="C38" s="2">
        <v>27.1636050846218</v>
      </c>
      <c r="D38" s="2">
        <v>167.69921759258699</v>
      </c>
      <c r="E38" s="2">
        <v>28.988458359559999</v>
      </c>
      <c r="F38" s="2">
        <v>542.46624781780395</v>
      </c>
      <c r="G38" s="2">
        <v>1736.4701770654001</v>
      </c>
      <c r="H38" s="2">
        <v>14.696795273082399</v>
      </c>
      <c r="I38" s="2">
        <v>159.77559877697701</v>
      </c>
      <c r="J38" s="2">
        <v>141.397228064979</v>
      </c>
      <c r="K38" s="2">
        <v>189.37711565798099</v>
      </c>
      <c r="L38" s="2">
        <v>319.14247045657498</v>
      </c>
      <c r="M38" s="2">
        <v>67.434002378779695</v>
      </c>
      <c r="N38" s="2">
        <v>34.6032903679871</v>
      </c>
      <c r="O38" s="2">
        <v>16.408353720689501</v>
      </c>
      <c r="P38" s="2">
        <v>861.050428909174</v>
      </c>
      <c r="Q38" s="2">
        <v>297.38387966126101</v>
      </c>
      <c r="R38" s="2">
        <v>94.755632070938105</v>
      </c>
      <c r="S38" s="2">
        <v>11.5187583426044</v>
      </c>
      <c r="T38" s="2">
        <v>46.325016242817902</v>
      </c>
      <c r="U38" s="2">
        <v>16.835144583506899</v>
      </c>
      <c r="V38" s="2">
        <v>12.8431904785669</v>
      </c>
      <c r="W38" s="2">
        <v>15.955379268993299</v>
      </c>
      <c r="X38" s="2">
        <v>14.934872953111901</v>
      </c>
      <c r="Y38" s="2">
        <v>27.670028181917498</v>
      </c>
      <c r="Z38" s="2">
        <v>39.022732344333299</v>
      </c>
      <c r="AA38" s="2">
        <v>172.19186902934399</v>
      </c>
      <c r="AB38" s="2">
        <v>98.956063768650907</v>
      </c>
      <c r="AC38" s="2">
        <v>1215.75771209698</v>
      </c>
      <c r="AD38" s="2">
        <v>20.153575712414298</v>
      </c>
      <c r="AE38" s="2">
        <v>137.22881563805001</v>
      </c>
      <c r="AF38" s="2">
        <v>50.080340222678799</v>
      </c>
      <c r="AG38" s="2">
        <v>14.7233926775548</v>
      </c>
      <c r="AH38" s="2">
        <v>8.4377530716342104</v>
      </c>
      <c r="AI38" s="2">
        <v>296.09721043537201</v>
      </c>
      <c r="AJ38" s="2">
        <v>613.85606119905697</v>
      </c>
      <c r="AK38" s="2">
        <v>273.623398615795</v>
      </c>
      <c r="AL38" s="2">
        <v>40.893342687422297</v>
      </c>
      <c r="AM38" s="2">
        <v>8.3497243496065003</v>
      </c>
      <c r="AN38" s="2">
        <v>19.335308728111201</v>
      </c>
      <c r="AO38" s="2">
        <v>321.161642827408</v>
      </c>
      <c r="AP38" s="2">
        <v>330.94719788806799</v>
      </c>
      <c r="AQ38" s="2">
        <v>145.83074959355</v>
      </c>
      <c r="AR38" s="2">
        <v>2470.4317376095</v>
      </c>
      <c r="AS38" s="2">
        <v>72.650704485308694</v>
      </c>
      <c r="AT38" s="2">
        <v>72.777110496407403</v>
      </c>
      <c r="AU38" s="2">
        <v>181.17724093059601</v>
      </c>
      <c r="AV38" s="2">
        <v>39.912022502090601</v>
      </c>
      <c r="AW38" s="2">
        <v>1133.59528113427</v>
      </c>
      <c r="AX38" s="2">
        <v>265.79321487376001</v>
      </c>
      <c r="AY38" s="2">
        <v>1309.8420431658101</v>
      </c>
      <c r="AZ38" s="2">
        <v>463.257714196324</v>
      </c>
      <c r="BA38" s="2">
        <v>916.61752531915999</v>
      </c>
      <c r="BB38" s="2">
        <v>599.31958087113799</v>
      </c>
      <c r="BC38" s="2">
        <v>74.570330821344996</v>
      </c>
      <c r="BD38" s="2">
        <v>186.552998037474</v>
      </c>
      <c r="BE38" s="2">
        <v>274.95629847905201</v>
      </c>
      <c r="BF38" s="2">
        <v>149.72972711837301</v>
      </c>
      <c r="BG38" s="2">
        <v>377.79210471843402</v>
      </c>
      <c r="BH38" s="2">
        <v>420.62074093432699</v>
      </c>
      <c r="BI38" s="2">
        <v>91.0781474497049</v>
      </c>
      <c r="BJ38" s="2">
        <v>41.276467693520203</v>
      </c>
      <c r="BK38" s="2">
        <v>22.489337825308901</v>
      </c>
      <c r="BL38" s="2">
        <v>15.3450067716501</v>
      </c>
      <c r="BM38" s="2">
        <v>494.97860736967499</v>
      </c>
      <c r="BN38" s="2">
        <v>30.499171488414099</v>
      </c>
      <c r="BO38" s="2">
        <v>54.541297449720098</v>
      </c>
      <c r="BP38" s="2">
        <v>24.701059466255401</v>
      </c>
      <c r="BQ38" s="2"/>
      <c r="BR38" s="2">
        <f t="shared" si="1"/>
        <v>18682.794312500006</v>
      </c>
      <c r="BS38" s="2">
        <f t="array" ref="BS38">SUMPRODUCT(B38:BP38,TRANSPOSE(pct_by_cnty!$F$4:$F$70))</f>
        <v>8796.5245762235827</v>
      </c>
      <c r="BT38" s="2">
        <f t="array" ref="BT38">SUMPRODUCT(B38:BP38,TRANSPOSE(pct_by_cnty!$G$4:$G$70))</f>
        <v>769.95349639644019</v>
      </c>
      <c r="BU38" s="7">
        <f t="array" ref="BU38">SUMPRODUCT(B38:BP38,TRANSPOSE(pct_by_cnty!$H$4:$H$70))</f>
        <v>9566.4780726200242</v>
      </c>
      <c r="BV38" s="7"/>
      <c r="BW38" s="15">
        <f t="shared" si="2"/>
        <v>0.47083559499116978</v>
      </c>
      <c r="BX38" s="15">
        <f t="shared" si="0"/>
        <v>0.51204749742491296</v>
      </c>
    </row>
    <row r="39" spans="1:76" x14ac:dyDescent="0.25">
      <c r="A39">
        <v>2010</v>
      </c>
      <c r="B39" s="2">
        <v>247.918161208534</v>
      </c>
      <c r="C39" s="2">
        <v>27.094663605512999</v>
      </c>
      <c r="D39" s="2">
        <v>169.184647190454</v>
      </c>
      <c r="E39" s="2">
        <v>28.525937348569101</v>
      </c>
      <c r="F39" s="2">
        <v>543.90299014439597</v>
      </c>
      <c r="G39" s="2">
        <v>1758.1213474103199</v>
      </c>
      <c r="H39" s="2">
        <v>14.6408353801214</v>
      </c>
      <c r="I39" s="2">
        <v>159.89661370073401</v>
      </c>
      <c r="J39" s="2">
        <v>140.929180417211</v>
      </c>
      <c r="K39" s="2">
        <v>191.66405801471299</v>
      </c>
      <c r="L39" s="2">
        <v>323.28153051082001</v>
      </c>
      <c r="M39" s="2">
        <v>67.532177723575003</v>
      </c>
      <c r="N39" s="2">
        <v>34.923680516176397</v>
      </c>
      <c r="O39" s="2">
        <v>16.3952165143637</v>
      </c>
      <c r="P39" s="2">
        <v>866.70384310415898</v>
      </c>
      <c r="Q39" s="2">
        <v>298.23174946709401</v>
      </c>
      <c r="R39" s="2">
        <v>96.105870911459704</v>
      </c>
      <c r="S39" s="2">
        <v>11.517936996433001</v>
      </c>
      <c r="T39" s="2">
        <v>47.778852970261397</v>
      </c>
      <c r="U39" s="2">
        <v>17.0224334576153</v>
      </c>
      <c r="V39" s="2">
        <v>12.868460593220099</v>
      </c>
      <c r="W39" s="2">
        <v>15.821909596776401</v>
      </c>
      <c r="X39" s="2">
        <v>14.6778223328091</v>
      </c>
      <c r="Y39" s="2">
        <v>27.715223331548898</v>
      </c>
      <c r="Z39" s="2">
        <v>39.001242138156201</v>
      </c>
      <c r="AA39" s="2">
        <v>173.353585150367</v>
      </c>
      <c r="AB39" s="2">
        <v>98.645435895630996</v>
      </c>
      <c r="AC39" s="2">
        <v>1236.3426191574599</v>
      </c>
      <c r="AD39" s="2">
        <v>19.838002056432401</v>
      </c>
      <c r="AE39" s="2">
        <v>138.37115308299701</v>
      </c>
      <c r="AF39" s="2">
        <v>49.628493327973899</v>
      </c>
      <c r="AG39" s="2">
        <v>14.743017545881701</v>
      </c>
      <c r="AH39" s="2">
        <v>8.8068933291594504</v>
      </c>
      <c r="AI39" s="2">
        <v>298.49627027602298</v>
      </c>
      <c r="AJ39" s="2">
        <v>622.03387587605403</v>
      </c>
      <c r="AK39" s="2">
        <v>275.87776614825799</v>
      </c>
      <c r="AL39" s="2">
        <v>40.709639493381303</v>
      </c>
      <c r="AM39" s="2">
        <v>8.3450562442477896</v>
      </c>
      <c r="AN39" s="2">
        <v>19.241212576578999</v>
      </c>
      <c r="AO39" s="2">
        <v>323.87068829892399</v>
      </c>
      <c r="AP39" s="2">
        <v>331.51479571726799</v>
      </c>
      <c r="AQ39" s="2">
        <v>147.02591981864501</v>
      </c>
      <c r="AR39" s="2">
        <v>2516.33034493881</v>
      </c>
      <c r="AS39" s="2">
        <v>73.193180779537499</v>
      </c>
      <c r="AT39" s="2">
        <v>73.608738019263697</v>
      </c>
      <c r="AU39" s="2">
        <v>181.101436933549</v>
      </c>
      <c r="AV39" s="2">
        <v>40.015884218643897</v>
      </c>
      <c r="AW39" s="2">
        <v>1151.75298847508</v>
      </c>
      <c r="AX39" s="2">
        <v>270.57014862590103</v>
      </c>
      <c r="AY39" s="2">
        <v>1325.3102720289901</v>
      </c>
      <c r="AZ39" s="2">
        <v>466.54116979726501</v>
      </c>
      <c r="BA39" s="2">
        <v>918.55961826783698</v>
      </c>
      <c r="BB39" s="2">
        <v>604.16551499353795</v>
      </c>
      <c r="BC39" s="2">
        <v>74.177833438927095</v>
      </c>
      <c r="BD39" s="2">
        <v>191.466820237376</v>
      </c>
      <c r="BE39" s="2">
        <v>278.485201675604</v>
      </c>
      <c r="BF39" s="2">
        <v>153.01143164840099</v>
      </c>
      <c r="BG39" s="2">
        <v>380.45110452062499</v>
      </c>
      <c r="BH39" s="2">
        <v>424.19088955581901</v>
      </c>
      <c r="BI39" s="2">
        <v>94.758837710590001</v>
      </c>
      <c r="BJ39" s="2">
        <v>42.310074932653102</v>
      </c>
      <c r="BK39" s="2">
        <v>22.579035144804099</v>
      </c>
      <c r="BL39" s="2">
        <v>15.5395183656962</v>
      </c>
      <c r="BM39" s="2">
        <v>494.62346844464798</v>
      </c>
      <c r="BN39" s="2">
        <v>30.8145861033227</v>
      </c>
      <c r="BO39" s="2">
        <v>55.331372430537002</v>
      </c>
      <c r="BP39" s="2">
        <v>24.712282632253199</v>
      </c>
      <c r="BQ39" s="2"/>
      <c r="BR39" s="2">
        <f t="shared" si="1"/>
        <v>18881.902562499981</v>
      </c>
      <c r="BS39" s="2">
        <f t="array" ref="BS39">SUMPRODUCT(B39:BP39,TRANSPOSE(pct_by_cnty!$F$4:$F$70))</f>
        <v>8904.4889560613465</v>
      </c>
      <c r="BT39" s="2">
        <f t="array" ref="BT39">SUMPRODUCT(B39:BP39,TRANSPOSE(pct_by_cnty!$G$4:$G$70))</f>
        <v>775.24958830652986</v>
      </c>
      <c r="BU39" s="7">
        <f t="array" ref="BU39">SUMPRODUCT(B39:BP39,TRANSPOSE(pct_by_cnty!$H$4:$H$70))</f>
        <v>9679.7385443678759</v>
      </c>
      <c r="BV39" s="7"/>
      <c r="BW39" s="15">
        <f t="shared" si="2"/>
        <v>0.47158854498835967</v>
      </c>
      <c r="BX39" s="15">
        <f t="shared" si="0"/>
        <v>0.51264635607177234</v>
      </c>
    </row>
    <row r="40" spans="1:76" x14ac:dyDescent="0.25">
      <c r="A40">
        <v>2011</v>
      </c>
      <c r="B40" s="2">
        <v>249.95982206487301</v>
      </c>
      <c r="C40" s="2">
        <v>27.085364670634299</v>
      </c>
      <c r="D40" s="2">
        <v>169.90563523945801</v>
      </c>
      <c r="E40" s="2">
        <v>28.4148798208359</v>
      </c>
      <c r="F40" s="2">
        <v>544.79491680838896</v>
      </c>
      <c r="G40" s="2">
        <v>1789.98567687681</v>
      </c>
      <c r="H40" s="2">
        <v>14.7061394401941</v>
      </c>
      <c r="I40" s="2">
        <v>160.39514512261201</v>
      </c>
      <c r="J40" s="2">
        <v>139.73562645406699</v>
      </c>
      <c r="K40" s="2">
        <v>192.57921636431701</v>
      </c>
      <c r="L40" s="2">
        <v>328.18777545288498</v>
      </c>
      <c r="M40" s="2">
        <v>67.268470239893105</v>
      </c>
      <c r="N40" s="2">
        <v>34.820020675216</v>
      </c>
      <c r="O40" s="2">
        <v>16.395121815588499</v>
      </c>
      <c r="P40" s="2">
        <v>873.66351167031303</v>
      </c>
      <c r="Q40" s="2">
        <v>299.989029954378</v>
      </c>
      <c r="R40" s="2">
        <v>97.546325553858594</v>
      </c>
      <c r="S40" s="2">
        <v>11.4620940020106</v>
      </c>
      <c r="T40" s="2">
        <v>47.448271172635003</v>
      </c>
      <c r="U40" s="2">
        <v>17.0004618659367</v>
      </c>
      <c r="V40" s="2">
        <v>12.8282708701551</v>
      </c>
      <c r="W40" s="2">
        <v>15.7918910476132</v>
      </c>
      <c r="X40" s="2">
        <v>14.5832135039968</v>
      </c>
      <c r="Y40" s="2">
        <v>27.665331429388701</v>
      </c>
      <c r="Z40" s="2">
        <v>38.953530204583501</v>
      </c>
      <c r="AA40" s="2">
        <v>172.87034312058</v>
      </c>
      <c r="AB40" s="2">
        <v>98.438843794492897</v>
      </c>
      <c r="AC40" s="2">
        <v>1271.4067108951001</v>
      </c>
      <c r="AD40" s="2">
        <v>19.826054652706201</v>
      </c>
      <c r="AE40" s="2">
        <v>139.30781665745801</v>
      </c>
      <c r="AF40" s="2">
        <v>49.158381704673403</v>
      </c>
      <c r="AG40" s="2">
        <v>14.5512305673626</v>
      </c>
      <c r="AH40" s="2">
        <v>8.7957005241691206</v>
      </c>
      <c r="AI40" s="2">
        <v>301.46109237756298</v>
      </c>
      <c r="AJ40" s="2">
        <v>632.84660498136304</v>
      </c>
      <c r="AK40" s="2">
        <v>278.81744518355299</v>
      </c>
      <c r="AL40" s="2">
        <v>40.126823286662201</v>
      </c>
      <c r="AM40" s="2">
        <v>8.2560256823271203</v>
      </c>
      <c r="AN40" s="2">
        <v>19.119480369035301</v>
      </c>
      <c r="AO40" s="2">
        <v>328.27938179923501</v>
      </c>
      <c r="AP40" s="2">
        <v>332.52076286998999</v>
      </c>
      <c r="AQ40" s="2">
        <v>148.035656938144</v>
      </c>
      <c r="AR40" s="2">
        <v>2571.9975797073298</v>
      </c>
      <c r="AS40" s="2">
        <v>73.918463568812697</v>
      </c>
      <c r="AT40" s="2">
        <v>74.2551437087658</v>
      </c>
      <c r="AU40" s="2">
        <v>184.145031130158</v>
      </c>
      <c r="AV40" s="2">
        <v>39.846991887188601</v>
      </c>
      <c r="AW40" s="2">
        <v>1174.3166003845099</v>
      </c>
      <c r="AX40" s="2">
        <v>279.53933067812102</v>
      </c>
      <c r="AY40" s="2">
        <v>1339.34497719349</v>
      </c>
      <c r="AZ40" s="2">
        <v>466.536876705699</v>
      </c>
      <c r="BA40" s="2">
        <v>918.59437432782704</v>
      </c>
      <c r="BB40" s="2">
        <v>610.55546221191298</v>
      </c>
      <c r="BC40" s="2">
        <v>73.594658663707506</v>
      </c>
      <c r="BD40" s="2">
        <v>196.395184984482</v>
      </c>
      <c r="BE40" s="2">
        <v>280.74364399008903</v>
      </c>
      <c r="BF40" s="2">
        <v>156.05077456867801</v>
      </c>
      <c r="BG40" s="2">
        <v>383.07529606089201</v>
      </c>
      <c r="BH40" s="2">
        <v>427.68754129350202</v>
      </c>
      <c r="BI40" s="2">
        <v>98.435097052881204</v>
      </c>
      <c r="BJ40" s="2">
        <v>43.333891004201</v>
      </c>
      <c r="BK40" s="2">
        <v>22.642357808837101</v>
      </c>
      <c r="BL40" s="2">
        <v>15.2897877876677</v>
      </c>
      <c r="BM40" s="2">
        <v>494.83354872686903</v>
      </c>
      <c r="BN40" s="2">
        <v>31.023792556190202</v>
      </c>
      <c r="BO40" s="2">
        <v>55.910940534199398</v>
      </c>
      <c r="BP40" s="2">
        <v>24.492243238928801</v>
      </c>
      <c r="BQ40" s="2"/>
      <c r="BR40" s="2">
        <f t="shared" si="1"/>
        <v>19121.54368749999</v>
      </c>
      <c r="BS40" s="2">
        <f t="array" ref="BS40">SUMPRODUCT(B40:BP40,TRANSPOSE(pct_by_cnty!$F$4:$F$70))</f>
        <v>9032.2808977147106</v>
      </c>
      <c r="BT40" s="2">
        <f t="array" ref="BT40">SUMPRODUCT(B40:BP40,TRANSPOSE(pct_by_cnty!$G$4:$G$70))</f>
        <v>783.08637565461015</v>
      </c>
      <c r="BU40" s="7">
        <f t="array" ref="BU40">SUMPRODUCT(B40:BP40,TRANSPOSE(pct_by_cnty!$H$4:$H$70))</f>
        <v>9815.3672733693202</v>
      </c>
      <c r="BV40" s="7"/>
      <c r="BW40" s="15">
        <f t="shared" si="2"/>
        <v>0.47236149158915625</v>
      </c>
      <c r="BX40" s="15">
        <f t="shared" si="0"/>
        <v>0.51331458556799248</v>
      </c>
    </row>
    <row r="41" spans="1:76" x14ac:dyDescent="0.25">
      <c r="A41">
        <v>2012</v>
      </c>
      <c r="B41" s="2">
        <v>251.602548298513</v>
      </c>
      <c r="C41" s="2">
        <v>27.086271919016099</v>
      </c>
      <c r="D41" s="2">
        <v>172.13231105879001</v>
      </c>
      <c r="E41" s="2">
        <v>27.039997378536601</v>
      </c>
      <c r="F41" s="2">
        <v>547.43281249999995</v>
      </c>
      <c r="G41" s="2">
        <v>1816.9992500000001</v>
      </c>
      <c r="H41" s="2">
        <v>14.6581197664048</v>
      </c>
      <c r="I41" s="2">
        <v>162.93256249999999</v>
      </c>
      <c r="J41" s="2">
        <v>139.146625</v>
      </c>
      <c r="K41" s="2">
        <v>194.11744754295799</v>
      </c>
      <c r="L41" s="2">
        <v>333.25943749999999</v>
      </c>
      <c r="M41" s="2">
        <v>67.856408076368297</v>
      </c>
      <c r="N41" s="2">
        <v>34.994349078821799</v>
      </c>
      <c r="O41" s="2">
        <v>16.148623522232999</v>
      </c>
      <c r="P41" s="2">
        <v>881.37288736519599</v>
      </c>
      <c r="Q41" s="2">
        <v>303.80505537876502</v>
      </c>
      <c r="R41" s="2">
        <v>98.5795761007859</v>
      </c>
      <c r="S41" s="2">
        <v>11.6041365510759</v>
      </c>
      <c r="T41" s="2">
        <v>46.501331430475801</v>
      </c>
      <c r="U41" s="2">
        <v>16.8980142014866</v>
      </c>
      <c r="V41" s="2">
        <v>12.6657830894325</v>
      </c>
      <c r="W41" s="2">
        <v>15.8021889412103</v>
      </c>
      <c r="X41" s="2">
        <v>14.7151007952996</v>
      </c>
      <c r="Y41" s="2">
        <v>27.434865912106101</v>
      </c>
      <c r="Z41" s="2">
        <v>37.874390205945403</v>
      </c>
      <c r="AA41" s="2">
        <v>172.934984556605</v>
      </c>
      <c r="AB41" s="2">
        <v>98.212812499999998</v>
      </c>
      <c r="AC41" s="2">
        <v>1283.31477675308</v>
      </c>
      <c r="AD41" s="2">
        <v>19.689444651102001</v>
      </c>
      <c r="AE41" s="2">
        <v>140.66618750000001</v>
      </c>
      <c r="AF41" s="2">
        <v>49.089656226493297</v>
      </c>
      <c r="AG41" s="2">
        <v>14.191686044001701</v>
      </c>
      <c r="AH41" s="2">
        <v>8.7930724589303804</v>
      </c>
      <c r="AI41" s="2">
        <v>304.45681392149697</v>
      </c>
      <c r="AJ41" s="2">
        <v>646.35668750000002</v>
      </c>
      <c r="AK41" s="2">
        <v>283.12393691989899</v>
      </c>
      <c r="AL41" s="2">
        <v>39.812744855543599</v>
      </c>
      <c r="AM41" s="2">
        <v>8.2952382064807004</v>
      </c>
      <c r="AN41" s="2">
        <v>18.968684618940902</v>
      </c>
      <c r="AO41" s="2">
        <v>334.58583400349301</v>
      </c>
      <c r="AP41" s="2">
        <v>334.02662500000002</v>
      </c>
      <c r="AQ41" s="2">
        <v>149.19854243492401</v>
      </c>
      <c r="AR41" s="2">
        <v>2606.4364999999998</v>
      </c>
      <c r="AS41" s="2">
        <v>74.543181800536701</v>
      </c>
      <c r="AT41" s="2">
        <v>74.620190528699098</v>
      </c>
      <c r="AU41" s="2">
        <v>190.07504693593199</v>
      </c>
      <c r="AV41" s="2">
        <v>39.704780800795497</v>
      </c>
      <c r="AW41" s="2">
        <v>1205.4400097488899</v>
      </c>
      <c r="AX41" s="2">
        <v>289.59171785035699</v>
      </c>
      <c r="AY41" s="2">
        <v>1357.9727499999999</v>
      </c>
      <c r="AZ41" s="2">
        <v>470.22828456712102</v>
      </c>
      <c r="BA41" s="2">
        <v>922.79951662319399</v>
      </c>
      <c r="BB41" s="2">
        <v>616.4944375</v>
      </c>
      <c r="BC41" s="2">
        <v>72.887732961065495</v>
      </c>
      <c r="BD41" s="2">
        <v>202.354390144131</v>
      </c>
      <c r="BE41" s="2">
        <v>283.383395065076</v>
      </c>
      <c r="BF41" s="2">
        <v>158.40175712123499</v>
      </c>
      <c r="BG41" s="2">
        <v>387.27504099650702</v>
      </c>
      <c r="BH41" s="2">
        <v>431.55789597925599</v>
      </c>
      <c r="BI41" s="2">
        <v>102.42400000000001</v>
      </c>
      <c r="BJ41" s="2">
        <v>43.516511733708299</v>
      </c>
      <c r="BK41" s="2">
        <v>22.745427200778</v>
      </c>
      <c r="BL41" s="2">
        <v>15.252921734693</v>
      </c>
      <c r="BM41" s="2">
        <v>497.20567389921399</v>
      </c>
      <c r="BN41" s="2">
        <v>30.799233105623301</v>
      </c>
      <c r="BO41" s="2">
        <v>57.280640564068399</v>
      </c>
      <c r="BP41" s="2">
        <v>24.731765874708699</v>
      </c>
      <c r="BQ41" s="2"/>
      <c r="BR41" s="2">
        <f t="shared" si="1"/>
        <v>19356.10062500001</v>
      </c>
      <c r="BS41" s="2">
        <f t="array" ref="BS41">SUMPRODUCT(B41:BP41,TRANSPOSE(pct_by_cnty!$F$4:$F$70))</f>
        <v>9149.5284656286804</v>
      </c>
      <c r="BT41" s="2">
        <f t="array" ref="BT41">SUMPRODUCT(B41:BP41,TRANSPOSE(pct_by_cnty!$G$4:$G$70))</f>
        <v>796.6149217957676</v>
      </c>
      <c r="BU41" s="7">
        <f t="array" ref="BU41">SUMPRODUCT(B41:BP41,TRANSPOSE(pct_by_cnty!$H$4:$H$70))</f>
        <v>9946.1433874244503</v>
      </c>
      <c r="BV41" s="7"/>
      <c r="BW41" s="15">
        <f t="shared" si="2"/>
        <v>0.47269481818105996</v>
      </c>
      <c r="BX41" s="15">
        <f t="shared" si="0"/>
        <v>0.51385057249486399</v>
      </c>
    </row>
    <row r="42" spans="1:76" x14ac:dyDescent="0.25">
      <c r="A42">
        <v>2013</v>
      </c>
      <c r="B42" s="2">
        <v>252.96999708434899</v>
      </c>
      <c r="C42" s="2">
        <v>27.065656304944401</v>
      </c>
      <c r="D42" s="2">
        <v>175.091985493105</v>
      </c>
      <c r="E42" s="2">
        <v>26.813560715355401</v>
      </c>
      <c r="F42" s="2">
        <v>551.07825000000003</v>
      </c>
      <c r="G42" s="2">
        <v>1840.2471875000001</v>
      </c>
      <c r="H42" s="2">
        <v>14.582743519297701</v>
      </c>
      <c r="I42" s="2">
        <v>165.20637500000001</v>
      </c>
      <c r="J42" s="2">
        <v>138.852125</v>
      </c>
      <c r="K42" s="2">
        <v>196.113489418201</v>
      </c>
      <c r="L42" s="2">
        <v>340.18968749999999</v>
      </c>
      <c r="M42" s="2">
        <v>67.441562348456699</v>
      </c>
      <c r="N42" s="2">
        <v>34.918753004121903</v>
      </c>
      <c r="O42" s="2">
        <v>16.089336902028201</v>
      </c>
      <c r="P42" s="2">
        <v>888.09654623062602</v>
      </c>
      <c r="Q42" s="2">
        <v>306.88965734045098</v>
      </c>
      <c r="R42" s="2">
        <v>100.02330913058699</v>
      </c>
      <c r="S42" s="2">
        <v>11.525539417289499</v>
      </c>
      <c r="T42" s="2">
        <v>46.156382918574799</v>
      </c>
      <c r="U42" s="2">
        <v>16.9846904156507</v>
      </c>
      <c r="V42" s="2">
        <v>12.676992925604701</v>
      </c>
      <c r="W42" s="2">
        <v>15.9252020068955</v>
      </c>
      <c r="X42" s="2">
        <v>14.3446497443376</v>
      </c>
      <c r="Y42" s="2">
        <v>27.329764025772999</v>
      </c>
      <c r="Z42" s="2">
        <v>37.8459058845133</v>
      </c>
      <c r="AA42" s="2">
        <v>174.044178063776</v>
      </c>
      <c r="AB42" s="2">
        <v>98.1935</v>
      </c>
      <c r="AC42" s="2">
        <v>1296.72358779872</v>
      </c>
      <c r="AD42" s="2">
        <v>19.602720673707701</v>
      </c>
      <c r="AE42" s="2">
        <v>142.303</v>
      </c>
      <c r="AF42" s="2">
        <v>48.897258539907497</v>
      </c>
      <c r="AG42" s="2">
        <v>14.227462185380601</v>
      </c>
      <c r="AH42" s="2">
        <v>8.8254759777213394</v>
      </c>
      <c r="AI42" s="2">
        <v>309.00687344966599</v>
      </c>
      <c r="AJ42" s="2">
        <v>662.210375</v>
      </c>
      <c r="AK42" s="2">
        <v>282.299007378299</v>
      </c>
      <c r="AL42" s="2">
        <v>39.452538668487499</v>
      </c>
      <c r="AM42" s="2">
        <v>8.3612931559504595</v>
      </c>
      <c r="AN42" s="2">
        <v>18.7683920673351</v>
      </c>
      <c r="AO42" s="2">
        <v>342.95148084055199</v>
      </c>
      <c r="AP42" s="2">
        <v>335.59218750000002</v>
      </c>
      <c r="AQ42" s="2">
        <v>151.48588091790899</v>
      </c>
      <c r="AR42" s="2">
        <v>2638.1894375000002</v>
      </c>
      <c r="AS42" s="2">
        <v>75.863879539165694</v>
      </c>
      <c r="AT42" s="2">
        <v>75.564513717711506</v>
      </c>
      <c r="AU42" s="2">
        <v>193.025148265018</v>
      </c>
      <c r="AV42" s="2">
        <v>39.506559945159097</v>
      </c>
      <c r="AW42" s="2">
        <v>1231.6472494837501</v>
      </c>
      <c r="AX42" s="2">
        <v>300.28049574671201</v>
      </c>
      <c r="AY42" s="2">
        <v>1379.5479375</v>
      </c>
      <c r="AZ42" s="2">
        <v>475.45115051866401</v>
      </c>
      <c r="BA42" s="2">
        <v>930.56883361883797</v>
      </c>
      <c r="BB42" s="2">
        <v>624.47437500000001</v>
      </c>
      <c r="BC42" s="2">
        <v>72.390511527983705</v>
      </c>
      <c r="BD42" s="2">
        <v>209.950544328517</v>
      </c>
      <c r="BE42" s="2">
        <v>286.01549408209098</v>
      </c>
      <c r="BF42" s="2">
        <v>160.50021765954901</v>
      </c>
      <c r="BG42" s="2">
        <v>391.15864415944799</v>
      </c>
      <c r="BH42" s="2">
        <v>436.95194381986698</v>
      </c>
      <c r="BI42" s="2">
        <v>107.5815625</v>
      </c>
      <c r="BJ42" s="2">
        <v>43.601172638064703</v>
      </c>
      <c r="BK42" s="2">
        <v>22.877010276414801</v>
      </c>
      <c r="BL42" s="2">
        <v>15.167974016573501</v>
      </c>
      <c r="BM42" s="2">
        <v>501.51344086941299</v>
      </c>
      <c r="BN42" s="2">
        <v>31.043647517745701</v>
      </c>
      <c r="BO42" s="2">
        <v>59.286789234982102</v>
      </c>
      <c r="BP42" s="2">
        <v>24.5126544867497</v>
      </c>
      <c r="BQ42" s="2"/>
      <c r="BR42" s="2">
        <f t="shared" si="1"/>
        <v>19604.075749999989</v>
      </c>
      <c r="BS42" s="2">
        <f t="array" ref="BS42">SUMPRODUCT(B42:BP42,TRANSPOSE(pct_by_cnty!$F$4:$F$70))</f>
        <v>9273.7026078039653</v>
      </c>
      <c r="BT42" s="2">
        <f t="array" ref="BT42">SUMPRODUCT(B42:BP42,TRANSPOSE(pct_by_cnty!$G$4:$G$70))</f>
        <v>807.33589428365747</v>
      </c>
      <c r="BU42" s="7">
        <f t="array" ref="BU42">SUMPRODUCT(B42:BP42,TRANSPOSE(pct_by_cnty!$H$4:$H$70))</f>
        <v>10081.038502087622</v>
      </c>
      <c r="BV42" s="7"/>
      <c r="BW42" s="15">
        <f t="shared" si="2"/>
        <v>0.47304972323441313</v>
      </c>
      <c r="BX42" s="15">
        <f t="shared" si="0"/>
        <v>0.51423176642681701</v>
      </c>
    </row>
    <row r="43" spans="1:76" x14ac:dyDescent="0.25">
      <c r="A43">
        <v>2014</v>
      </c>
      <c r="B43" s="2">
        <v>256.03493082649197</v>
      </c>
      <c r="C43" s="2">
        <v>27.191457892179699</v>
      </c>
      <c r="D43" s="2">
        <v>178.603926192069</v>
      </c>
      <c r="E43" s="2">
        <v>26.568997868406399</v>
      </c>
      <c r="F43" s="2">
        <v>557.21512499999994</v>
      </c>
      <c r="G43" s="2">
        <v>1864.538</v>
      </c>
      <c r="H43" s="2">
        <v>14.4597065565601</v>
      </c>
      <c r="I43" s="2">
        <v>168.68156250000001</v>
      </c>
      <c r="J43" s="2">
        <v>139.1099375</v>
      </c>
      <c r="K43" s="2">
        <v>199.109896620912</v>
      </c>
      <c r="L43" s="2">
        <v>348.45612499999999</v>
      </c>
      <c r="M43" s="2">
        <v>67.824839058187706</v>
      </c>
      <c r="N43" s="2">
        <v>35.3652943419183</v>
      </c>
      <c r="O43" s="2">
        <v>16.0476627052876</v>
      </c>
      <c r="P43" s="2">
        <v>899.17211905770603</v>
      </c>
      <c r="Q43" s="2">
        <v>308.41211346800497</v>
      </c>
      <c r="R43" s="2">
        <v>102.230424275679</v>
      </c>
      <c r="S43" s="2">
        <v>11.665023807098301</v>
      </c>
      <c r="T43" s="2">
        <v>46.155383127067999</v>
      </c>
      <c r="U43" s="2">
        <v>17.022631673507998</v>
      </c>
      <c r="V43" s="2">
        <v>12.9598034267917</v>
      </c>
      <c r="W43" s="2">
        <v>16.0268238079308</v>
      </c>
      <c r="X43" s="2">
        <v>14.0784770085669</v>
      </c>
      <c r="Y43" s="2">
        <v>27.2974364797949</v>
      </c>
      <c r="Z43" s="2">
        <v>38.531200614491503</v>
      </c>
      <c r="AA43" s="2">
        <v>175.79827274977501</v>
      </c>
      <c r="AB43" s="2">
        <v>98.876625000000004</v>
      </c>
      <c r="AC43" s="2">
        <v>1321.15026080693</v>
      </c>
      <c r="AD43" s="2">
        <v>19.577788283555101</v>
      </c>
      <c r="AE43" s="2">
        <v>144.87343749999999</v>
      </c>
      <c r="AF43" s="2">
        <v>48.762361056040703</v>
      </c>
      <c r="AG43" s="2">
        <v>14.0630855764774</v>
      </c>
      <c r="AH43" s="2">
        <v>8.8743434675892203</v>
      </c>
      <c r="AI43" s="2">
        <v>316.52071388995</v>
      </c>
      <c r="AJ43" s="2">
        <v>680.42762500000003</v>
      </c>
      <c r="AK43" s="2">
        <v>284.00887705099802</v>
      </c>
      <c r="AL43" s="2">
        <v>39.325678990099398</v>
      </c>
      <c r="AM43" s="2">
        <v>8.4190693354713808</v>
      </c>
      <c r="AN43" s="2">
        <v>18.613207484958199</v>
      </c>
      <c r="AO43" s="2">
        <v>352.27945718487803</v>
      </c>
      <c r="AP43" s="2">
        <v>338.67537499999997</v>
      </c>
      <c r="AQ43" s="2">
        <v>153.63918327415601</v>
      </c>
      <c r="AR43" s="2">
        <v>2664.0484999999999</v>
      </c>
      <c r="AS43" s="2">
        <v>76.329960207641903</v>
      </c>
      <c r="AT43" s="2">
        <v>76.459555964760497</v>
      </c>
      <c r="AU43" s="2">
        <v>195.169386562998</v>
      </c>
      <c r="AV43" s="2">
        <v>39.604847084299102</v>
      </c>
      <c r="AW43" s="2">
        <v>1261.4221766649</v>
      </c>
      <c r="AX43" s="2">
        <v>312.254446451918</v>
      </c>
      <c r="AY43" s="2">
        <v>1402.4524375000001</v>
      </c>
      <c r="AZ43" s="2">
        <v>484.77836172853301</v>
      </c>
      <c r="BA43" s="2">
        <v>939.06110471475802</v>
      </c>
      <c r="BB43" s="2">
        <v>636.45162500000004</v>
      </c>
      <c r="BC43" s="2">
        <v>72.011359868695394</v>
      </c>
      <c r="BD43" s="2">
        <v>218.45515796444101</v>
      </c>
      <c r="BE43" s="2">
        <v>291.06706672584397</v>
      </c>
      <c r="BF43" s="2">
        <v>162.91257403199501</v>
      </c>
      <c r="BG43" s="2">
        <v>397.921855315122</v>
      </c>
      <c r="BH43" s="2">
        <v>443.03847549323399</v>
      </c>
      <c r="BI43" s="2">
        <v>112.816125</v>
      </c>
      <c r="BJ43" s="2">
        <v>43.810379342082101</v>
      </c>
      <c r="BK43" s="2">
        <v>22.5926035804146</v>
      </c>
      <c r="BL43" s="2">
        <v>15.2691939694905</v>
      </c>
      <c r="BM43" s="2">
        <v>508.319575724321</v>
      </c>
      <c r="BN43" s="2">
        <v>31.434779245456401</v>
      </c>
      <c r="BO43" s="2">
        <v>61.351613437001603</v>
      </c>
      <c r="BP43" s="2">
        <v>24.314640462557001</v>
      </c>
      <c r="BQ43" s="2"/>
      <c r="BR43" s="2">
        <f t="shared" si="1"/>
        <v>19909.992062499994</v>
      </c>
      <c r="BS43" s="2">
        <f t="array" ref="BS43">SUMPRODUCT(B43:BP43,TRANSPOSE(pct_by_cnty!$F$4:$F$70))</f>
        <v>9412.129769525307</v>
      </c>
      <c r="BT43" s="2">
        <f t="array" ref="BT43">SUMPRODUCT(B43:BP43,TRANSPOSE(pct_by_cnty!$G$4:$G$70))</f>
        <v>816.65750882023519</v>
      </c>
      <c r="BU43" s="7">
        <f t="array" ref="BU43">SUMPRODUCT(B43:BP43,TRANSPOSE(pct_by_cnty!$H$4:$H$70))</f>
        <v>10228.787278345544</v>
      </c>
      <c r="BV43" s="7"/>
      <c r="BW43" s="15">
        <f t="shared" si="2"/>
        <v>0.47273397899805464</v>
      </c>
      <c r="BX43" s="15">
        <f t="shared" si="0"/>
        <v>0.51375144933438854</v>
      </c>
    </row>
    <row r="44" spans="1:76" x14ac:dyDescent="0.25">
      <c r="A44">
        <v>2015</v>
      </c>
      <c r="B44" s="2">
        <v>259.87737611034902</v>
      </c>
      <c r="C44" s="2">
        <v>27.429153861704599</v>
      </c>
      <c r="D44" s="2">
        <v>181.58119711501899</v>
      </c>
      <c r="E44" s="2">
        <v>26.766802424171999</v>
      </c>
      <c r="F44" s="2">
        <v>567.46974999999998</v>
      </c>
      <c r="G44" s="2">
        <v>1889.1155624999999</v>
      </c>
      <c r="H44" s="2">
        <v>14.423826411948699</v>
      </c>
      <c r="I44" s="2">
        <v>173.15531250000001</v>
      </c>
      <c r="J44" s="2">
        <v>140.69468749999999</v>
      </c>
      <c r="K44" s="2">
        <v>202.964306001789</v>
      </c>
      <c r="L44" s="2">
        <v>357.29031250000003</v>
      </c>
      <c r="M44" s="2">
        <v>68.257698273240194</v>
      </c>
      <c r="N44" s="2">
        <v>35.681730038579602</v>
      </c>
      <c r="O44" s="2">
        <v>16.366553985718198</v>
      </c>
      <c r="P44" s="2">
        <v>913.18593981961806</v>
      </c>
      <c r="Q44" s="2">
        <v>309.846468700782</v>
      </c>
      <c r="R44" s="2">
        <v>104.752437115547</v>
      </c>
      <c r="S44" s="2">
        <v>11.716418845206499</v>
      </c>
      <c r="T44" s="2">
        <v>46.060594695018899</v>
      </c>
      <c r="U44" s="2">
        <v>17.4159363896513</v>
      </c>
      <c r="V44" s="2">
        <v>13.122669355843399</v>
      </c>
      <c r="W44" s="2">
        <v>15.9450528849809</v>
      </c>
      <c r="X44" s="2">
        <v>14.279698245733901</v>
      </c>
      <c r="Y44" s="2">
        <v>27.2091958232478</v>
      </c>
      <c r="Z44" s="2">
        <v>39.360000947184901</v>
      </c>
      <c r="AA44" s="2">
        <v>178.46783420439999</v>
      </c>
      <c r="AB44" s="2">
        <v>100.4901875</v>
      </c>
      <c r="AC44" s="2">
        <v>1352.7807474666199</v>
      </c>
      <c r="AD44" s="2">
        <v>19.287151131653001</v>
      </c>
      <c r="AE44" s="2">
        <v>147.9968125</v>
      </c>
      <c r="AF44" s="2">
        <v>48.6682783485535</v>
      </c>
      <c r="AG44" s="2">
        <v>14.1039379339094</v>
      </c>
      <c r="AH44" s="2">
        <v>8.7417736369412005</v>
      </c>
      <c r="AI44" s="2">
        <v>326.22818004252503</v>
      </c>
      <c r="AJ44" s="2">
        <v>702.42993750000005</v>
      </c>
      <c r="AK44" s="2">
        <v>286.05658728347601</v>
      </c>
      <c r="AL44" s="2">
        <v>39.634244819010199</v>
      </c>
      <c r="AM44" s="2">
        <v>8.4154834828717302</v>
      </c>
      <c r="AN44" s="2">
        <v>18.490442657299301</v>
      </c>
      <c r="AO44" s="2">
        <v>363.85640814362</v>
      </c>
      <c r="AP44" s="2">
        <v>343.08612499999998</v>
      </c>
      <c r="AQ44" s="2">
        <v>156.13545779202099</v>
      </c>
      <c r="AR44" s="2">
        <v>2692.8739375</v>
      </c>
      <c r="AS44" s="2">
        <v>76.764262750039194</v>
      </c>
      <c r="AT44" s="2">
        <v>78.152680356938902</v>
      </c>
      <c r="AU44" s="2">
        <v>198.27873785633199</v>
      </c>
      <c r="AV44" s="2">
        <v>39.8714557592386</v>
      </c>
      <c r="AW44" s="2">
        <v>1295.1537017693599</v>
      </c>
      <c r="AX44" s="2">
        <v>324.70988751395799</v>
      </c>
      <c r="AY44" s="2">
        <v>1428.0881875</v>
      </c>
      <c r="AZ44" s="2">
        <v>496.36200280196903</v>
      </c>
      <c r="BA44" s="2">
        <v>950.29766552701301</v>
      </c>
      <c r="BB44" s="2">
        <v>651.14525000000003</v>
      </c>
      <c r="BC44" s="2">
        <v>71.999025254564401</v>
      </c>
      <c r="BD44" s="2">
        <v>227.11110745994901</v>
      </c>
      <c r="BE44" s="2">
        <v>298.41954220797902</v>
      </c>
      <c r="BF44" s="2">
        <v>166.507468799218</v>
      </c>
      <c r="BG44" s="2">
        <v>406.25934185637999</v>
      </c>
      <c r="BH44" s="2">
        <v>449.81398067415398</v>
      </c>
      <c r="BI44" s="2">
        <v>117.691875</v>
      </c>
      <c r="BJ44" s="2">
        <v>43.7098690747492</v>
      </c>
      <c r="BK44" s="2">
        <v>22.379901365010902</v>
      </c>
      <c r="BL44" s="2">
        <v>15.287594519194</v>
      </c>
      <c r="BM44" s="2">
        <v>518.56368788445297</v>
      </c>
      <c r="BN44" s="2">
        <v>31.5285675875961</v>
      </c>
      <c r="BO44" s="2">
        <v>63.188137143667603</v>
      </c>
      <c r="BP44" s="2">
        <v>24.5828603500015</v>
      </c>
      <c r="BQ44" s="2"/>
      <c r="BR44" s="2">
        <f t="shared" si="1"/>
        <v>20277.579000000002</v>
      </c>
      <c r="BS44" s="2">
        <f t="array" ref="BS44">SUMPRODUCT(B44:BP44,TRANSPOSE(pct_by_cnty!$F$4:$F$70))</f>
        <v>9574.0092852310481</v>
      </c>
      <c r="BT44" s="2">
        <f t="array" ref="BT44">SUMPRODUCT(B44:BP44,TRANSPOSE(pct_by_cnty!$G$4:$G$70))</f>
        <v>827.40205824796374</v>
      </c>
      <c r="BU44" s="7">
        <f t="array" ref="BU44">SUMPRODUCT(B44:BP44,TRANSPOSE(pct_by_cnty!$H$4:$H$70))</f>
        <v>10401.411343479011</v>
      </c>
      <c r="BV44" s="7"/>
      <c r="BW44" s="15">
        <f t="shared" si="2"/>
        <v>0.47214755199479425</v>
      </c>
      <c r="BX44" s="15">
        <f t="shared" si="0"/>
        <v>0.51295134115759133</v>
      </c>
    </row>
    <row r="45" spans="1:76" x14ac:dyDescent="0.25">
      <c r="A45">
        <v>2016</v>
      </c>
      <c r="B45" s="2">
        <v>264.466368915293</v>
      </c>
      <c r="C45" s="2">
        <v>27.936621057908599</v>
      </c>
      <c r="D45" s="2">
        <v>183.38624121186299</v>
      </c>
      <c r="E45" s="2">
        <v>26.765046822473401</v>
      </c>
      <c r="F45" s="2">
        <v>578.67768750000005</v>
      </c>
      <c r="G45" s="2">
        <v>1915.2862500000001</v>
      </c>
      <c r="H45" s="2">
        <v>14.3495729037004</v>
      </c>
      <c r="I45" s="2">
        <v>178.107</v>
      </c>
      <c r="J45" s="2">
        <v>143.1904375</v>
      </c>
      <c r="K45" s="2">
        <v>207.72750087501399</v>
      </c>
      <c r="L45" s="2">
        <v>366.08012500000001</v>
      </c>
      <c r="M45" s="2">
        <v>69.292199502960102</v>
      </c>
      <c r="N45" s="2">
        <v>36.300395078908899</v>
      </c>
      <c r="O45" s="2">
        <v>16.4788837426965</v>
      </c>
      <c r="P45" s="2">
        <v>928.14291594213205</v>
      </c>
      <c r="Q45" s="2">
        <v>312.01537526873102</v>
      </c>
      <c r="R45" s="2">
        <v>107.575636597564</v>
      </c>
      <c r="S45" s="2">
        <v>11.842852480171301</v>
      </c>
      <c r="T45" s="2">
        <v>46.146995547815997</v>
      </c>
      <c r="U45" s="2">
        <v>17.6099435847065</v>
      </c>
      <c r="V45" s="2">
        <v>13.434579905654999</v>
      </c>
      <c r="W45" s="2">
        <v>16.061196288137101</v>
      </c>
      <c r="X45" s="2">
        <v>14.3245457429223</v>
      </c>
      <c r="Y45" s="2">
        <v>27.2585824330165</v>
      </c>
      <c r="Z45" s="2">
        <v>40.146569147279003</v>
      </c>
      <c r="AA45" s="2">
        <v>182.95685103783001</v>
      </c>
      <c r="AB45" s="2">
        <v>102.418375</v>
      </c>
      <c r="AC45" s="2">
        <v>1384.00817642384</v>
      </c>
      <c r="AD45" s="2">
        <v>19.4100648130213</v>
      </c>
      <c r="AE45" s="2">
        <v>151.58725000000001</v>
      </c>
      <c r="AF45" s="2">
        <v>48.389514821136203</v>
      </c>
      <c r="AG45" s="2">
        <v>13.9670544384586</v>
      </c>
      <c r="AH45" s="2">
        <v>8.7725203959206404</v>
      </c>
      <c r="AI45" s="2">
        <v>335.72339580403201</v>
      </c>
      <c r="AJ45" s="2">
        <v>724.16750000000002</v>
      </c>
      <c r="AK45" s="2">
        <v>287.575217505061</v>
      </c>
      <c r="AL45" s="2">
        <v>39.872271465151599</v>
      </c>
      <c r="AM45" s="2">
        <v>8.3110195511734801</v>
      </c>
      <c r="AN45" s="2">
        <v>18.318880603098499</v>
      </c>
      <c r="AO45" s="2">
        <v>376.2688710388</v>
      </c>
      <c r="AP45" s="2">
        <v>348.54312499999997</v>
      </c>
      <c r="AQ45" s="2">
        <v>158.758497601036</v>
      </c>
      <c r="AR45" s="2">
        <v>2724.604875</v>
      </c>
      <c r="AS45" s="2">
        <v>77.065635640621196</v>
      </c>
      <c r="AT45" s="2">
        <v>80.194500366755406</v>
      </c>
      <c r="AU45" s="2">
        <v>200.923525670945</v>
      </c>
      <c r="AV45" s="2">
        <v>40.760235129556698</v>
      </c>
      <c r="AW45" s="2">
        <v>1328.7033555606099</v>
      </c>
      <c r="AX45" s="2">
        <v>338.71408481871703</v>
      </c>
      <c r="AY45" s="2">
        <v>1453.2691875</v>
      </c>
      <c r="AZ45" s="2">
        <v>511.043088184959</v>
      </c>
      <c r="BA45" s="2">
        <v>962.83600935336597</v>
      </c>
      <c r="BB45" s="2">
        <v>668.8175</v>
      </c>
      <c r="BC45" s="2">
        <v>72.456633711736202</v>
      </c>
      <c r="BD45" s="2">
        <v>235.54083675819001</v>
      </c>
      <c r="BE45" s="2">
        <v>306.47887739896402</v>
      </c>
      <c r="BF45" s="2">
        <v>170.15287473126901</v>
      </c>
      <c r="BG45" s="2">
        <v>413.98075396119998</v>
      </c>
      <c r="BH45" s="2">
        <v>456.99272631664502</v>
      </c>
      <c r="BI45" s="2">
        <v>122.2380625</v>
      </c>
      <c r="BJ45" s="2">
        <v>43.884625881087899</v>
      </c>
      <c r="BK45" s="2">
        <v>22.139026424259399</v>
      </c>
      <c r="BL45" s="2">
        <v>15.268570247470199</v>
      </c>
      <c r="BM45" s="2">
        <v>529.85342590243602</v>
      </c>
      <c r="BN45" s="2">
        <v>31.959482508664198</v>
      </c>
      <c r="BO45" s="2">
        <v>65.626724329054895</v>
      </c>
      <c r="BP45" s="2">
        <v>24.497586055982399</v>
      </c>
      <c r="BQ45" s="2"/>
      <c r="BR45" s="2">
        <f t="shared" si="1"/>
        <v>20669.654312500003</v>
      </c>
      <c r="BS45" s="2">
        <f t="array" ref="BS45">SUMPRODUCT(B45:BP45,TRANSPOSE(pct_by_cnty!$F$4:$F$70))</f>
        <v>9744.9719887373631</v>
      </c>
      <c r="BT45" s="2">
        <f t="array" ref="BT45">SUMPRODUCT(B45:BP45,TRANSPOSE(pct_by_cnty!$G$4:$G$70))</f>
        <v>837.652662826957</v>
      </c>
      <c r="BU45" s="7">
        <f t="array" ref="BU45">SUMPRODUCT(B45:BP45,TRANSPOSE(pct_by_cnty!$H$4:$H$70))</f>
        <v>10582.624651564318</v>
      </c>
      <c r="BV45" s="7"/>
      <c r="BW45" s="15">
        <f t="shared" si="2"/>
        <v>0.47146274637230279</v>
      </c>
      <c r="BX45" s="15">
        <f t="shared" si="0"/>
        <v>0.51198846829114408</v>
      </c>
    </row>
    <row r="46" spans="1:76" x14ac:dyDescent="0.25">
      <c r="A46">
        <v>2017</v>
      </c>
      <c r="B46" s="2">
        <v>267.27579465461798</v>
      </c>
      <c r="C46" s="2">
        <v>28.301355112018499</v>
      </c>
      <c r="D46" s="2">
        <v>184.22563903945701</v>
      </c>
      <c r="E46" s="2">
        <v>27.135215742543799</v>
      </c>
      <c r="F46" s="2">
        <v>589.19156250000003</v>
      </c>
      <c r="G46" s="2">
        <v>1936.2755625</v>
      </c>
      <c r="H46" s="2">
        <v>14.438178958283499</v>
      </c>
      <c r="I46" s="2">
        <v>181.94749999999999</v>
      </c>
      <c r="J46" s="2">
        <v>145.7988125</v>
      </c>
      <c r="K46" s="2">
        <v>212.713305830774</v>
      </c>
      <c r="L46" s="2">
        <v>373.05931249999998</v>
      </c>
      <c r="M46" s="2">
        <v>69.830702068445106</v>
      </c>
      <c r="N46" s="2">
        <v>37.255042083117999</v>
      </c>
      <c r="O46" s="2">
        <v>16.637358533629101</v>
      </c>
      <c r="P46" s="2">
        <v>940.01201593847804</v>
      </c>
      <c r="Q46" s="2">
        <v>313.93174379266901</v>
      </c>
      <c r="R46" s="2">
        <v>110.17495240336601</v>
      </c>
      <c r="S46" s="2">
        <v>11.7529596950715</v>
      </c>
      <c r="T46" s="2">
        <v>45.975191942201</v>
      </c>
      <c r="U46" s="2">
        <v>17.895517845381701</v>
      </c>
      <c r="V46" s="2">
        <v>13.6091112602564</v>
      </c>
      <c r="W46" s="2">
        <v>16.1377359605431</v>
      </c>
      <c r="X46" s="2">
        <v>14.390175038494201</v>
      </c>
      <c r="Y46" s="2">
        <v>27.204221377240899</v>
      </c>
      <c r="Z46" s="2">
        <v>41.147359912697503</v>
      </c>
      <c r="AA46" s="2">
        <v>187.15146820305901</v>
      </c>
      <c r="AB46" s="2">
        <v>104.1989375</v>
      </c>
      <c r="AC46" s="2">
        <v>1412.8891799359501</v>
      </c>
      <c r="AD46" s="2">
        <v>19.4495881679502</v>
      </c>
      <c r="AE46" s="2">
        <v>154.70343750000001</v>
      </c>
      <c r="AF46" s="2">
        <v>48.363949187683602</v>
      </c>
      <c r="AG46" s="2">
        <v>14.1479822589036</v>
      </c>
      <c r="AH46" s="2">
        <v>8.6237041738088305</v>
      </c>
      <c r="AI46" s="2">
        <v>346.11869040571202</v>
      </c>
      <c r="AJ46" s="2">
        <v>741.26800000000003</v>
      </c>
      <c r="AK46" s="2">
        <v>291.26722195228001</v>
      </c>
      <c r="AL46" s="2">
        <v>40.309291479709998</v>
      </c>
      <c r="AM46" s="2">
        <v>8.2426730604815504</v>
      </c>
      <c r="AN46" s="2">
        <v>18.466507893932501</v>
      </c>
      <c r="AO46" s="2">
        <v>386.42518770050901</v>
      </c>
      <c r="AP46" s="2">
        <v>354.51887499999998</v>
      </c>
      <c r="AQ46" s="2">
        <v>160.16377510397501</v>
      </c>
      <c r="AR46" s="2">
        <v>2746.6158125000002</v>
      </c>
      <c r="AS46" s="2">
        <v>76.642258270209197</v>
      </c>
      <c r="AT46" s="2">
        <v>83.0734498760999</v>
      </c>
      <c r="AU46" s="2">
        <v>204.32837882732301</v>
      </c>
      <c r="AV46" s="2">
        <v>41.1913635058377</v>
      </c>
      <c r="AW46" s="2">
        <v>1356.9778002841899</v>
      </c>
      <c r="AX46" s="2">
        <v>353.71533403799202</v>
      </c>
      <c r="AY46" s="2">
        <v>1472.0789374999999</v>
      </c>
      <c r="AZ46" s="2">
        <v>526.05389641210195</v>
      </c>
      <c r="BA46" s="2">
        <v>971.21195544889099</v>
      </c>
      <c r="BB46" s="2">
        <v>688.7639375</v>
      </c>
      <c r="BC46" s="2">
        <v>73.3909927861489</v>
      </c>
      <c r="BD46" s="2">
        <v>244.54456074263001</v>
      </c>
      <c r="BE46" s="2">
        <v>314.12916239602498</v>
      </c>
      <c r="BF46" s="2">
        <v>174.44338120733099</v>
      </c>
      <c r="BG46" s="2">
        <v>420.75081229949097</v>
      </c>
      <c r="BH46" s="2">
        <v>463.617925272104</v>
      </c>
      <c r="BI46" s="2">
        <v>125.4658125</v>
      </c>
      <c r="BJ46" s="2">
        <v>44.139604246228302</v>
      </c>
      <c r="BK46" s="2">
        <v>21.8167814625583</v>
      </c>
      <c r="BL46" s="2">
        <v>15.4702632337526</v>
      </c>
      <c r="BM46" s="2">
        <v>539.34486009663397</v>
      </c>
      <c r="BN46" s="2">
        <v>32.103228846615202</v>
      </c>
      <c r="BO46" s="2">
        <v>68.490996172676702</v>
      </c>
      <c r="BP46" s="2">
        <v>24.620010361918801</v>
      </c>
      <c r="BQ46" s="2"/>
      <c r="BR46" s="2">
        <f t="shared" si="1"/>
        <v>21015.606312500004</v>
      </c>
      <c r="BS46" s="2">
        <f t="array" ref="BS46">SUMPRODUCT(B46:BP46,TRANSPOSE(pct_by_cnty!$F$4:$F$70))</f>
        <v>9883.5434604422462</v>
      </c>
      <c r="BT46" s="2">
        <f t="array" ref="BT46">SUMPRODUCT(B46:BP46,TRANSPOSE(pct_by_cnty!$G$4:$G$70))</f>
        <v>848.31451923949612</v>
      </c>
      <c r="BU46" s="7">
        <f t="array" ref="BU46">SUMPRODUCT(B46:BP46,TRANSPOSE(pct_by_cnty!$H$4:$H$70))</f>
        <v>10731.857979681741</v>
      </c>
      <c r="BV46" s="7"/>
      <c r="BW46" s="15">
        <f t="shared" si="2"/>
        <v>0.47029542300492905</v>
      </c>
      <c r="BX46" s="15">
        <f t="shared" si="0"/>
        <v>0.51066135423837244</v>
      </c>
    </row>
    <row r="47" spans="1:76" x14ac:dyDescent="0.25">
      <c r="A47">
        <v>2018</v>
      </c>
      <c r="B47" s="2">
        <v>270.32286440569902</v>
      </c>
      <c r="C47" s="2">
        <v>28.419831891290599</v>
      </c>
      <c r="D47" s="2">
        <v>185.401633584199</v>
      </c>
      <c r="E47" s="2">
        <v>27.744340754762099</v>
      </c>
      <c r="F47" s="2">
        <v>597.82215316052395</v>
      </c>
      <c r="G47" s="2">
        <v>1953.40262386633</v>
      </c>
      <c r="H47" s="2">
        <v>14.5934912227649</v>
      </c>
      <c r="I47" s="2">
        <v>185.401281626051</v>
      </c>
      <c r="J47" s="2">
        <v>148.20691491360401</v>
      </c>
      <c r="K47" s="2">
        <v>216.566034788042</v>
      </c>
      <c r="L47" s="2">
        <v>379.21732589204498</v>
      </c>
      <c r="M47" s="2">
        <v>70.534373872529699</v>
      </c>
      <c r="N47" s="2">
        <v>37.505682624955902</v>
      </c>
      <c r="O47" s="2">
        <v>16.707431508889599</v>
      </c>
      <c r="P47" s="2">
        <v>952.35352799500504</v>
      </c>
      <c r="Q47" s="2">
        <v>316.00561699518403</v>
      </c>
      <c r="R47" s="2">
        <v>112.292882986225</v>
      </c>
      <c r="S47" s="2">
        <v>11.741222526247199</v>
      </c>
      <c r="T47" s="2">
        <v>45.9136744870098</v>
      </c>
      <c r="U47" s="2">
        <v>18.280809511885099</v>
      </c>
      <c r="V47" s="2">
        <v>13.730107187305499</v>
      </c>
      <c r="W47" s="2">
        <v>16.174000362977399</v>
      </c>
      <c r="X47" s="2">
        <v>14.3163679576174</v>
      </c>
      <c r="Y47" s="2">
        <v>27.257124039502902</v>
      </c>
      <c r="Z47" s="2">
        <v>41.5744924421208</v>
      </c>
      <c r="AA47" s="2">
        <v>191.22641739260899</v>
      </c>
      <c r="AB47" s="2">
        <v>105.576614021631</v>
      </c>
      <c r="AC47" s="2">
        <v>1439.6088567020199</v>
      </c>
      <c r="AD47" s="2">
        <v>19.485667275367899</v>
      </c>
      <c r="AE47" s="2">
        <v>157.77576788172499</v>
      </c>
      <c r="AF47" s="2">
        <v>48.326495750713399</v>
      </c>
      <c r="AG47" s="2">
        <v>14.2941251812959</v>
      </c>
      <c r="AH47" s="2">
        <v>8.7358857446481704</v>
      </c>
      <c r="AI47" s="2">
        <v>357.486653689349</v>
      </c>
      <c r="AJ47" s="2">
        <v>756.38063921958906</v>
      </c>
      <c r="AK47" s="2">
        <v>292.62739388153898</v>
      </c>
      <c r="AL47" s="2">
        <v>40.788142671702403</v>
      </c>
      <c r="AM47" s="2">
        <v>8.4607633695017803</v>
      </c>
      <c r="AN47" s="2">
        <v>18.5372454148632</v>
      </c>
      <c r="AO47" s="2">
        <v>395.78530700101197</v>
      </c>
      <c r="AP47" s="2">
        <v>360.70136015303501</v>
      </c>
      <c r="AQ47" s="2">
        <v>161.25554775571001</v>
      </c>
      <c r="AR47" s="2">
        <v>2763.8979451178202</v>
      </c>
      <c r="AS47" s="2">
        <v>75.060387054937905</v>
      </c>
      <c r="AT47" s="2">
        <v>86.028249370243401</v>
      </c>
      <c r="AU47" s="2">
        <v>207.82220871803599</v>
      </c>
      <c r="AV47" s="2">
        <v>41.555483987110698</v>
      </c>
      <c r="AW47" s="2">
        <v>1384.4855074627401</v>
      </c>
      <c r="AX47" s="2">
        <v>369.01362905831297</v>
      </c>
      <c r="AY47" s="2">
        <v>1488.02008843763</v>
      </c>
      <c r="AZ47" s="2">
        <v>540.651830443368</v>
      </c>
      <c r="BA47" s="2">
        <v>977.12676684915198</v>
      </c>
      <c r="BB47" s="2">
        <v>710.69663794355404</v>
      </c>
      <c r="BC47" s="2">
        <v>74.196002574478001</v>
      </c>
      <c r="BD47" s="2">
        <v>254.84235149044</v>
      </c>
      <c r="BE47" s="2">
        <v>321.81360954867102</v>
      </c>
      <c r="BF47" s="2">
        <v>179.61706631446799</v>
      </c>
      <c r="BG47" s="2">
        <v>427.72337853859699</v>
      </c>
      <c r="BH47" s="2">
        <v>469.13335718255598</v>
      </c>
      <c r="BI47" s="2">
        <v>129.21541094226501</v>
      </c>
      <c r="BJ47" s="2">
        <v>44.2106650185235</v>
      </c>
      <c r="BK47" s="2">
        <v>21.632622246510198</v>
      </c>
      <c r="BL47" s="2">
        <v>14.946648307952801</v>
      </c>
      <c r="BM47" s="2">
        <v>548.64162121330799</v>
      </c>
      <c r="BN47" s="2">
        <v>32.4749158391691</v>
      </c>
      <c r="BO47" s="2">
        <v>71.565502546207099</v>
      </c>
      <c r="BP47" s="2">
        <v>24.891071613244002</v>
      </c>
      <c r="BQ47" s="2"/>
      <c r="BR47" s="2">
        <f t="shared" si="1"/>
        <v>21337.801651528374</v>
      </c>
      <c r="BS47" s="2">
        <f t="array" ref="BS47">SUMPRODUCT(B47:BP47,TRANSPOSE(pct_by_cnty!$F$4:$F$70))</f>
        <v>10004.585185644451</v>
      </c>
      <c r="BT47" s="2">
        <f t="array" ref="BT47">SUMPRODUCT(B47:BP47,TRANSPOSE(pct_by_cnty!$G$4:$G$70))</f>
        <v>860.46172830516775</v>
      </c>
      <c r="BU47" s="7">
        <f t="array" ref="BU47">SUMPRODUCT(B47:BP47,TRANSPOSE(pct_by_cnty!$H$4:$H$70))</f>
        <v>10865.046913949618</v>
      </c>
      <c r="BV47" s="7"/>
      <c r="BW47" s="15">
        <f t="shared" si="2"/>
        <v>0.4688667253089705</v>
      </c>
      <c r="BX47" s="15">
        <f t="shared" si="0"/>
        <v>0.50919242250859431</v>
      </c>
    </row>
    <row r="48" spans="1:76" x14ac:dyDescent="0.25">
      <c r="A48">
        <v>2019</v>
      </c>
      <c r="B48" s="2">
        <v>272.89660474687901</v>
      </c>
      <c r="C48" s="2">
        <v>28.577876013162701</v>
      </c>
      <c r="D48" s="2">
        <v>186.26678203533001</v>
      </c>
      <c r="E48" s="2">
        <v>28.0901955871491</v>
      </c>
      <c r="F48" s="2">
        <v>605.54490112614496</v>
      </c>
      <c r="G48" s="2">
        <v>1970.4102976013501</v>
      </c>
      <c r="H48" s="2">
        <v>14.684597027504299</v>
      </c>
      <c r="I48" s="2">
        <v>188.435493742397</v>
      </c>
      <c r="J48" s="2">
        <v>150.27366010736901</v>
      </c>
      <c r="K48" s="2">
        <v>220.24899857141801</v>
      </c>
      <c r="L48" s="2">
        <v>385.16171129321702</v>
      </c>
      <c r="M48" s="2">
        <v>71.010231102713206</v>
      </c>
      <c r="N48" s="2">
        <v>37.897663202586699</v>
      </c>
      <c r="O48" s="2">
        <v>16.772205277553301</v>
      </c>
      <c r="P48" s="2">
        <v>963.63470695401702</v>
      </c>
      <c r="Q48" s="2">
        <v>317.44361520044498</v>
      </c>
      <c r="R48" s="2">
        <v>114.42145269137499</v>
      </c>
      <c r="S48" s="2">
        <v>11.7104872754916</v>
      </c>
      <c r="T48" s="2">
        <v>45.742196978718603</v>
      </c>
      <c r="U48" s="2">
        <v>18.5646911067597</v>
      </c>
      <c r="V48" s="2">
        <v>13.854789062542499</v>
      </c>
      <c r="W48" s="2">
        <v>16.1787472107907</v>
      </c>
      <c r="X48" s="2">
        <v>14.2606590208122</v>
      </c>
      <c r="Y48" s="2">
        <v>27.249366821801001</v>
      </c>
      <c r="Z48" s="2">
        <v>42.050114026215603</v>
      </c>
      <c r="AA48" s="2">
        <v>194.45283817106099</v>
      </c>
      <c r="AB48" s="2">
        <v>106.711897731343</v>
      </c>
      <c r="AC48" s="2">
        <v>1465.0980138882701</v>
      </c>
      <c r="AD48" s="2">
        <v>19.478441639217898</v>
      </c>
      <c r="AE48" s="2">
        <v>160.50476185722701</v>
      </c>
      <c r="AF48" s="2">
        <v>48.235457625117903</v>
      </c>
      <c r="AG48" s="2">
        <v>14.3735233539304</v>
      </c>
      <c r="AH48" s="2">
        <v>8.7600823340811296</v>
      </c>
      <c r="AI48" s="2">
        <v>367.102782259241</v>
      </c>
      <c r="AJ48" s="2">
        <v>770.34831056030498</v>
      </c>
      <c r="AK48" s="2">
        <v>294.025556986026</v>
      </c>
      <c r="AL48" s="2">
        <v>41.091400473788397</v>
      </c>
      <c r="AM48" s="2">
        <v>8.5644353522065408</v>
      </c>
      <c r="AN48" s="2">
        <v>18.5680703933165</v>
      </c>
      <c r="AO48" s="2">
        <v>404.83000378562002</v>
      </c>
      <c r="AP48" s="2">
        <v>366.16511129285101</v>
      </c>
      <c r="AQ48" s="2">
        <v>162.45858486314401</v>
      </c>
      <c r="AR48" s="2">
        <v>2782.10635110559</v>
      </c>
      <c r="AS48" s="2">
        <v>74.124882420116606</v>
      </c>
      <c r="AT48" s="2">
        <v>88.631547652723796</v>
      </c>
      <c r="AU48" s="2">
        <v>210.787635202313</v>
      </c>
      <c r="AV48" s="2">
        <v>41.857806597662901</v>
      </c>
      <c r="AW48" s="2">
        <v>1411.4967576332699</v>
      </c>
      <c r="AX48" s="2">
        <v>383.56868087830901</v>
      </c>
      <c r="AY48" s="2">
        <v>1504.12638239331</v>
      </c>
      <c r="AZ48" s="2">
        <v>553.06920271639001</v>
      </c>
      <c r="BA48" s="2">
        <v>982.761256011147</v>
      </c>
      <c r="BB48" s="2">
        <v>731.82729406099702</v>
      </c>
      <c r="BC48" s="2">
        <v>74.738405474668795</v>
      </c>
      <c r="BD48" s="2">
        <v>264.61844727692198</v>
      </c>
      <c r="BE48" s="2">
        <v>328.47165107468197</v>
      </c>
      <c r="BF48" s="2">
        <v>183.84185297599399</v>
      </c>
      <c r="BG48" s="2">
        <v>433.73941051946002</v>
      </c>
      <c r="BH48" s="2">
        <v>474.344163682236</v>
      </c>
      <c r="BI48" s="2">
        <v>132.83715026144199</v>
      </c>
      <c r="BJ48" s="2">
        <v>44.343478149624303</v>
      </c>
      <c r="BK48" s="2">
        <v>21.431816612114702</v>
      </c>
      <c r="BL48" s="2">
        <v>14.984999016657801</v>
      </c>
      <c r="BM48" s="2">
        <v>556.60893667001596</v>
      </c>
      <c r="BN48" s="2">
        <v>32.706318712641398</v>
      </c>
      <c r="BO48" s="2">
        <v>74.345352831960199</v>
      </c>
      <c r="BP48" s="2">
        <v>25.060605610407698</v>
      </c>
      <c r="BQ48" s="2"/>
      <c r="BR48" s="2">
        <f t="shared" si="1"/>
        <v>21638.581701891144</v>
      </c>
      <c r="BS48" s="2">
        <f t="array" ref="BS48">SUMPRODUCT(B48:BP48,TRANSPOSE(pct_by_cnty!$F$4:$F$70))</f>
        <v>10120.655729078368</v>
      </c>
      <c r="BT48" s="2">
        <f t="array" ref="BT48">SUMPRODUCT(B48:BP48,TRANSPOSE(pct_by_cnty!$G$4:$G$70))</f>
        <v>870.21647640365325</v>
      </c>
      <c r="BU48" s="7">
        <f t="array" ref="BU48">SUMPRODUCT(B48:BP48,TRANSPOSE(pct_by_cnty!$H$4:$H$70))</f>
        <v>10990.872205482021</v>
      </c>
      <c r="BV48" s="7"/>
      <c r="BW48" s="15">
        <f t="shared" si="2"/>
        <v>0.46771345130230296</v>
      </c>
      <c r="BX48" s="15">
        <f t="shared" si="0"/>
        <v>0.5079294177825644</v>
      </c>
    </row>
    <row r="49" spans="1:76" x14ac:dyDescent="0.25">
      <c r="A49" s="8">
        <v>2020</v>
      </c>
      <c r="B49" s="9">
        <v>274.293198837636</v>
      </c>
      <c r="C49" s="9">
        <v>28.722983952709701</v>
      </c>
      <c r="D49" s="9">
        <v>187.49916116529701</v>
      </c>
      <c r="E49" s="9">
        <v>28.355621683779699</v>
      </c>
      <c r="F49" s="9">
        <v>612.98612695498696</v>
      </c>
      <c r="G49" s="9">
        <v>1988.4588548919901</v>
      </c>
      <c r="H49" s="9">
        <v>14.7707538282072</v>
      </c>
      <c r="I49" s="9">
        <v>190.62910081674201</v>
      </c>
      <c r="J49" s="9">
        <v>151.69144248153799</v>
      </c>
      <c r="K49" s="9">
        <v>223.729845292405</v>
      </c>
      <c r="L49" s="9">
        <v>391.36724669366299</v>
      </c>
      <c r="M49" s="9">
        <v>71.476749084419694</v>
      </c>
      <c r="N49" s="9">
        <v>38.230271334979399</v>
      </c>
      <c r="O49" s="9">
        <v>16.8342153321254</v>
      </c>
      <c r="P49" s="9">
        <v>973.182655119027</v>
      </c>
      <c r="Q49" s="9">
        <v>317.91991807813002</v>
      </c>
      <c r="R49" s="9">
        <v>116.41942552033601</v>
      </c>
      <c r="S49" s="9">
        <v>11.695778109708</v>
      </c>
      <c r="T49" s="9">
        <v>45.617583932368298</v>
      </c>
      <c r="U49" s="9">
        <v>18.7508119964487</v>
      </c>
      <c r="V49" s="9">
        <v>13.973150982004</v>
      </c>
      <c r="W49" s="9">
        <v>16.205825486368202</v>
      </c>
      <c r="X49" s="9">
        <v>14.2121834378316</v>
      </c>
      <c r="Y49" s="9">
        <v>27.227544043092301</v>
      </c>
      <c r="Z49" s="9">
        <v>42.4518173095123</v>
      </c>
      <c r="AA49" s="9">
        <v>197.58862776716299</v>
      </c>
      <c r="AB49" s="9">
        <v>107.50946423726801</v>
      </c>
      <c r="AC49" s="9">
        <v>1489.95118453125</v>
      </c>
      <c r="AD49" s="9">
        <v>19.466562230194999</v>
      </c>
      <c r="AE49" s="9">
        <v>162.53454780074199</v>
      </c>
      <c r="AF49" s="9">
        <v>48.162544757289197</v>
      </c>
      <c r="AG49" s="9">
        <v>14.445697035655099</v>
      </c>
      <c r="AH49" s="9">
        <v>8.7866596230422296</v>
      </c>
      <c r="AI49" s="9">
        <v>375.831609575389</v>
      </c>
      <c r="AJ49" s="9">
        <v>783.79018835112299</v>
      </c>
      <c r="AK49" s="9">
        <v>295.64076457191902</v>
      </c>
      <c r="AL49" s="9">
        <v>41.362272629252203</v>
      </c>
      <c r="AM49" s="9">
        <v>8.6590059727735706</v>
      </c>
      <c r="AN49" s="9">
        <v>18.581458878395701</v>
      </c>
      <c r="AO49" s="9">
        <v>412.71272627799601</v>
      </c>
      <c r="AP49" s="9">
        <v>370.57014476264101</v>
      </c>
      <c r="AQ49" s="9">
        <v>163.153203763996</v>
      </c>
      <c r="AR49" s="9">
        <v>2801.8585347479302</v>
      </c>
      <c r="AS49" s="9">
        <v>73.368267595617297</v>
      </c>
      <c r="AT49" s="9">
        <v>90.947244873110705</v>
      </c>
      <c r="AU49" s="9">
        <v>213.25723567601599</v>
      </c>
      <c r="AV49" s="9">
        <v>42.105413735283001</v>
      </c>
      <c r="AW49" s="9">
        <v>1436.5690104284599</v>
      </c>
      <c r="AX49" s="9">
        <v>397.54415511695998</v>
      </c>
      <c r="AY49" s="9">
        <v>1520.7399049374701</v>
      </c>
      <c r="AZ49" s="9">
        <v>564.95414203881001</v>
      </c>
      <c r="BA49" s="9">
        <v>987.32444737224898</v>
      </c>
      <c r="BB49" s="9">
        <v>750.230742516791</v>
      </c>
      <c r="BC49" s="9">
        <v>75.155686142829794</v>
      </c>
      <c r="BD49" s="9">
        <v>274.08738261920502</v>
      </c>
      <c r="BE49" s="9">
        <v>334.21110604407102</v>
      </c>
      <c r="BF49" s="9">
        <v>187.39053550743</v>
      </c>
      <c r="BG49" s="9">
        <v>438.68224990886</v>
      </c>
      <c r="BH49" s="9">
        <v>478.77024011467302</v>
      </c>
      <c r="BI49" s="9">
        <v>136.178464442821</v>
      </c>
      <c r="BJ49" s="9">
        <v>44.5165885797066</v>
      </c>
      <c r="BK49" s="9">
        <v>21.304551646886701</v>
      </c>
      <c r="BL49" s="9">
        <v>14.9863063499229</v>
      </c>
      <c r="BM49" s="9">
        <v>562.70735216217702</v>
      </c>
      <c r="BN49" s="9">
        <v>32.991040973735402</v>
      </c>
      <c r="BO49" s="9">
        <v>76.829246190395594</v>
      </c>
      <c r="BP49" s="9">
        <v>25.234015037740299</v>
      </c>
      <c r="BQ49" s="9"/>
      <c r="BR49" s="9">
        <f t="shared" si="1"/>
        <v>21917.392793890544</v>
      </c>
      <c r="BS49" s="9">
        <f t="array" ref="BS49">SUMPRODUCT(B49:BP49,TRANSPOSE(pct_by_cnty!$F$4:$F$70))</f>
        <v>10232.403094539648</v>
      </c>
      <c r="BT49" s="9">
        <f t="array" ref="BT49">SUMPRODUCT(B49:BP49,TRANSPOSE(pct_by_cnty!$G$4:$G$70))</f>
        <v>878.19002142244426</v>
      </c>
      <c r="BU49" s="10">
        <f t="array" ref="BU49">SUMPRODUCT(B49:BP49,TRANSPOSE(pct_by_cnty!$H$4:$H$70))</f>
        <v>11110.593115962094</v>
      </c>
      <c r="BV49" s="10"/>
      <c r="BW49" s="16">
        <f t="shared" si="2"/>
        <v>0.46686223999197213</v>
      </c>
      <c r="BX49" s="16">
        <f>BU49/BR49</f>
        <v>0.50693041916277393</v>
      </c>
    </row>
    <row r="50" spans="1:76" x14ac:dyDescent="0.25">
      <c r="A50">
        <v>2021</v>
      </c>
      <c r="B50" s="2">
        <v>275.42873580813699</v>
      </c>
      <c r="C50" s="2">
        <v>28.860935203845798</v>
      </c>
      <c r="D50" s="2">
        <v>189.26222398712301</v>
      </c>
      <c r="E50" s="2">
        <v>28.564082525503299</v>
      </c>
      <c r="F50" s="2">
        <v>620.30432324774995</v>
      </c>
      <c r="G50" s="2">
        <v>2007.32693116617</v>
      </c>
      <c r="H50" s="2">
        <v>14.861616547362001</v>
      </c>
      <c r="I50" s="2">
        <v>192.99339571961801</v>
      </c>
      <c r="J50" s="2">
        <v>153.18868366910601</v>
      </c>
      <c r="K50" s="2">
        <v>227.04856524629901</v>
      </c>
      <c r="L50" s="2">
        <v>397.96822365052202</v>
      </c>
      <c r="M50" s="2">
        <v>71.980545081719498</v>
      </c>
      <c r="N50" s="2">
        <v>38.5302667004852</v>
      </c>
      <c r="O50" s="2">
        <v>16.9044345491263</v>
      </c>
      <c r="P50" s="2">
        <v>981.22185723131395</v>
      </c>
      <c r="Q50" s="2">
        <v>318.02760469322999</v>
      </c>
      <c r="R50" s="2">
        <v>118.62026570605801</v>
      </c>
      <c r="S50" s="2">
        <v>11.7029436173571</v>
      </c>
      <c r="T50" s="2">
        <v>45.602429329260602</v>
      </c>
      <c r="U50" s="2">
        <v>18.902561928944099</v>
      </c>
      <c r="V50" s="2">
        <v>14.0942775950036</v>
      </c>
      <c r="W50" s="2">
        <v>16.269096943073599</v>
      </c>
      <c r="X50" s="2">
        <v>14.1794386771268</v>
      </c>
      <c r="Y50" s="2">
        <v>27.2095687796002</v>
      </c>
      <c r="Z50" s="2">
        <v>42.809917748547498</v>
      </c>
      <c r="AA50" s="2">
        <v>200.56171139572001</v>
      </c>
      <c r="AB50" s="2">
        <v>108.45422821696999</v>
      </c>
      <c r="AC50" s="2">
        <v>1513.62323414615</v>
      </c>
      <c r="AD50" s="2">
        <v>19.462747958156399</v>
      </c>
      <c r="AE50" s="2">
        <v>164.83390787748701</v>
      </c>
      <c r="AF50" s="2">
        <v>48.137286890899901</v>
      </c>
      <c r="AG50" s="2">
        <v>14.531889433837</v>
      </c>
      <c r="AH50" s="2">
        <v>8.8211421510872796</v>
      </c>
      <c r="AI50" s="2">
        <v>383.86728682034698</v>
      </c>
      <c r="AJ50" s="2">
        <v>797.771945936664</v>
      </c>
      <c r="AK50" s="2">
        <v>297.890099371693</v>
      </c>
      <c r="AL50" s="2">
        <v>41.627911430153503</v>
      </c>
      <c r="AM50" s="2">
        <v>8.7502049550409708</v>
      </c>
      <c r="AN50" s="2">
        <v>18.589911835688401</v>
      </c>
      <c r="AO50" s="2">
        <v>420.26647149510802</v>
      </c>
      <c r="AP50" s="2">
        <v>375.41205704929399</v>
      </c>
      <c r="AQ50" s="2">
        <v>163.85064655958899</v>
      </c>
      <c r="AR50" s="2">
        <v>2821.7148328580802</v>
      </c>
      <c r="AS50" s="2">
        <v>72.812429272265604</v>
      </c>
      <c r="AT50" s="2">
        <v>93.001854197343405</v>
      </c>
      <c r="AU50" s="2">
        <v>215.58096486889099</v>
      </c>
      <c r="AV50" s="2">
        <v>42.327222335778998</v>
      </c>
      <c r="AW50" s="2">
        <v>1460.38256094702</v>
      </c>
      <c r="AX50" s="2">
        <v>411.11696849088901</v>
      </c>
      <c r="AY50" s="2">
        <v>1537.6292529906</v>
      </c>
      <c r="AZ50" s="2">
        <v>576.11314398561206</v>
      </c>
      <c r="BA50" s="2">
        <v>990.51081654070094</v>
      </c>
      <c r="BB50" s="2">
        <v>764.40937802416204</v>
      </c>
      <c r="BC50" s="2">
        <v>75.501759649656407</v>
      </c>
      <c r="BD50" s="2">
        <v>283.289159014956</v>
      </c>
      <c r="BE50" s="2">
        <v>340.05405680923599</v>
      </c>
      <c r="BF50" s="2">
        <v>190.605448318725</v>
      </c>
      <c r="BG50" s="2">
        <v>443.44361442514202</v>
      </c>
      <c r="BH50" s="2">
        <v>482.655239403937</v>
      </c>
      <c r="BI50" s="2">
        <v>139.74675865728301</v>
      </c>
      <c r="BJ50" s="2">
        <v>44.7556379391633</v>
      </c>
      <c r="BK50" s="2">
        <v>21.253508953320701</v>
      </c>
      <c r="BL50" s="2">
        <v>14.9492736470325</v>
      </c>
      <c r="BM50" s="2">
        <v>568.58166600863797</v>
      </c>
      <c r="BN50" s="2">
        <v>33.375241326415697</v>
      </c>
      <c r="BO50" s="2">
        <v>79.149632203494804</v>
      </c>
      <c r="BP50" s="2">
        <v>25.427509761751001</v>
      </c>
      <c r="BQ50" s="2"/>
      <c r="BR50" s="2">
        <f t="shared" si="1"/>
        <v>22186.703539506259</v>
      </c>
      <c r="BS50" s="2">
        <f t="array" ref="BS50">SUMPRODUCT(B50:BP50,TRANSPOSE(pct_by_cnty!$F$4:$F$70))</f>
        <v>10345.411371399481</v>
      </c>
      <c r="BT50" s="2">
        <f t="array" ref="BT50">SUMPRODUCT(B50:BP50,TRANSPOSE(pct_by_cnty!$G$4:$G$70))</f>
        <v>885.78341205151287</v>
      </c>
      <c r="BU50" s="7">
        <f t="array" ref="BU50">SUMPRODUCT(B50:BP50,TRANSPOSE(pct_by_cnty!$H$4:$H$70))</f>
        <v>11231.194783450994</v>
      </c>
      <c r="BV50" s="7"/>
      <c r="BW50" s="15">
        <f t="shared" si="2"/>
        <v>0.46628880009047557</v>
      </c>
      <c r="BX50" s="15">
        <f t="shared" ref="BX50:BX78" si="3">BU50/BR50</f>
        <v>0.50621286589296233</v>
      </c>
    </row>
    <row r="51" spans="1:76" x14ac:dyDescent="0.25">
      <c r="A51">
        <v>2022</v>
      </c>
      <c r="B51" s="2">
        <v>276.43001970255801</v>
      </c>
      <c r="C51" s="2">
        <v>29.0088644903168</v>
      </c>
      <c r="D51" s="2">
        <v>191.320349376732</v>
      </c>
      <c r="E51" s="2">
        <v>28.727511262518401</v>
      </c>
      <c r="F51" s="2">
        <v>627.35543833581596</v>
      </c>
      <c r="G51" s="2">
        <v>2027.2599232365001</v>
      </c>
      <c r="H51" s="2">
        <v>14.9607980874279</v>
      </c>
      <c r="I51" s="2">
        <v>195.56192993064801</v>
      </c>
      <c r="J51" s="2">
        <v>154.78235778461899</v>
      </c>
      <c r="K51" s="2">
        <v>230.33762475507501</v>
      </c>
      <c r="L51" s="2">
        <v>405.10077610222299</v>
      </c>
      <c r="M51" s="2">
        <v>72.539123022101606</v>
      </c>
      <c r="N51" s="2">
        <v>38.808938449313899</v>
      </c>
      <c r="O51" s="2">
        <v>16.986892790218</v>
      </c>
      <c r="P51" s="2">
        <v>988.37224457946695</v>
      </c>
      <c r="Q51" s="2">
        <v>317.97814005442802</v>
      </c>
      <c r="R51" s="2">
        <v>121.09681492946299</v>
      </c>
      <c r="S51" s="2">
        <v>11.733173833304001</v>
      </c>
      <c r="T51" s="2">
        <v>45.654608147592697</v>
      </c>
      <c r="U51" s="2">
        <v>19.0301088843526</v>
      </c>
      <c r="V51" s="2">
        <v>14.2216012656109</v>
      </c>
      <c r="W51" s="2">
        <v>16.3478979709889</v>
      </c>
      <c r="X51" s="2">
        <v>14.164972422018201</v>
      </c>
      <c r="Y51" s="2">
        <v>27.201887051773198</v>
      </c>
      <c r="Z51" s="2">
        <v>43.137603183961602</v>
      </c>
      <c r="AA51" s="2">
        <v>203.408922283024</v>
      </c>
      <c r="AB51" s="2">
        <v>109.470385124003</v>
      </c>
      <c r="AC51" s="2">
        <v>1536.38980760498</v>
      </c>
      <c r="AD51" s="2">
        <v>19.4715363484253</v>
      </c>
      <c r="AE51" s="2">
        <v>167.23461303193301</v>
      </c>
      <c r="AF51" s="2">
        <v>48.169119325626198</v>
      </c>
      <c r="AG51" s="2">
        <v>14.620111515579101</v>
      </c>
      <c r="AH51" s="2">
        <v>8.8654446523156505</v>
      </c>
      <c r="AI51" s="2">
        <v>391.30929771975002</v>
      </c>
      <c r="AJ51" s="2">
        <v>812.681802113956</v>
      </c>
      <c r="AK51" s="2">
        <v>300.51350674675598</v>
      </c>
      <c r="AL51" s="2">
        <v>41.898589462852499</v>
      </c>
      <c r="AM51" s="2">
        <v>8.8402979488302798</v>
      </c>
      <c r="AN51" s="2">
        <v>18.598146748428402</v>
      </c>
      <c r="AO51" s="2">
        <v>427.596962738331</v>
      </c>
      <c r="AP51" s="2">
        <v>380.65868364636202</v>
      </c>
      <c r="AQ51" s="2">
        <v>164.62998057803</v>
      </c>
      <c r="AR51" s="2">
        <v>2841.6734879660999</v>
      </c>
      <c r="AS51" s="2">
        <v>72.451679119247103</v>
      </c>
      <c r="AT51" s="2">
        <v>94.8621638797174</v>
      </c>
      <c r="AU51" s="2">
        <v>217.77767509441901</v>
      </c>
      <c r="AV51" s="2">
        <v>42.534895902768902</v>
      </c>
      <c r="AW51" s="2">
        <v>1483.2349200869901</v>
      </c>
      <c r="AX51" s="2">
        <v>424.370459745186</v>
      </c>
      <c r="AY51" s="2">
        <v>1554.80104291507</v>
      </c>
      <c r="AZ51" s="2">
        <v>586.66439777868402</v>
      </c>
      <c r="BA51" s="2">
        <v>992.56243873927099</v>
      </c>
      <c r="BB51" s="2">
        <v>775.09140084294302</v>
      </c>
      <c r="BC51" s="2">
        <v>75.799640772924704</v>
      </c>
      <c r="BD51" s="2">
        <v>292.38695749973601</v>
      </c>
      <c r="BE51" s="2">
        <v>346.16859844855202</v>
      </c>
      <c r="BF51" s="2">
        <v>193.620480379029</v>
      </c>
      <c r="BG51" s="2">
        <v>448.12555160385898</v>
      </c>
      <c r="BH51" s="2">
        <v>486.10967673931799</v>
      </c>
      <c r="BI51" s="2">
        <v>143.300511977974</v>
      </c>
      <c r="BJ51" s="2">
        <v>45.068410850143998</v>
      </c>
      <c r="BK51" s="2">
        <v>21.274443884192301</v>
      </c>
      <c r="BL51" s="2">
        <v>14.9180948615095</v>
      </c>
      <c r="BM51" s="2">
        <v>574.58830467764506</v>
      </c>
      <c r="BN51" s="2">
        <v>33.829964118213098</v>
      </c>
      <c r="BO51" s="2">
        <v>81.325763783001506</v>
      </c>
      <c r="BP51" s="2">
        <v>25.647071349233801</v>
      </c>
      <c r="BQ51" s="2"/>
      <c r="BR51" s="2">
        <f t="shared" si="1"/>
        <v>22450.664840253939</v>
      </c>
      <c r="BS51" s="2">
        <f t="array" ref="BS51">SUMPRODUCT(B51:BP51,TRANSPOSE(pct_by_cnty!$F$4:$F$70))</f>
        <v>10460.954606086887</v>
      </c>
      <c r="BT51" s="2">
        <f t="array" ref="BT51">SUMPRODUCT(B51:BP51,TRANSPOSE(pct_by_cnty!$G$4:$G$70))</f>
        <v>893.14877778104074</v>
      </c>
      <c r="BU51" s="7">
        <f t="array" ref="BU51">SUMPRODUCT(B51:BP51,TRANSPOSE(pct_by_cnty!$H$4:$H$70))</f>
        <v>11354.103383867929</v>
      </c>
      <c r="BV51" s="7"/>
      <c r="BW51" s="15">
        <f t="shared" si="2"/>
        <v>0.4659529987428454</v>
      </c>
      <c r="BX51" s="15">
        <f t="shared" si="3"/>
        <v>0.50573573052990717</v>
      </c>
    </row>
    <row r="52" spans="1:76" x14ac:dyDescent="0.25">
      <c r="A52">
        <v>2023</v>
      </c>
      <c r="B52" s="2">
        <v>277.41299024371301</v>
      </c>
      <c r="C52" s="2">
        <v>29.175762099342698</v>
      </c>
      <c r="D52" s="2">
        <v>193.41366232796199</v>
      </c>
      <c r="E52" s="2">
        <v>28.844428560527302</v>
      </c>
      <c r="F52" s="2">
        <v>634.38237967863404</v>
      </c>
      <c r="G52" s="2">
        <v>2047.8176196591201</v>
      </c>
      <c r="H52" s="2">
        <v>15.0650427026673</v>
      </c>
      <c r="I52" s="2">
        <v>198.161495901</v>
      </c>
      <c r="J52" s="2">
        <v>156.35171683735101</v>
      </c>
      <c r="K52" s="2">
        <v>233.6694315794</v>
      </c>
      <c r="L52" s="2">
        <v>412.38810361767003</v>
      </c>
      <c r="M52" s="2">
        <v>73.136762435382707</v>
      </c>
      <c r="N52" s="2">
        <v>39.059705410414601</v>
      </c>
      <c r="O52" s="2">
        <v>17.077815124948799</v>
      </c>
      <c r="P52" s="2">
        <v>994.98272171128303</v>
      </c>
      <c r="Q52" s="2">
        <v>317.77893385988398</v>
      </c>
      <c r="R52" s="2">
        <v>123.79036889268301</v>
      </c>
      <c r="S52" s="2">
        <v>11.7824885566093</v>
      </c>
      <c r="T52" s="2">
        <v>45.715060296722498</v>
      </c>
      <c r="U52" s="2">
        <v>19.142931589282</v>
      </c>
      <c r="V52" s="2">
        <v>14.3520379200374</v>
      </c>
      <c r="W52" s="2">
        <v>16.419905000011699</v>
      </c>
      <c r="X52" s="2">
        <v>14.1648688559851</v>
      </c>
      <c r="Y52" s="2">
        <v>27.198356283568199</v>
      </c>
      <c r="Z52" s="2">
        <v>43.428188072903602</v>
      </c>
      <c r="AA52" s="2">
        <v>206.354631725459</v>
      </c>
      <c r="AB52" s="2">
        <v>110.49862633769401</v>
      </c>
      <c r="AC52" s="2">
        <v>1556.48117414069</v>
      </c>
      <c r="AD52" s="2">
        <v>19.488473135698101</v>
      </c>
      <c r="AE52" s="2">
        <v>169.40375583032599</v>
      </c>
      <c r="AF52" s="2">
        <v>48.2454514384549</v>
      </c>
      <c r="AG52" s="2">
        <v>14.6924889069881</v>
      </c>
      <c r="AH52" s="2">
        <v>8.9174328631812401</v>
      </c>
      <c r="AI52" s="2">
        <v>398.412383033852</v>
      </c>
      <c r="AJ52" s="2">
        <v>828.05773630805595</v>
      </c>
      <c r="AK52" s="2">
        <v>303.12954668033598</v>
      </c>
      <c r="AL52" s="2">
        <v>42.165317869823298</v>
      </c>
      <c r="AM52" s="2">
        <v>8.9275027432482208</v>
      </c>
      <c r="AN52" s="2">
        <v>18.602268705262301</v>
      </c>
      <c r="AO52" s="2">
        <v>434.77489540967201</v>
      </c>
      <c r="AP52" s="2">
        <v>385.956008964288</v>
      </c>
      <c r="AQ52" s="2">
        <v>165.405786190865</v>
      </c>
      <c r="AR52" s="2">
        <v>2861.9979491717399</v>
      </c>
      <c r="AS52" s="2">
        <v>72.250426861403795</v>
      </c>
      <c r="AT52" s="2">
        <v>96.571924713939694</v>
      </c>
      <c r="AU52" s="2">
        <v>219.38642447784099</v>
      </c>
      <c r="AV52" s="2">
        <v>42.720475469924999</v>
      </c>
      <c r="AW52" s="2">
        <v>1506.0007793725799</v>
      </c>
      <c r="AX52" s="2">
        <v>437.56298827134998</v>
      </c>
      <c r="AY52" s="2">
        <v>1571.9908826836299</v>
      </c>
      <c r="AZ52" s="2">
        <v>597.27165128899298</v>
      </c>
      <c r="BA52" s="2">
        <v>994.61570807965904</v>
      </c>
      <c r="BB52" s="2">
        <v>784.67571411523204</v>
      </c>
      <c r="BC52" s="2">
        <v>76.037250970041697</v>
      </c>
      <c r="BD52" s="2">
        <v>301.47927756489099</v>
      </c>
      <c r="BE52" s="2">
        <v>352.38119294888799</v>
      </c>
      <c r="BF52" s="2">
        <v>196.45088438038701</v>
      </c>
      <c r="BG52" s="2">
        <v>452.79073857925198</v>
      </c>
      <c r="BH52" s="2">
        <v>489.42822741422702</v>
      </c>
      <c r="BI52" s="2">
        <v>146.82631335452101</v>
      </c>
      <c r="BJ52" s="2">
        <v>45.442473034804799</v>
      </c>
      <c r="BK52" s="2">
        <v>21.3550683867781</v>
      </c>
      <c r="BL52" s="2">
        <v>14.882272993711901</v>
      </c>
      <c r="BM52" s="2">
        <v>580.44634300673897</v>
      </c>
      <c r="BN52" s="2">
        <v>34.312283546668098</v>
      </c>
      <c r="BO52" s="2">
        <v>83.195195853806794</v>
      </c>
      <c r="BP52" s="2">
        <v>25.886979871089199</v>
      </c>
      <c r="BQ52" s="2"/>
      <c r="BR52" s="2">
        <f t="shared" si="1"/>
        <v>22710.185683913107</v>
      </c>
      <c r="BS52" s="2">
        <f t="array" ref="BS52">SUMPRODUCT(B52:BP52,TRANSPOSE(pct_by_cnty!$F$4:$F$70))</f>
        <v>10577.541128794352</v>
      </c>
      <c r="BT52" s="2">
        <f t="array" ref="BT52">SUMPRODUCT(B52:BP52,TRANSPOSE(pct_by_cnty!$G$4:$G$70))</f>
        <v>899.61711294182737</v>
      </c>
      <c r="BU52" s="7">
        <f t="array" ref="BU52">SUMPRODUCT(B52:BP52,TRANSPOSE(pct_by_cnty!$H$4:$H$70))</f>
        <v>11477.158241736181</v>
      </c>
      <c r="BV52" s="7"/>
      <c r="BW52" s="15">
        <f t="shared" si="2"/>
        <v>0.46576198345604081</v>
      </c>
      <c r="BX52" s="15">
        <f t="shared" si="3"/>
        <v>0.50537491861487038</v>
      </c>
    </row>
    <row r="53" spans="1:76" x14ac:dyDescent="0.25">
      <c r="A53">
        <v>2024</v>
      </c>
      <c r="B53" s="2">
        <v>278.412862256408</v>
      </c>
      <c r="C53" s="2">
        <v>29.357588972698998</v>
      </c>
      <c r="D53" s="2">
        <v>195.518785017775</v>
      </c>
      <c r="E53" s="2">
        <v>28.907882123744301</v>
      </c>
      <c r="F53" s="2">
        <v>641.41497218543805</v>
      </c>
      <c r="G53" s="2">
        <v>2068.65449470166</v>
      </c>
      <c r="H53" s="2">
        <v>15.168321527961201</v>
      </c>
      <c r="I53" s="2">
        <v>200.82677576877501</v>
      </c>
      <c r="J53" s="2">
        <v>158.007266677887</v>
      </c>
      <c r="K53" s="2">
        <v>237.01350437447101</v>
      </c>
      <c r="L53" s="2">
        <v>419.75694903361301</v>
      </c>
      <c r="M53" s="2">
        <v>73.744219869251594</v>
      </c>
      <c r="N53" s="2">
        <v>39.268747992314502</v>
      </c>
      <c r="O53" s="2">
        <v>17.1703204320258</v>
      </c>
      <c r="P53" s="2">
        <v>1000.95746487445</v>
      </c>
      <c r="Q53" s="2">
        <v>317.38635526663398</v>
      </c>
      <c r="R53" s="2">
        <v>126.70643211155701</v>
      </c>
      <c r="S53" s="2">
        <v>11.844975882432699</v>
      </c>
      <c r="T53" s="2">
        <v>45.7752381368187</v>
      </c>
      <c r="U53" s="2">
        <v>19.2449105684431</v>
      </c>
      <c r="V53" s="2">
        <v>14.4798250003631</v>
      </c>
      <c r="W53" s="2">
        <v>16.483287748360802</v>
      </c>
      <c r="X53" s="2">
        <v>14.172791766465799</v>
      </c>
      <c r="Y53" s="2">
        <v>27.188026308226299</v>
      </c>
      <c r="Z53" s="2">
        <v>43.666901900168199</v>
      </c>
      <c r="AA53" s="2">
        <v>209.186158714356</v>
      </c>
      <c r="AB53" s="2">
        <v>111.538868628625</v>
      </c>
      <c r="AC53" s="2">
        <v>1575.65878181977</v>
      </c>
      <c r="AD53" s="2">
        <v>19.505649564061901</v>
      </c>
      <c r="AE53" s="2">
        <v>171.70949821539401</v>
      </c>
      <c r="AF53" s="2">
        <v>48.3452919618069</v>
      </c>
      <c r="AG53" s="2">
        <v>14.747100202218</v>
      </c>
      <c r="AH53" s="2">
        <v>8.9733668221454099</v>
      </c>
      <c r="AI53" s="2">
        <v>405.12651644115698</v>
      </c>
      <c r="AJ53" s="2">
        <v>844.00359522968199</v>
      </c>
      <c r="AK53" s="2">
        <v>305.68244046636897</v>
      </c>
      <c r="AL53" s="2">
        <v>42.411353198228802</v>
      </c>
      <c r="AM53" s="2">
        <v>9.0083618624202995</v>
      </c>
      <c r="AN53" s="2">
        <v>18.5950763198123</v>
      </c>
      <c r="AO53" s="2">
        <v>441.86213804468201</v>
      </c>
      <c r="AP53" s="2">
        <v>391.40519227993599</v>
      </c>
      <c r="AQ53" s="2">
        <v>166.18772475739601</v>
      </c>
      <c r="AR53" s="2">
        <v>2882.9000446370701</v>
      </c>
      <c r="AS53" s="2">
        <v>72.163605574023194</v>
      </c>
      <c r="AT53" s="2">
        <v>98.132493987538197</v>
      </c>
      <c r="AU53" s="2">
        <v>220.58745690719101</v>
      </c>
      <c r="AV53" s="2">
        <v>42.868198053160597</v>
      </c>
      <c r="AW53" s="2">
        <v>1528.39580904524</v>
      </c>
      <c r="AX53" s="2">
        <v>450.627478744771</v>
      </c>
      <c r="AY53" s="2">
        <v>1589.3290413192799</v>
      </c>
      <c r="AZ53" s="2">
        <v>607.33834359283799</v>
      </c>
      <c r="BA53" s="2">
        <v>995.67151071568298</v>
      </c>
      <c r="BB53" s="2">
        <v>794.02780301490498</v>
      </c>
      <c r="BC53" s="2">
        <v>76.188620605487301</v>
      </c>
      <c r="BD53" s="2">
        <v>310.536463317852</v>
      </c>
      <c r="BE53" s="2">
        <v>358.71415247491302</v>
      </c>
      <c r="BF53" s="2">
        <v>199.079323080005</v>
      </c>
      <c r="BG53" s="2">
        <v>457.49132567785398</v>
      </c>
      <c r="BH53" s="2">
        <v>492.52236443531302</v>
      </c>
      <c r="BI53" s="2">
        <v>150.362275616153</v>
      </c>
      <c r="BJ53" s="2">
        <v>45.857364970472602</v>
      </c>
      <c r="BK53" s="2">
        <v>21.4806414610796</v>
      </c>
      <c r="BL53" s="2">
        <v>14.880237995855699</v>
      </c>
      <c r="BM53" s="2">
        <v>586.17996081135198</v>
      </c>
      <c r="BN53" s="2">
        <v>34.8155540880134</v>
      </c>
      <c r="BO53" s="2">
        <v>84.831628361331497</v>
      </c>
      <c r="BP53" s="2">
        <v>26.1367296694991</v>
      </c>
      <c r="BQ53" s="2"/>
      <c r="BR53" s="2">
        <f t="shared" si="1"/>
        <v>22966.194443182878</v>
      </c>
      <c r="BS53" s="2">
        <f t="array" ref="BS53">SUMPRODUCT(B53:BP53,TRANSPOSE(pct_by_cnty!$F$4:$F$70))</f>
        <v>10695.639836048595</v>
      </c>
      <c r="BT53" s="2">
        <f t="array" ref="BT53">SUMPRODUCT(B53:BP53,TRANSPOSE(pct_by_cnty!$G$4:$G$70))</f>
        <v>905.28530407419237</v>
      </c>
      <c r="BU53" s="7">
        <f t="array" ref="BU53">SUMPRODUCT(B53:BP53,TRANSPOSE(pct_by_cnty!$H$4:$H$70))</f>
        <v>11600.925140122788</v>
      </c>
      <c r="BV53" s="7"/>
      <c r="BW53" s="15">
        <f t="shared" si="2"/>
        <v>0.46571232611084212</v>
      </c>
      <c r="BX53" s="15">
        <f t="shared" si="3"/>
        <v>0.50513049381441277</v>
      </c>
    </row>
    <row r="54" spans="1:76" x14ac:dyDescent="0.25">
      <c r="A54">
        <v>2025</v>
      </c>
      <c r="B54" s="2">
        <v>279.46919407953402</v>
      </c>
      <c r="C54" s="2">
        <v>29.554965268743899</v>
      </c>
      <c r="D54" s="2">
        <v>197.66237442989799</v>
      </c>
      <c r="E54" s="2">
        <v>28.927668059099499</v>
      </c>
      <c r="F54" s="2">
        <v>648.39386816887202</v>
      </c>
      <c r="G54" s="2">
        <v>2089.2762030061199</v>
      </c>
      <c r="H54" s="2">
        <v>15.273438377243099</v>
      </c>
      <c r="I54" s="2">
        <v>203.55436747831499</v>
      </c>
      <c r="J54" s="2">
        <v>159.721165361174</v>
      </c>
      <c r="K54" s="2">
        <v>240.376032180115</v>
      </c>
      <c r="L54" s="2">
        <v>427.23676920733197</v>
      </c>
      <c r="M54" s="2">
        <v>74.375105670417994</v>
      </c>
      <c r="N54" s="2">
        <v>39.445143706909498</v>
      </c>
      <c r="O54" s="2">
        <v>17.2675552665428</v>
      </c>
      <c r="P54" s="2">
        <v>1006.35749354012</v>
      </c>
      <c r="Q54" s="2">
        <v>316.77592891533999</v>
      </c>
      <c r="R54" s="2">
        <v>129.85711952058699</v>
      </c>
      <c r="S54" s="2">
        <v>11.9217956286983</v>
      </c>
      <c r="T54" s="2">
        <v>45.836035197328698</v>
      </c>
      <c r="U54" s="2">
        <v>19.340131363301701</v>
      </c>
      <c r="V54" s="2">
        <v>14.607601084144401</v>
      </c>
      <c r="W54" s="2">
        <v>16.540463571732701</v>
      </c>
      <c r="X54" s="2">
        <v>14.190809419905699</v>
      </c>
      <c r="Y54" s="2">
        <v>27.1759769152677</v>
      </c>
      <c r="Z54" s="2">
        <v>43.864407073877203</v>
      </c>
      <c r="AA54" s="2">
        <v>212.01321863713</v>
      </c>
      <c r="AB54" s="2">
        <v>112.55401480977901</v>
      </c>
      <c r="AC54" s="2">
        <v>1594.7518867525901</v>
      </c>
      <c r="AD54" s="2">
        <v>19.526636626202201</v>
      </c>
      <c r="AE54" s="2">
        <v>174.04809738307699</v>
      </c>
      <c r="AF54" s="2">
        <v>48.476184384881002</v>
      </c>
      <c r="AG54" s="2">
        <v>14.7850525167841</v>
      </c>
      <c r="AH54" s="2">
        <v>9.0347546226028506</v>
      </c>
      <c r="AI54" s="2">
        <v>411.54417921632</v>
      </c>
      <c r="AJ54" s="2">
        <v>860.50374615143699</v>
      </c>
      <c r="AK54" s="2">
        <v>308.17830808666798</v>
      </c>
      <c r="AL54" s="2">
        <v>42.644694932339497</v>
      </c>
      <c r="AM54" s="2">
        <v>9.0846458047320304</v>
      </c>
      <c r="AN54" s="2">
        <v>18.580329006212601</v>
      </c>
      <c r="AO54" s="2">
        <v>448.86639004359603</v>
      </c>
      <c r="AP54" s="2">
        <v>397.11994578814102</v>
      </c>
      <c r="AQ54" s="2">
        <v>166.992932420909</v>
      </c>
      <c r="AR54" s="2">
        <v>2903.7527362178698</v>
      </c>
      <c r="AS54" s="2">
        <v>72.191134859482801</v>
      </c>
      <c r="AT54" s="2">
        <v>99.559852798775495</v>
      </c>
      <c r="AU54" s="2">
        <v>221.524239133501</v>
      </c>
      <c r="AV54" s="2">
        <v>42.9873917245502</v>
      </c>
      <c r="AW54" s="2">
        <v>1550.6771454738</v>
      </c>
      <c r="AX54" s="2">
        <v>463.65423706306802</v>
      </c>
      <c r="AY54" s="2">
        <v>1606.8437671495001</v>
      </c>
      <c r="AZ54" s="2">
        <v>617.19856777402401</v>
      </c>
      <c r="BA54" s="2">
        <v>996.29536326095001</v>
      </c>
      <c r="BB54" s="2">
        <v>802.80465967635803</v>
      </c>
      <c r="BC54" s="2">
        <v>76.272400017909902</v>
      </c>
      <c r="BD54" s="2">
        <v>319.57562313639301</v>
      </c>
      <c r="BE54" s="2">
        <v>365.20725542738398</v>
      </c>
      <c r="BF54" s="2">
        <v>201.49819028548399</v>
      </c>
      <c r="BG54" s="2">
        <v>462.22285204164302</v>
      </c>
      <c r="BH54" s="2">
        <v>495.47960256191999</v>
      </c>
      <c r="BI54" s="2">
        <v>153.92440461176699</v>
      </c>
      <c r="BJ54" s="2">
        <v>46.319526968326898</v>
      </c>
      <c r="BK54" s="2">
        <v>21.6500178953983</v>
      </c>
      <c r="BL54" s="2">
        <v>14.9099206814737</v>
      </c>
      <c r="BM54" s="2">
        <v>591.83848744966303</v>
      </c>
      <c r="BN54" s="2">
        <v>35.340116070534499</v>
      </c>
      <c r="BO54" s="2">
        <v>86.298253967748195</v>
      </c>
      <c r="BP54" s="2">
        <v>26.400989460699499</v>
      </c>
      <c r="BQ54" s="2"/>
      <c r="BR54" s="2">
        <f t="shared" si="1"/>
        <v>23220.133365382251</v>
      </c>
      <c r="BS54" s="2">
        <f t="array" ref="BS54">SUMPRODUCT(B54:BP54,TRANSPOSE(pct_by_cnty!$F$4:$F$70))</f>
        <v>10814.20085862274</v>
      </c>
      <c r="BT54" s="2">
        <f t="array" ref="BT54">SUMPRODUCT(B54:BP54,TRANSPOSE(pct_by_cnty!$G$4:$G$70))</f>
        <v>910.29700630069635</v>
      </c>
      <c r="BU54" s="7">
        <f t="array" ref="BU54">SUMPRODUCT(B54:BP54,TRANSPOSE(pct_by_cnty!$H$4:$H$70))</f>
        <v>11724.497864923436</v>
      </c>
      <c r="BV54" s="7"/>
      <c r="BW54" s="15">
        <f t="shared" si="2"/>
        <v>0.46572518290291554</v>
      </c>
      <c r="BX54" s="15">
        <f t="shared" si="3"/>
        <v>0.50492810185159875</v>
      </c>
    </row>
    <row r="55" spans="1:76" x14ac:dyDescent="0.25">
      <c r="A55">
        <v>2026</v>
      </c>
      <c r="B55" s="2">
        <v>280.51383631037999</v>
      </c>
      <c r="C55" s="2">
        <v>29.766034979358</v>
      </c>
      <c r="D55" s="2">
        <v>199.79408581617599</v>
      </c>
      <c r="E55" s="2">
        <v>28.900296102707401</v>
      </c>
      <c r="F55" s="2">
        <v>655.50348566106697</v>
      </c>
      <c r="G55" s="2">
        <v>2109.4152948568299</v>
      </c>
      <c r="H55" s="2">
        <v>15.3763153041821</v>
      </c>
      <c r="I55" s="2">
        <v>206.29144732382099</v>
      </c>
      <c r="J55" s="2">
        <v>161.39255617855599</v>
      </c>
      <c r="K55" s="2">
        <v>243.74291332006101</v>
      </c>
      <c r="L55" s="2">
        <v>435.091346588497</v>
      </c>
      <c r="M55" s="2">
        <v>75.009556825598594</v>
      </c>
      <c r="N55" s="2">
        <v>39.580169640115102</v>
      </c>
      <c r="O55" s="2">
        <v>17.364880796710899</v>
      </c>
      <c r="P55" s="2">
        <v>1011.8319802306401</v>
      </c>
      <c r="Q55" s="2">
        <v>316.00428368997598</v>
      </c>
      <c r="R55" s="2">
        <v>133.223917185468</v>
      </c>
      <c r="S55" s="2">
        <v>12.0088542193756</v>
      </c>
      <c r="T55" s="2">
        <v>45.890702329729201</v>
      </c>
      <c r="U55" s="2">
        <v>19.4251158819336</v>
      </c>
      <c r="V55" s="2">
        <v>14.731432144864799</v>
      </c>
      <c r="W55" s="2">
        <v>16.587393190239698</v>
      </c>
      <c r="X55" s="2">
        <v>14.2146182777505</v>
      </c>
      <c r="Y55" s="2">
        <v>27.154988672326901</v>
      </c>
      <c r="Z55" s="2">
        <v>44.011550034517299</v>
      </c>
      <c r="AA55" s="2">
        <v>214.80572311138801</v>
      </c>
      <c r="AB55" s="2">
        <v>113.535446705317</v>
      </c>
      <c r="AC55" s="2">
        <v>1614.6109021126399</v>
      </c>
      <c r="AD55" s="2">
        <v>19.546175418711002</v>
      </c>
      <c r="AE55" s="2">
        <v>176.27407469801901</v>
      </c>
      <c r="AF55" s="2">
        <v>48.623877477207799</v>
      </c>
      <c r="AG55" s="2">
        <v>14.804996082670201</v>
      </c>
      <c r="AH55" s="2">
        <v>9.0990445779738298</v>
      </c>
      <c r="AI55" s="2">
        <v>417.66195236543098</v>
      </c>
      <c r="AJ55" s="2">
        <v>877.24066740408603</v>
      </c>
      <c r="AK55" s="2">
        <v>310.57175681671902</v>
      </c>
      <c r="AL55" s="2">
        <v>42.854131905543198</v>
      </c>
      <c r="AM55" s="2">
        <v>9.1540434149446508</v>
      </c>
      <c r="AN55" s="2">
        <v>18.553378569189999</v>
      </c>
      <c r="AO55" s="2">
        <v>455.78898997704198</v>
      </c>
      <c r="AP55" s="2">
        <v>402.82831698944398</v>
      </c>
      <c r="AQ55" s="2">
        <v>167.77584758490099</v>
      </c>
      <c r="AR55" s="2">
        <v>2924.1405699563902</v>
      </c>
      <c r="AS55" s="2">
        <v>72.302124870288495</v>
      </c>
      <c r="AT55" s="2">
        <v>100.86098323682</v>
      </c>
      <c r="AU55" s="2">
        <v>222.46522214228</v>
      </c>
      <c r="AV55" s="2">
        <v>43.067975172525699</v>
      </c>
      <c r="AW55" s="2">
        <v>1573.7915753534301</v>
      </c>
      <c r="AX55" s="2">
        <v>476.62915054359303</v>
      </c>
      <c r="AY55" s="2">
        <v>1624.59602689807</v>
      </c>
      <c r="AZ55" s="2">
        <v>626.78155457010496</v>
      </c>
      <c r="BA55" s="2">
        <v>996.37619647371298</v>
      </c>
      <c r="BB55" s="2">
        <v>811.29744252799901</v>
      </c>
      <c r="BC55" s="2">
        <v>76.2726840475828</v>
      </c>
      <c r="BD55" s="2">
        <v>328.58734987297902</v>
      </c>
      <c r="BE55" s="2">
        <v>371.76337345317899</v>
      </c>
      <c r="BF55" s="2">
        <v>203.75042894014501</v>
      </c>
      <c r="BG55" s="2">
        <v>466.97488518931601</v>
      </c>
      <c r="BH55" s="2">
        <v>498.27083419471001</v>
      </c>
      <c r="BI55" s="2">
        <v>157.51076651945999</v>
      </c>
      <c r="BJ55" s="2">
        <v>46.814791623118403</v>
      </c>
      <c r="BK55" s="2">
        <v>21.8531194704541</v>
      </c>
      <c r="BL55" s="2">
        <v>14.9636334098543</v>
      </c>
      <c r="BM55" s="2">
        <v>597.32731905203696</v>
      </c>
      <c r="BN55" s="2">
        <v>35.880410339161401</v>
      </c>
      <c r="BO55" s="2">
        <v>87.709721150850896</v>
      </c>
      <c r="BP55" s="2">
        <v>26.6725705354139</v>
      </c>
      <c r="BQ55" s="2"/>
      <c r="BR55" s="2">
        <f t="shared" si="1"/>
        <v>23473.217090315593</v>
      </c>
      <c r="BS55" s="2">
        <f t="array" ref="BS55">SUMPRODUCT(B55:BP55,TRANSPOSE(pct_by_cnty!$F$4:$F$70))</f>
        <v>10932.367926493864</v>
      </c>
      <c r="BT55" s="2">
        <f t="array" ref="BT55">SUMPRODUCT(B55:BP55,TRANSPOSE(pct_by_cnty!$G$4:$G$70))</f>
        <v>914.97323971474111</v>
      </c>
      <c r="BU55" s="7">
        <f t="array" ref="BU55">SUMPRODUCT(B55:BP55,TRANSPOSE(pct_by_cnty!$H$4:$H$70))</f>
        <v>11847.341166208604</v>
      </c>
      <c r="BV55" s="7"/>
      <c r="BW55" s="15">
        <f t="shared" si="2"/>
        <v>0.46573794654692902</v>
      </c>
      <c r="BX55" s="15">
        <f t="shared" si="3"/>
        <v>0.50471740284362188</v>
      </c>
    </row>
    <row r="56" spans="1:76" x14ac:dyDescent="0.25">
      <c r="A56">
        <v>2027</v>
      </c>
      <c r="B56" s="2">
        <v>281.57331109391498</v>
      </c>
      <c r="C56" s="2">
        <v>30.000781773872902</v>
      </c>
      <c r="D56" s="2">
        <v>201.948442984709</v>
      </c>
      <c r="E56" s="2">
        <v>28.836288785621601</v>
      </c>
      <c r="F56" s="2">
        <v>662.53159998497495</v>
      </c>
      <c r="G56" s="2">
        <v>2129.9317202720199</v>
      </c>
      <c r="H56" s="2">
        <v>15.4803878224921</v>
      </c>
      <c r="I56" s="2">
        <v>209.05052123940899</v>
      </c>
      <c r="J56" s="2">
        <v>163.03275009533601</v>
      </c>
      <c r="K56" s="2">
        <v>247.19705217340001</v>
      </c>
      <c r="L56" s="2">
        <v>443.04339754456998</v>
      </c>
      <c r="M56" s="2">
        <v>75.664293250161606</v>
      </c>
      <c r="N56" s="2">
        <v>39.684496594720102</v>
      </c>
      <c r="O56" s="2">
        <v>17.466155885032698</v>
      </c>
      <c r="P56" s="2">
        <v>1017.0877012669901</v>
      </c>
      <c r="Q56" s="2">
        <v>315.09388766675897</v>
      </c>
      <c r="R56" s="2">
        <v>136.80966315916399</v>
      </c>
      <c r="S56" s="2">
        <v>12.108028072272001</v>
      </c>
      <c r="T56" s="2">
        <v>45.943925265329398</v>
      </c>
      <c r="U56" s="2">
        <v>19.5028245521478</v>
      </c>
      <c r="V56" s="2">
        <v>14.854568800808901</v>
      </c>
      <c r="W56" s="2">
        <v>16.627164079232699</v>
      </c>
      <c r="X56" s="2">
        <v>14.2469440989065</v>
      </c>
      <c r="Y56" s="2">
        <v>27.131229592316899</v>
      </c>
      <c r="Z56" s="2">
        <v>44.1207170417578</v>
      </c>
      <c r="AA56" s="2">
        <v>217.60911753065099</v>
      </c>
      <c r="AB56" s="2">
        <v>114.472844361885</v>
      </c>
      <c r="AC56" s="2">
        <v>1634.5278009844901</v>
      </c>
      <c r="AD56" s="2">
        <v>19.568623447961201</v>
      </c>
      <c r="AE56" s="2">
        <v>178.50991395479801</v>
      </c>
      <c r="AF56" s="2">
        <v>48.798083197004701</v>
      </c>
      <c r="AG56" s="2">
        <v>14.809274468436699</v>
      </c>
      <c r="AH56" s="2">
        <v>9.1681404161241407</v>
      </c>
      <c r="AI56" s="2">
        <v>423.61166385954698</v>
      </c>
      <c r="AJ56" s="2">
        <v>894.26042555423203</v>
      </c>
      <c r="AK56" s="2">
        <v>312.894158557396</v>
      </c>
      <c r="AL56" s="2">
        <v>43.0494532105985</v>
      </c>
      <c r="AM56" s="2">
        <v>9.2187170795966704</v>
      </c>
      <c r="AN56" s="2">
        <v>18.518731554656</v>
      </c>
      <c r="AO56" s="2">
        <v>462.64123704821401</v>
      </c>
      <c r="AP56" s="2">
        <v>408.564966115179</v>
      </c>
      <c r="AQ56" s="2">
        <v>168.53788116473501</v>
      </c>
      <c r="AR56" s="2">
        <v>2943.9982950336098</v>
      </c>
      <c r="AS56" s="2">
        <v>72.502799832161699</v>
      </c>
      <c r="AT56" s="2">
        <v>102.082251097683</v>
      </c>
      <c r="AU56" s="2">
        <v>223.426157248555</v>
      </c>
      <c r="AV56" s="2">
        <v>43.121025698436803</v>
      </c>
      <c r="AW56" s="2">
        <v>1597.13215872356</v>
      </c>
      <c r="AX56" s="2">
        <v>489.69403758873398</v>
      </c>
      <c r="AY56" s="2">
        <v>1642.5469729501899</v>
      </c>
      <c r="AZ56" s="2">
        <v>636.23598115549203</v>
      </c>
      <c r="BA56" s="2">
        <v>996.15441363115804</v>
      </c>
      <c r="BB56" s="2">
        <v>819.67305260080104</v>
      </c>
      <c r="BC56" s="2">
        <v>76.211025943158603</v>
      </c>
      <c r="BD56" s="2">
        <v>337.69398595461598</v>
      </c>
      <c r="BE56" s="2">
        <v>378.38558574315499</v>
      </c>
      <c r="BF56" s="2">
        <v>205.85770378616601</v>
      </c>
      <c r="BG56" s="2">
        <v>471.74781402084</v>
      </c>
      <c r="BH56" s="2">
        <v>501.02930263748698</v>
      </c>
      <c r="BI56" s="2">
        <v>160.982121362692</v>
      </c>
      <c r="BJ56" s="2">
        <v>47.351965836926503</v>
      </c>
      <c r="BK56" s="2">
        <v>22.091185392671299</v>
      </c>
      <c r="BL56" s="2">
        <v>15.041315956694399</v>
      </c>
      <c r="BM56" s="2">
        <v>602.64900187495698</v>
      </c>
      <c r="BN56" s="2">
        <v>36.439679023071598</v>
      </c>
      <c r="BO56" s="2">
        <v>89.083778021344699</v>
      </c>
      <c r="BP56" s="2">
        <v>26.9572795419034</v>
      </c>
      <c r="BQ56" s="2"/>
      <c r="BR56" s="2">
        <f t="shared" si="1"/>
        <v>23725.817776257485</v>
      </c>
      <c r="BS56" s="2">
        <f t="array" ref="BS56">SUMPRODUCT(B56:BP56,TRANSPOSE(pct_by_cnty!$F$4:$F$70))</f>
        <v>11050.830124849823</v>
      </c>
      <c r="BT56" s="2">
        <f t="array" ref="BT56">SUMPRODUCT(B56:BP56,TRANSPOSE(pct_by_cnty!$G$4:$G$70))</f>
        <v>919.41073834968415</v>
      </c>
      <c r="BU56" s="7">
        <f t="array" ref="BU56">SUMPRODUCT(B56:BP56,TRANSPOSE(pct_by_cnty!$H$4:$H$70))</f>
        <v>11970.240863199508</v>
      </c>
      <c r="BV56" s="7"/>
      <c r="BW56" s="15">
        <f t="shared" si="2"/>
        <v>0.4657723594214076</v>
      </c>
      <c r="BX56" s="15">
        <f t="shared" si="3"/>
        <v>0.50452384723186117</v>
      </c>
    </row>
    <row r="57" spans="1:76" x14ac:dyDescent="0.25">
      <c r="A57">
        <v>2028</v>
      </c>
      <c r="B57" s="2">
        <v>282.64107134818499</v>
      </c>
      <c r="C57" s="2">
        <v>30.259158557204898</v>
      </c>
      <c r="D57" s="2">
        <v>204.125561003878</v>
      </c>
      <c r="E57" s="2">
        <v>28.743945827916299</v>
      </c>
      <c r="F57" s="2">
        <v>669.67948227848603</v>
      </c>
      <c r="G57" s="2">
        <v>2150.4036268934901</v>
      </c>
      <c r="H57" s="2">
        <v>15.5881433876225</v>
      </c>
      <c r="I57" s="2">
        <v>211.86414499173401</v>
      </c>
      <c r="J57" s="2">
        <v>164.66082010292899</v>
      </c>
      <c r="K57" s="2">
        <v>250.73997770712501</v>
      </c>
      <c r="L57" s="2">
        <v>450.94046018825702</v>
      </c>
      <c r="M57" s="2">
        <v>76.351526580321604</v>
      </c>
      <c r="N57" s="2">
        <v>39.766204860767999</v>
      </c>
      <c r="O57" s="2">
        <v>17.574157342514301</v>
      </c>
      <c r="P57" s="2">
        <v>1022.1533091262399</v>
      </c>
      <c r="Q57" s="2">
        <v>314.14994418348903</v>
      </c>
      <c r="R57" s="2">
        <v>140.49724919846599</v>
      </c>
      <c r="S57" s="2">
        <v>12.2205561113669</v>
      </c>
      <c r="T57" s="2">
        <v>46.004373379427797</v>
      </c>
      <c r="U57" s="2">
        <v>19.573829597827299</v>
      </c>
      <c r="V57" s="2">
        <v>14.9793725779192</v>
      </c>
      <c r="W57" s="2">
        <v>16.6599651747858</v>
      </c>
      <c r="X57" s="2">
        <v>14.289623760220101</v>
      </c>
      <c r="Y57" s="2">
        <v>27.1090366480122</v>
      </c>
      <c r="Z57" s="2">
        <v>44.201379624337697</v>
      </c>
      <c r="AA57" s="2">
        <v>220.426970758793</v>
      </c>
      <c r="AB57" s="2">
        <v>115.46960332430901</v>
      </c>
      <c r="AC57" s="2">
        <v>1654.5295334570301</v>
      </c>
      <c r="AD57" s="2">
        <v>19.5970497091303</v>
      </c>
      <c r="AE57" s="2">
        <v>180.83169459029301</v>
      </c>
      <c r="AF57" s="2">
        <v>49.005483709671097</v>
      </c>
      <c r="AG57" s="2">
        <v>14.8015086089232</v>
      </c>
      <c r="AH57" s="2">
        <v>9.2434000464743598</v>
      </c>
      <c r="AI57" s="2">
        <v>429.42035967135899</v>
      </c>
      <c r="AJ57" s="2">
        <v>911.41585263003401</v>
      </c>
      <c r="AK57" s="2">
        <v>315.20505080867702</v>
      </c>
      <c r="AL57" s="2">
        <v>43.237750742431302</v>
      </c>
      <c r="AM57" s="2">
        <v>9.2802722143728005</v>
      </c>
      <c r="AN57" s="2">
        <v>18.479630162368</v>
      </c>
      <c r="AO57" s="2">
        <v>469.44308698772102</v>
      </c>
      <c r="AP57" s="2">
        <v>414.57674762597298</v>
      </c>
      <c r="AQ57" s="2">
        <v>169.249507139548</v>
      </c>
      <c r="AR57" s="2">
        <v>2963.5147166032002</v>
      </c>
      <c r="AS57" s="2">
        <v>72.796004447010603</v>
      </c>
      <c r="AT57" s="2">
        <v>103.23535318188</v>
      </c>
      <c r="AU57" s="2">
        <v>224.41303907909699</v>
      </c>
      <c r="AV57" s="2">
        <v>43.154775967005101</v>
      </c>
      <c r="AW57" s="2">
        <v>1620.72132275635</v>
      </c>
      <c r="AX57" s="2">
        <v>502.87574201848798</v>
      </c>
      <c r="AY57" s="2">
        <v>1660.6765505586</v>
      </c>
      <c r="AZ57" s="2">
        <v>645.58820679656196</v>
      </c>
      <c r="BA57" s="2">
        <v>995.66864312708401</v>
      </c>
      <c r="BB57" s="2">
        <v>827.94613421730196</v>
      </c>
      <c r="BC57" s="2">
        <v>76.103722107703206</v>
      </c>
      <c r="BD57" s="2">
        <v>346.91127866610998</v>
      </c>
      <c r="BE57" s="2">
        <v>385.00673858719199</v>
      </c>
      <c r="BF57" s="2">
        <v>207.896249812337</v>
      </c>
      <c r="BG57" s="2">
        <v>476.55127090967699</v>
      </c>
      <c r="BH57" s="2">
        <v>503.76238784142998</v>
      </c>
      <c r="BI57" s="2">
        <v>164.260346289491</v>
      </c>
      <c r="BJ57" s="2">
        <v>47.937311257635002</v>
      </c>
      <c r="BK57" s="2">
        <v>22.364720309606799</v>
      </c>
      <c r="BL57" s="2">
        <v>15.142519730083499</v>
      </c>
      <c r="BM57" s="2">
        <v>607.28506911205295</v>
      </c>
      <c r="BN57" s="2">
        <v>37.024605656613701</v>
      </c>
      <c r="BO57" s="2">
        <v>90.433207671508697</v>
      </c>
      <c r="BP57" s="2">
        <v>27.259371008326902</v>
      </c>
      <c r="BQ57" s="2"/>
      <c r="BR57" s="2">
        <f t="shared" si="1"/>
        <v>23977.919710351984</v>
      </c>
      <c r="BS57" s="2">
        <f t="array" ref="BS57">SUMPRODUCT(B57:BP57,TRANSPOSE(pct_by_cnty!$F$4:$F$70))</f>
        <v>11168.987862359731</v>
      </c>
      <c r="BT57" s="2">
        <f t="array" ref="BT57">SUMPRODUCT(B57:BP57,TRANSPOSE(pct_by_cnty!$G$4:$G$70))</f>
        <v>923.79569433683378</v>
      </c>
      <c r="BU57" s="7">
        <f t="array" ref="BU57">SUMPRODUCT(B57:BP57,TRANSPOSE(pct_by_cnty!$H$4:$H$70))</f>
        <v>12092.783556696566</v>
      </c>
      <c r="BV57" s="7"/>
      <c r="BW57" s="15">
        <f t="shared" si="2"/>
        <v>0.4658030386821983</v>
      </c>
      <c r="BX57" s="15">
        <f t="shared" si="3"/>
        <v>0.50432997118910816</v>
      </c>
    </row>
    <row r="58" spans="1:76" x14ac:dyDescent="0.25">
      <c r="A58">
        <v>2029</v>
      </c>
      <c r="B58" s="2">
        <v>283.708777249592</v>
      </c>
      <c r="C58" s="2">
        <v>30.542605592319301</v>
      </c>
      <c r="D58" s="2">
        <v>206.34959460960201</v>
      </c>
      <c r="E58" s="2">
        <v>28.6683995724864</v>
      </c>
      <c r="F58" s="2">
        <v>676.66543852752602</v>
      </c>
      <c r="G58" s="2">
        <v>2170.8965544653502</v>
      </c>
      <c r="H58" s="2">
        <v>15.6991985042281</v>
      </c>
      <c r="I58" s="2">
        <v>214.71601576279801</v>
      </c>
      <c r="J58" s="2">
        <v>166.39399183635399</v>
      </c>
      <c r="K58" s="2">
        <v>254.284910422818</v>
      </c>
      <c r="L58" s="2">
        <v>458.90199374942398</v>
      </c>
      <c r="M58" s="2">
        <v>76.938659843145302</v>
      </c>
      <c r="N58" s="2">
        <v>39.826903562024199</v>
      </c>
      <c r="O58" s="2">
        <v>17.679174280453001</v>
      </c>
      <c r="P58" s="2">
        <v>1027.0334605902101</v>
      </c>
      <c r="Q58" s="2">
        <v>313.350532248219</v>
      </c>
      <c r="R58" s="2">
        <v>144.282220602385</v>
      </c>
      <c r="S58" s="2">
        <v>12.327413707705</v>
      </c>
      <c r="T58" s="2">
        <v>46.120654345873596</v>
      </c>
      <c r="U58" s="2">
        <v>19.6520541316291</v>
      </c>
      <c r="V58" s="2">
        <v>15.1164502156798</v>
      </c>
      <c r="W58" s="2">
        <v>16.652789177230201</v>
      </c>
      <c r="X58" s="2">
        <v>14.324794386805699</v>
      </c>
      <c r="Y58" s="2">
        <v>27.1026994454052</v>
      </c>
      <c r="Z58" s="2">
        <v>44.259106787279698</v>
      </c>
      <c r="AA58" s="2">
        <v>223.252129504142</v>
      </c>
      <c r="AB58" s="2">
        <v>116.43605058351</v>
      </c>
      <c r="AC58" s="2">
        <v>1672.2852615320301</v>
      </c>
      <c r="AD58" s="2">
        <v>19.642483029744401</v>
      </c>
      <c r="AE58" s="2">
        <v>183.110249933662</v>
      </c>
      <c r="AF58" s="2">
        <v>49.239063152740499</v>
      </c>
      <c r="AG58" s="2">
        <v>14.8183580706058</v>
      </c>
      <c r="AH58" s="2">
        <v>9.3034348595218308</v>
      </c>
      <c r="AI58" s="2">
        <v>435.126684250962</v>
      </c>
      <c r="AJ58" s="2">
        <v>928.99907329420603</v>
      </c>
      <c r="AK58" s="2">
        <v>317.55340711316802</v>
      </c>
      <c r="AL58" s="2">
        <v>43.4066198666088</v>
      </c>
      <c r="AM58" s="2">
        <v>9.3465489656810394</v>
      </c>
      <c r="AN58" s="2">
        <v>18.455924387207101</v>
      </c>
      <c r="AO58" s="2">
        <v>476.015038599928</v>
      </c>
      <c r="AP58" s="2">
        <v>420.73861600503199</v>
      </c>
      <c r="AQ58" s="2">
        <v>170.20753558339999</v>
      </c>
      <c r="AR58" s="2">
        <v>2982.52811264314</v>
      </c>
      <c r="AS58" s="2">
        <v>73.090409779695605</v>
      </c>
      <c r="AT58" s="2">
        <v>104.532570260318</v>
      </c>
      <c r="AU58" s="2">
        <v>225.52299692076201</v>
      </c>
      <c r="AV58" s="2">
        <v>43.167869229877603</v>
      </c>
      <c r="AW58" s="2">
        <v>1643.7396741965499</v>
      </c>
      <c r="AX58" s="2">
        <v>515.92180800732297</v>
      </c>
      <c r="AY58" s="2">
        <v>1679.1316819369599</v>
      </c>
      <c r="AZ58" s="2">
        <v>654.54183581929203</v>
      </c>
      <c r="BA58" s="2">
        <v>997.57200410166899</v>
      </c>
      <c r="BB58" s="2">
        <v>836.12916600971698</v>
      </c>
      <c r="BC58" s="2">
        <v>76.025450067896699</v>
      </c>
      <c r="BD58" s="2">
        <v>356.01057656548301</v>
      </c>
      <c r="BE58" s="2">
        <v>391.45470962048</v>
      </c>
      <c r="BF58" s="2">
        <v>209.67961130385299</v>
      </c>
      <c r="BG58" s="2">
        <v>481.52378618029002</v>
      </c>
      <c r="BH58" s="2">
        <v>507.52325632777502</v>
      </c>
      <c r="BI58" s="2">
        <v>167.43231558584799</v>
      </c>
      <c r="BJ58" s="2">
        <v>48.500626948815999</v>
      </c>
      <c r="BK58" s="2">
        <v>22.6648974728705</v>
      </c>
      <c r="BL58" s="2">
        <v>15.245877869217001</v>
      </c>
      <c r="BM58" s="2">
        <v>611.43093291059597</v>
      </c>
      <c r="BN58" s="2">
        <v>37.561966146309501</v>
      </c>
      <c r="BO58" s="2">
        <v>91.677873690640496</v>
      </c>
      <c r="BP58" s="2">
        <v>27.599180875519998</v>
      </c>
      <c r="BQ58" s="2"/>
      <c r="BR58" s="2">
        <f t="shared" si="1"/>
        <v>24229.640062819588</v>
      </c>
      <c r="BS58" s="2">
        <f t="array" ref="BS58">SUMPRODUCT(B58:BP58,TRANSPOSE(pct_by_cnty!$F$4:$F$70))</f>
        <v>11287.185239099614</v>
      </c>
      <c r="BT58" s="2">
        <f t="array" ref="BT58">SUMPRODUCT(B58:BP58,TRANSPOSE(pct_by_cnty!$G$4:$G$70))</f>
        <v>928.21549086133416</v>
      </c>
      <c r="BU58" s="7">
        <f t="array" ref="BU58">SUMPRODUCT(B58:BP58,TRANSPOSE(pct_by_cnty!$H$4:$H$70))</f>
        <v>12215.400729960948</v>
      </c>
      <c r="BV58" s="7"/>
      <c r="BW58" s="15">
        <f t="shared" si="2"/>
        <v>0.46584205171168896</v>
      </c>
      <c r="BX58" s="15">
        <f t="shared" si="3"/>
        <v>0.50415114290969165</v>
      </c>
    </row>
    <row r="59" spans="1:76" x14ac:dyDescent="0.25">
      <c r="A59">
        <v>2030</v>
      </c>
      <c r="B59" s="2">
        <v>284.76830064709998</v>
      </c>
      <c r="C59" s="2">
        <v>30.814735011428301</v>
      </c>
      <c r="D59" s="2">
        <v>208.57723055148901</v>
      </c>
      <c r="E59" s="2">
        <v>28.576325006892102</v>
      </c>
      <c r="F59" s="2">
        <v>683.78762985740502</v>
      </c>
      <c r="G59" s="2">
        <v>2191.9603731759898</v>
      </c>
      <c r="H59" s="2">
        <v>15.8170656735828</v>
      </c>
      <c r="I59" s="2">
        <v>217.602459160324</v>
      </c>
      <c r="J59" s="2">
        <v>168.10921364147799</v>
      </c>
      <c r="K59" s="2">
        <v>257.63213695890101</v>
      </c>
      <c r="L59" s="2">
        <v>466.89380846931903</v>
      </c>
      <c r="M59" s="2">
        <v>77.455017638039394</v>
      </c>
      <c r="N59" s="2">
        <v>39.897041810058298</v>
      </c>
      <c r="O59" s="2">
        <v>17.7831779119212</v>
      </c>
      <c r="P59" s="2">
        <v>1032.1974087481799</v>
      </c>
      <c r="Q59" s="2">
        <v>312.76721943439901</v>
      </c>
      <c r="R59" s="2">
        <v>148.05338370164</v>
      </c>
      <c r="S59" s="2">
        <v>12.432373266446801</v>
      </c>
      <c r="T59" s="2">
        <v>46.235701877555002</v>
      </c>
      <c r="U59" s="2">
        <v>19.724028969849499</v>
      </c>
      <c r="V59" s="2">
        <v>15.2614807603914</v>
      </c>
      <c r="W59" s="2">
        <v>16.6268071013059</v>
      </c>
      <c r="X59" s="2">
        <v>14.3601849267008</v>
      </c>
      <c r="Y59" s="2">
        <v>27.097254100634402</v>
      </c>
      <c r="Z59" s="2">
        <v>44.313141970112902</v>
      </c>
      <c r="AA59" s="2">
        <v>225.78552640167999</v>
      </c>
      <c r="AB59" s="2">
        <v>117.460718663107</v>
      </c>
      <c r="AC59" s="2">
        <v>1690.0794225895299</v>
      </c>
      <c r="AD59" s="2">
        <v>19.689111683058901</v>
      </c>
      <c r="AE59" s="2">
        <v>185.326147766547</v>
      </c>
      <c r="AF59" s="2">
        <v>49.469098036492703</v>
      </c>
      <c r="AG59" s="2">
        <v>14.848096307893099</v>
      </c>
      <c r="AH59" s="2">
        <v>9.3538080601996594</v>
      </c>
      <c r="AI59" s="2">
        <v>440.39492740364398</v>
      </c>
      <c r="AJ59" s="2">
        <v>946.98219397325704</v>
      </c>
      <c r="AK59" s="2">
        <v>319.84550141102397</v>
      </c>
      <c r="AL59" s="2">
        <v>43.5535896315873</v>
      </c>
      <c r="AM59" s="2">
        <v>9.4108691240094107</v>
      </c>
      <c r="AN59" s="2">
        <v>18.436614598554002</v>
      </c>
      <c r="AO59" s="2">
        <v>482.54013631118801</v>
      </c>
      <c r="AP59" s="2">
        <v>426.95548716458597</v>
      </c>
      <c r="AQ59" s="2">
        <v>171.40523627776901</v>
      </c>
      <c r="AR59" s="2">
        <v>3000.9556269019299</v>
      </c>
      <c r="AS59" s="2">
        <v>73.361042935556497</v>
      </c>
      <c r="AT59" s="2">
        <v>105.804882054358</v>
      </c>
      <c r="AU59" s="2">
        <v>226.66778676054</v>
      </c>
      <c r="AV59" s="2">
        <v>43.174024223043503</v>
      </c>
      <c r="AW59" s="2">
        <v>1667.45154766826</v>
      </c>
      <c r="AX59" s="2">
        <v>528.57441830915002</v>
      </c>
      <c r="AY59" s="2">
        <v>1697.95441138867</v>
      </c>
      <c r="AZ59" s="2">
        <v>662.69268221840298</v>
      </c>
      <c r="BA59" s="2">
        <v>1000.24370505859</v>
      </c>
      <c r="BB59" s="2">
        <v>844.15780729693699</v>
      </c>
      <c r="BC59" s="2">
        <v>75.929847682636094</v>
      </c>
      <c r="BD59" s="2">
        <v>364.885607157111</v>
      </c>
      <c r="BE59" s="2">
        <v>397.70883986617099</v>
      </c>
      <c r="BF59" s="2">
        <v>211.37915443579399</v>
      </c>
      <c r="BG59" s="2">
        <v>486.485306436531</v>
      </c>
      <c r="BH59" s="2">
        <v>511.601586787489</v>
      </c>
      <c r="BI59" s="2">
        <v>170.57270970792899</v>
      </c>
      <c r="BJ59" s="2">
        <v>49.053459968667802</v>
      </c>
      <c r="BK59" s="2">
        <v>22.955096581147401</v>
      </c>
      <c r="BL59" s="2">
        <v>15.3424948194984</v>
      </c>
      <c r="BM59" s="2">
        <v>615.44303079956296</v>
      </c>
      <c r="BN59" s="2">
        <v>38.096831999852398</v>
      </c>
      <c r="BO59" s="2">
        <v>92.882950615752904</v>
      </c>
      <c r="BP59" s="2">
        <v>27.919357274271199</v>
      </c>
      <c r="BQ59" s="2"/>
      <c r="BR59" s="2">
        <f t="shared" si="1"/>
        <v>24481.574194723125</v>
      </c>
      <c r="BS59" s="2">
        <f t="array" ref="BS59">SUMPRODUCT(B59:BP59,TRANSPOSE(pct_by_cnty!$F$4:$F$70))</f>
        <v>11405.894166050097</v>
      </c>
      <c r="BT59" s="2">
        <f t="array" ref="BT59">SUMPRODUCT(B59:BP59,TRANSPOSE(pct_by_cnty!$G$4:$G$70))</f>
        <v>932.77814974739647</v>
      </c>
      <c r="BU59" s="7">
        <f t="array" ref="BU59">SUMPRODUCT(B59:BP59,TRANSPOSE(pct_by_cnty!$H$4:$H$70))</f>
        <v>12338.672315797494</v>
      </c>
      <c r="BV59" s="7"/>
      <c r="BW59" s="15">
        <f t="shared" si="2"/>
        <v>0.46589708959600223</v>
      </c>
      <c r="BX59" s="15">
        <f t="shared" si="3"/>
        <v>0.50399832207101414</v>
      </c>
    </row>
    <row r="60" spans="1:76" x14ac:dyDescent="0.25">
      <c r="A60">
        <v>2031</v>
      </c>
      <c r="B60" s="2">
        <v>285.76749036555702</v>
      </c>
      <c r="C60" s="2">
        <v>31.044965251471002</v>
      </c>
      <c r="D60" s="2">
        <v>210.81317963285801</v>
      </c>
      <c r="E60" s="2">
        <v>28.453175461906</v>
      </c>
      <c r="F60" s="2">
        <v>691.39704754044806</v>
      </c>
      <c r="G60" s="2">
        <v>2212.9753613184098</v>
      </c>
      <c r="H60" s="2">
        <v>15.9107932060744</v>
      </c>
      <c r="I60" s="2">
        <v>220.49594271620299</v>
      </c>
      <c r="J60" s="2">
        <v>169.85173527582899</v>
      </c>
      <c r="K60" s="2">
        <v>260.59644382588198</v>
      </c>
      <c r="L60" s="2">
        <v>474.73116834547199</v>
      </c>
      <c r="M60" s="2">
        <v>77.930084489058402</v>
      </c>
      <c r="N60" s="2">
        <v>40.070945289454798</v>
      </c>
      <c r="O60" s="2">
        <v>17.8945137418477</v>
      </c>
      <c r="P60" s="2">
        <v>1038.5179766711501</v>
      </c>
      <c r="Q60" s="2">
        <v>312.35737657910897</v>
      </c>
      <c r="R60" s="2">
        <v>151.834203182914</v>
      </c>
      <c r="S60" s="2">
        <v>12.5370424786681</v>
      </c>
      <c r="T60" s="2">
        <v>46.374633202077</v>
      </c>
      <c r="U60" s="2">
        <v>19.809337124459802</v>
      </c>
      <c r="V60" s="2">
        <v>15.374049324106799</v>
      </c>
      <c r="W60" s="2">
        <v>16.6295208569545</v>
      </c>
      <c r="X60" s="2">
        <v>14.3906596641464</v>
      </c>
      <c r="Y60" s="2">
        <v>27.149180409550301</v>
      </c>
      <c r="Z60" s="2">
        <v>44.423433898179802</v>
      </c>
      <c r="AA60" s="2">
        <v>227.767034429522</v>
      </c>
      <c r="AB60" s="2">
        <v>118.51859227376799</v>
      </c>
      <c r="AC60" s="2">
        <v>1707.6319087489701</v>
      </c>
      <c r="AD60" s="2">
        <v>19.708069936298799</v>
      </c>
      <c r="AE60" s="2">
        <v>187.29210846164</v>
      </c>
      <c r="AF60" s="2">
        <v>49.689140463133903</v>
      </c>
      <c r="AG60" s="2">
        <v>14.8608221221892</v>
      </c>
      <c r="AH60" s="2">
        <v>9.4311356973142395</v>
      </c>
      <c r="AI60" s="2">
        <v>445.418669288172</v>
      </c>
      <c r="AJ60" s="2">
        <v>965.55611209010203</v>
      </c>
      <c r="AK60" s="2">
        <v>322.008983940056</v>
      </c>
      <c r="AL60" s="2">
        <v>43.642698568769198</v>
      </c>
      <c r="AM60" s="2">
        <v>9.5021678719242004</v>
      </c>
      <c r="AN60" s="2">
        <v>18.424947617846801</v>
      </c>
      <c r="AO60" s="2">
        <v>489.03366311200898</v>
      </c>
      <c r="AP60" s="2">
        <v>433.35588946903403</v>
      </c>
      <c r="AQ60" s="2">
        <v>173.05802634838</v>
      </c>
      <c r="AR60" s="2">
        <v>3019.0064008335798</v>
      </c>
      <c r="AS60" s="2">
        <v>73.679408091997303</v>
      </c>
      <c r="AT60" s="2">
        <v>106.959348632114</v>
      </c>
      <c r="AU60" s="2">
        <v>227.91487377245201</v>
      </c>
      <c r="AV60" s="2">
        <v>43.210299752106401</v>
      </c>
      <c r="AW60" s="2">
        <v>1691.75580623924</v>
      </c>
      <c r="AX60" s="2">
        <v>540.51778880235702</v>
      </c>
      <c r="AY60" s="2">
        <v>1716.8933317083599</v>
      </c>
      <c r="AZ60" s="2">
        <v>669.61832414152502</v>
      </c>
      <c r="BA60" s="2">
        <v>1004.80109253554</v>
      </c>
      <c r="BB60" s="2">
        <v>851.88386143760499</v>
      </c>
      <c r="BC60" s="2">
        <v>75.822342103662294</v>
      </c>
      <c r="BD60" s="2">
        <v>373.1177766102</v>
      </c>
      <c r="BE60" s="2">
        <v>403.612451517811</v>
      </c>
      <c r="BF60" s="2">
        <v>212.691277216337</v>
      </c>
      <c r="BG60" s="2">
        <v>491.44339455097901</v>
      </c>
      <c r="BH60" s="2">
        <v>516.35883106308495</v>
      </c>
      <c r="BI60" s="2">
        <v>173.71298400448299</v>
      </c>
      <c r="BJ60" s="2">
        <v>49.668219819837098</v>
      </c>
      <c r="BK60" s="2">
        <v>23.187579676984999</v>
      </c>
      <c r="BL60" s="2">
        <v>15.4304694826887</v>
      </c>
      <c r="BM60" s="2">
        <v>619.34586690206697</v>
      </c>
      <c r="BN60" s="2">
        <v>38.611297242955096</v>
      </c>
      <c r="BO60" s="2">
        <v>93.993855823495494</v>
      </c>
      <c r="BP60" s="2">
        <v>28.1703773831271</v>
      </c>
      <c r="BQ60" s="2"/>
      <c r="BR60" s="2">
        <f t="shared" si="1"/>
        <v>24733.637489635508</v>
      </c>
      <c r="BS60" s="2">
        <f t="array" ref="BS60">SUMPRODUCT(B60:BP60,TRANSPOSE(pct_by_cnty!$F$4:$F$70))</f>
        <v>11524.584819511398</v>
      </c>
      <c r="BT60" s="2">
        <f t="array" ref="BT60">SUMPRODUCT(B60:BP60,TRANSPOSE(pct_by_cnty!$G$4:$G$70))</f>
        <v>937.17381514021429</v>
      </c>
      <c r="BU60" s="7">
        <f t="array" ref="BU60">SUMPRODUCT(B60:BP60,TRANSPOSE(pct_by_cnty!$H$4:$H$70))</f>
        <v>12461.758634651611</v>
      </c>
      <c r="BV60" s="7"/>
      <c r="BW60" s="15">
        <f t="shared" si="2"/>
        <v>0.46594783417282276</v>
      </c>
      <c r="BX60" s="15">
        <f t="shared" si="3"/>
        <v>0.50383849281666071</v>
      </c>
    </row>
    <row r="61" spans="1:76" x14ac:dyDescent="0.25">
      <c r="A61">
        <v>2032</v>
      </c>
      <c r="B61" s="2">
        <v>286.79239599745398</v>
      </c>
      <c r="C61" s="2">
        <v>31.256739495874601</v>
      </c>
      <c r="D61" s="2">
        <v>212.99360079554799</v>
      </c>
      <c r="E61" s="2">
        <v>28.3248081147341</v>
      </c>
      <c r="F61" s="2">
        <v>698.70956255676901</v>
      </c>
      <c r="G61" s="2">
        <v>2233.71347959066</v>
      </c>
      <c r="H61" s="2">
        <v>15.9963825280726</v>
      </c>
      <c r="I61" s="2">
        <v>223.40920774633301</v>
      </c>
      <c r="J61" s="2">
        <v>171.57154564447799</v>
      </c>
      <c r="K61" s="2">
        <v>263.45507269856603</v>
      </c>
      <c r="L61" s="2">
        <v>482.97014200999502</v>
      </c>
      <c r="M61" s="2">
        <v>78.395215432696503</v>
      </c>
      <c r="N61" s="2">
        <v>40.260135546692098</v>
      </c>
      <c r="O61" s="2">
        <v>17.997556920528101</v>
      </c>
      <c r="P61" s="2">
        <v>1044.97695623903</v>
      </c>
      <c r="Q61" s="2">
        <v>312.05738233475898</v>
      </c>
      <c r="R61" s="2">
        <v>155.662005353708</v>
      </c>
      <c r="S61" s="2">
        <v>12.6297879225444</v>
      </c>
      <c r="T61" s="2">
        <v>46.511182851065399</v>
      </c>
      <c r="U61" s="2">
        <v>19.891710644649901</v>
      </c>
      <c r="V61" s="2">
        <v>15.47808984037</v>
      </c>
      <c r="W61" s="2">
        <v>16.634264307167399</v>
      </c>
      <c r="X61" s="2">
        <v>14.424390126650501</v>
      </c>
      <c r="Y61" s="2">
        <v>27.209820642101999</v>
      </c>
      <c r="Z61" s="2">
        <v>44.539592622937299</v>
      </c>
      <c r="AA61" s="2">
        <v>229.56263588962099</v>
      </c>
      <c r="AB61" s="2">
        <v>119.56852694617901</v>
      </c>
      <c r="AC61" s="2">
        <v>1725.51274539264</v>
      </c>
      <c r="AD61" s="2">
        <v>19.725893213628002</v>
      </c>
      <c r="AE61" s="2">
        <v>189.16589536324</v>
      </c>
      <c r="AF61" s="2">
        <v>49.898272687308001</v>
      </c>
      <c r="AG61" s="2">
        <v>14.8634558195598</v>
      </c>
      <c r="AH61" s="2">
        <v>9.5069425099067697</v>
      </c>
      <c r="AI61" s="2">
        <v>450.47669463513199</v>
      </c>
      <c r="AJ61" s="2">
        <v>984.23606075828502</v>
      </c>
      <c r="AK61" s="2">
        <v>324.15207129527801</v>
      </c>
      <c r="AL61" s="2">
        <v>43.716721535585002</v>
      </c>
      <c r="AM61" s="2">
        <v>9.5856915551238604</v>
      </c>
      <c r="AN61" s="2">
        <v>18.415860406719901</v>
      </c>
      <c r="AO61" s="2">
        <v>495.54327943729601</v>
      </c>
      <c r="AP61" s="2">
        <v>439.72760351109298</v>
      </c>
      <c r="AQ61" s="2">
        <v>174.81442196487501</v>
      </c>
      <c r="AR61" s="2">
        <v>3036.70888143925</v>
      </c>
      <c r="AS61" s="2">
        <v>73.966617987922106</v>
      </c>
      <c r="AT61" s="2">
        <v>108.076512391107</v>
      </c>
      <c r="AU61" s="2">
        <v>229.14922648474101</v>
      </c>
      <c r="AV61" s="2">
        <v>43.258986089189101</v>
      </c>
      <c r="AW61" s="2">
        <v>1716.2913523642301</v>
      </c>
      <c r="AX61" s="2">
        <v>552.50611672635705</v>
      </c>
      <c r="AY61" s="2">
        <v>1735.9639463962999</v>
      </c>
      <c r="AZ61" s="2">
        <v>676.21214327241796</v>
      </c>
      <c r="BA61" s="2">
        <v>1009.41349194136</v>
      </c>
      <c r="BB61" s="2">
        <v>859.64031461463401</v>
      </c>
      <c r="BC61" s="2">
        <v>75.713125508660696</v>
      </c>
      <c r="BD61" s="2">
        <v>381.34692073565299</v>
      </c>
      <c r="BE61" s="2">
        <v>409.37798504598402</v>
      </c>
      <c r="BF61" s="2">
        <v>213.979367302718</v>
      </c>
      <c r="BG61" s="2">
        <v>496.34537018429302</v>
      </c>
      <c r="BH61" s="2">
        <v>521.12535387268395</v>
      </c>
      <c r="BI61" s="2">
        <v>176.87617609739999</v>
      </c>
      <c r="BJ61" s="2">
        <v>50.385588430582601</v>
      </c>
      <c r="BK61" s="2">
        <v>23.406267027147301</v>
      </c>
      <c r="BL61" s="2">
        <v>15.5141881123798</v>
      </c>
      <c r="BM61" s="2">
        <v>623.28563301717804</v>
      </c>
      <c r="BN61" s="2">
        <v>39.121275332773699</v>
      </c>
      <c r="BO61" s="2">
        <v>95.074333329655005</v>
      </c>
      <c r="BP61" s="2">
        <v>28.403957797259</v>
      </c>
      <c r="BQ61" s="2"/>
      <c r="BR61" s="2">
        <f t="shared" si="1"/>
        <v>24985.476932386726</v>
      </c>
      <c r="BS61" s="2">
        <f t="array" ref="BS61">SUMPRODUCT(B61:BP61,TRANSPOSE(pct_by_cnty!$F$4:$F$70))</f>
        <v>11642.850766721114</v>
      </c>
      <c r="BT61" s="2">
        <f t="array" ref="BT61">SUMPRODUCT(B61:BP61,TRANSPOSE(pct_by_cnty!$G$4:$G$70))</f>
        <v>941.57455169967682</v>
      </c>
      <c r="BU61" s="7">
        <f t="array" ref="BU61">SUMPRODUCT(B61:BP61,TRANSPOSE(pct_by_cnty!$H$4:$H$70))</f>
        <v>12584.425318420788</v>
      </c>
      <c r="BV61" s="7"/>
      <c r="BW61" s="15">
        <f t="shared" si="2"/>
        <v>0.46598473177950006</v>
      </c>
      <c r="BX61" s="15">
        <f t="shared" si="3"/>
        <v>0.50366960584644993</v>
      </c>
    </row>
    <row r="62" spans="1:76" x14ac:dyDescent="0.25">
      <c r="A62">
        <v>2033</v>
      </c>
      <c r="B62" s="2">
        <v>287.834581721512</v>
      </c>
      <c r="C62" s="2">
        <v>31.458511892890002</v>
      </c>
      <c r="D62" s="2">
        <v>215.16887126716901</v>
      </c>
      <c r="E62" s="2">
        <v>28.172278812683999</v>
      </c>
      <c r="F62" s="2">
        <v>705.74858204068801</v>
      </c>
      <c r="G62" s="2">
        <v>2254.20784790978</v>
      </c>
      <c r="H62" s="2">
        <v>16.066737270246399</v>
      </c>
      <c r="I62" s="2">
        <v>226.356987133308</v>
      </c>
      <c r="J62" s="2">
        <v>173.32477011243401</v>
      </c>
      <c r="K62" s="2">
        <v>266.26087780654001</v>
      </c>
      <c r="L62" s="2">
        <v>491.26560383685899</v>
      </c>
      <c r="M62" s="2">
        <v>78.845884037472302</v>
      </c>
      <c r="N62" s="2">
        <v>40.444897854311002</v>
      </c>
      <c r="O62" s="2">
        <v>18.0843278395647</v>
      </c>
      <c r="P62" s="2">
        <v>1051.46324734524</v>
      </c>
      <c r="Q62" s="2">
        <v>311.735068816075</v>
      </c>
      <c r="R62" s="2">
        <v>159.60828256436201</v>
      </c>
      <c r="S62" s="2">
        <v>12.712308343300499</v>
      </c>
      <c r="T62" s="2">
        <v>46.5972487731418</v>
      </c>
      <c r="U62" s="2">
        <v>19.965193287174898</v>
      </c>
      <c r="V62" s="2">
        <v>15.5764401012481</v>
      </c>
      <c r="W62" s="2">
        <v>16.646829183435401</v>
      </c>
      <c r="X62" s="2">
        <v>14.4658339910506</v>
      </c>
      <c r="Y62" s="2">
        <v>27.293393734033199</v>
      </c>
      <c r="Z62" s="2">
        <v>44.620444327236598</v>
      </c>
      <c r="AA62" s="2">
        <v>231.29250846892299</v>
      </c>
      <c r="AB62" s="2">
        <v>120.617483388862</v>
      </c>
      <c r="AC62" s="2">
        <v>1742.978015055</v>
      </c>
      <c r="AD62" s="2">
        <v>19.7400667719659</v>
      </c>
      <c r="AE62" s="2">
        <v>191.05548344829</v>
      </c>
      <c r="AF62" s="2">
        <v>50.090969255286304</v>
      </c>
      <c r="AG62" s="2">
        <v>14.855963515501101</v>
      </c>
      <c r="AH62" s="2">
        <v>9.5723264792049605</v>
      </c>
      <c r="AI62" s="2">
        <v>455.57544619690299</v>
      </c>
      <c r="AJ62" s="2">
        <v>1003.33933058856</v>
      </c>
      <c r="AK62" s="2">
        <v>326.25362986498698</v>
      </c>
      <c r="AL62" s="2">
        <v>43.784371072379699</v>
      </c>
      <c r="AM62" s="2">
        <v>9.6654030643891105</v>
      </c>
      <c r="AN62" s="2">
        <v>18.398654368409002</v>
      </c>
      <c r="AO62" s="2">
        <v>502.098236339896</v>
      </c>
      <c r="AP62" s="2">
        <v>446.15454026245499</v>
      </c>
      <c r="AQ62" s="2">
        <v>176.68970074700101</v>
      </c>
      <c r="AR62" s="2">
        <v>3054.0295757599902</v>
      </c>
      <c r="AS62" s="2">
        <v>74.163358045624406</v>
      </c>
      <c r="AT62" s="2">
        <v>109.14805279396801</v>
      </c>
      <c r="AU62" s="2">
        <v>230.34641377811599</v>
      </c>
      <c r="AV62" s="2">
        <v>43.301275955153997</v>
      </c>
      <c r="AW62" s="2">
        <v>1740.9056214714999</v>
      </c>
      <c r="AX62" s="2">
        <v>564.66334063398097</v>
      </c>
      <c r="AY62" s="2">
        <v>1755.4549194255501</v>
      </c>
      <c r="AZ62" s="2">
        <v>682.88843718837495</v>
      </c>
      <c r="BA62" s="2">
        <v>1014.25702675242</v>
      </c>
      <c r="BB62" s="2">
        <v>867.31908484410701</v>
      </c>
      <c r="BC62" s="2">
        <v>75.577563613032197</v>
      </c>
      <c r="BD62" s="2">
        <v>389.60995541736702</v>
      </c>
      <c r="BE62" s="2">
        <v>415.10318109712301</v>
      </c>
      <c r="BF62" s="2">
        <v>215.23165822250101</v>
      </c>
      <c r="BG62" s="2">
        <v>501.15355318388202</v>
      </c>
      <c r="BH62" s="2">
        <v>525.89060937039403</v>
      </c>
      <c r="BI62" s="2">
        <v>180.07337096263501</v>
      </c>
      <c r="BJ62" s="2">
        <v>51.077716538154398</v>
      </c>
      <c r="BK62" s="2">
        <v>23.604519676270101</v>
      </c>
      <c r="BL62" s="2">
        <v>15.590650867854301</v>
      </c>
      <c r="BM62" s="2">
        <v>627.33092095865197</v>
      </c>
      <c r="BN62" s="2">
        <v>39.6157439284069</v>
      </c>
      <c r="BO62" s="2">
        <v>96.196380254631094</v>
      </c>
      <c r="BP62" s="2">
        <v>28.618794620519999</v>
      </c>
      <c r="BQ62" s="2"/>
      <c r="BR62" s="2">
        <f t="shared" si="1"/>
        <v>25237.238904249982</v>
      </c>
      <c r="BS62" s="2">
        <f t="array" ref="BS62">SUMPRODUCT(B62:BP62,TRANSPOSE(pct_by_cnty!$F$4:$F$70))</f>
        <v>11761.120925553914</v>
      </c>
      <c r="BT62" s="2">
        <f t="array" ref="BT62">SUMPRODUCT(B62:BP62,TRANSPOSE(pct_by_cnty!$G$4:$G$70))</f>
        <v>945.89073044777945</v>
      </c>
      <c r="BU62" s="7">
        <f t="array" ref="BU62">SUMPRODUCT(B62:BP62,TRANSPOSE(pct_by_cnty!$H$4:$H$70))</f>
        <v>12707.011656001696</v>
      </c>
      <c r="BV62" s="7"/>
      <c r="BW62" s="15">
        <f t="shared" si="2"/>
        <v>0.46602249042280641</v>
      </c>
      <c r="BX62" s="15">
        <f t="shared" si="3"/>
        <v>0.50350245144534489</v>
      </c>
    </row>
    <row r="63" spans="1:76" x14ac:dyDescent="0.25">
      <c r="A63">
        <v>2034</v>
      </c>
      <c r="B63" s="2">
        <v>288.89595219325503</v>
      </c>
      <c r="C63" s="2">
        <v>31.620956276444101</v>
      </c>
      <c r="D63" s="2">
        <v>217.350047517668</v>
      </c>
      <c r="E63" s="2">
        <v>28.019383100272002</v>
      </c>
      <c r="F63" s="2">
        <v>712.54244874719404</v>
      </c>
      <c r="G63" s="2">
        <v>2274.56883357887</v>
      </c>
      <c r="H63" s="2">
        <v>16.119951319399899</v>
      </c>
      <c r="I63" s="2">
        <v>229.351857371324</v>
      </c>
      <c r="J63" s="2">
        <v>175.11721865331299</v>
      </c>
      <c r="K63" s="2">
        <v>268.80621421849202</v>
      </c>
      <c r="L63" s="2">
        <v>499.63105054967201</v>
      </c>
      <c r="M63" s="2">
        <v>79.253529984420695</v>
      </c>
      <c r="N63" s="2">
        <v>40.6123787967719</v>
      </c>
      <c r="O63" s="2">
        <v>18.1580544232454</v>
      </c>
      <c r="P63" s="2">
        <v>1058.62824205432</v>
      </c>
      <c r="Q63" s="2">
        <v>311.49281296165299</v>
      </c>
      <c r="R63" s="2">
        <v>163.60602120710399</v>
      </c>
      <c r="S63" s="2">
        <v>12.823316607052099</v>
      </c>
      <c r="T63" s="2">
        <v>46.671673305316403</v>
      </c>
      <c r="U63" s="2">
        <v>20.041397747047998</v>
      </c>
      <c r="V63" s="2">
        <v>15.6722046430028</v>
      </c>
      <c r="W63" s="2">
        <v>16.663927951076001</v>
      </c>
      <c r="X63" s="2">
        <v>14.4994970324392</v>
      </c>
      <c r="Y63" s="2">
        <v>27.3736187471767</v>
      </c>
      <c r="Z63" s="2">
        <v>44.697420181873198</v>
      </c>
      <c r="AA63" s="2">
        <v>232.860353705428</v>
      </c>
      <c r="AB63" s="2">
        <v>121.67378052933</v>
      </c>
      <c r="AC63" s="2">
        <v>1761.46334380536</v>
      </c>
      <c r="AD63" s="2">
        <v>19.748184715968002</v>
      </c>
      <c r="AE63" s="2">
        <v>192.965974703076</v>
      </c>
      <c r="AF63" s="2">
        <v>50.2668804298686</v>
      </c>
      <c r="AG63" s="2">
        <v>14.8565595403494</v>
      </c>
      <c r="AH63" s="2">
        <v>9.6287776828087708</v>
      </c>
      <c r="AI63" s="2">
        <v>460.46466546276298</v>
      </c>
      <c r="AJ63" s="2">
        <v>1022.92063241698</v>
      </c>
      <c r="AK63" s="2">
        <v>328.22365899828299</v>
      </c>
      <c r="AL63" s="2">
        <v>43.847274926257498</v>
      </c>
      <c r="AM63" s="2">
        <v>9.7432980945041194</v>
      </c>
      <c r="AN63" s="2">
        <v>18.370148307817701</v>
      </c>
      <c r="AO63" s="2">
        <v>508.73054586543401</v>
      </c>
      <c r="AP63" s="2">
        <v>452.65691513818598</v>
      </c>
      <c r="AQ63" s="2">
        <v>178.67122631111101</v>
      </c>
      <c r="AR63" s="2">
        <v>3071.01085186401</v>
      </c>
      <c r="AS63" s="2">
        <v>74.322012452663202</v>
      </c>
      <c r="AT63" s="2">
        <v>110.095799752944</v>
      </c>
      <c r="AU63" s="2">
        <v>231.52436987724599</v>
      </c>
      <c r="AV63" s="2">
        <v>43.336593014809502</v>
      </c>
      <c r="AW63" s="2">
        <v>1766.7662853524801</v>
      </c>
      <c r="AX63" s="2">
        <v>576.56143623233504</v>
      </c>
      <c r="AY63" s="2">
        <v>1775.05965323543</v>
      </c>
      <c r="AZ63" s="2">
        <v>689.28126482870505</v>
      </c>
      <c r="BA63" s="2">
        <v>1018.41781652462</v>
      </c>
      <c r="BB63" s="2">
        <v>874.956378190539</v>
      </c>
      <c r="BC63" s="2">
        <v>75.410997767959401</v>
      </c>
      <c r="BD63" s="2">
        <v>397.612001052989</v>
      </c>
      <c r="BE63" s="2">
        <v>420.82285610642299</v>
      </c>
      <c r="BF63" s="2">
        <v>216.57002237843099</v>
      </c>
      <c r="BG63" s="2">
        <v>505.85281379447201</v>
      </c>
      <c r="BH63" s="2">
        <v>530.21997098560405</v>
      </c>
      <c r="BI63" s="2">
        <v>183.31437008454799</v>
      </c>
      <c r="BJ63" s="2">
        <v>51.721989591030997</v>
      </c>
      <c r="BK63" s="2">
        <v>23.781803290070901</v>
      </c>
      <c r="BL63" s="2">
        <v>15.658181854138</v>
      </c>
      <c r="BM63" s="2">
        <v>631.30200926859902</v>
      </c>
      <c r="BN63" s="2">
        <v>40.135151517218901</v>
      </c>
      <c r="BO63" s="2">
        <v>97.352770128530594</v>
      </c>
      <c r="BP63" s="2">
        <v>28.800894972032701</v>
      </c>
      <c r="BQ63" s="2"/>
      <c r="BR63" s="2">
        <f t="shared" si="1"/>
        <v>25489.198523919753</v>
      </c>
      <c r="BS63" s="2">
        <f t="array" ref="BS63">SUMPRODUCT(B63:BP63,TRANSPOSE(pct_by_cnty!$F$4:$F$70))</f>
        <v>11878.811400372473</v>
      </c>
      <c r="BT63" s="2">
        <f t="array" ref="BT63">SUMPRODUCT(B63:BP63,TRANSPOSE(pct_by_cnty!$G$4:$G$70))</f>
        <v>950.34909693323539</v>
      </c>
      <c r="BU63" s="7">
        <f t="array" ref="BU63">SUMPRODUCT(B63:BP63,TRANSPOSE(pct_by_cnty!$H$4:$H$70))</f>
        <v>12829.160497305709</v>
      </c>
      <c r="BV63" s="7"/>
      <c r="BW63" s="15">
        <f t="shared" si="2"/>
        <v>0.46603314691221365</v>
      </c>
      <c r="BX63" s="15">
        <f t="shared" si="3"/>
        <v>0.50331753214078023</v>
      </c>
    </row>
    <row r="64" spans="1:76" x14ac:dyDescent="0.25">
      <c r="A64">
        <v>2035</v>
      </c>
      <c r="B64" s="2">
        <v>289.98676611138302</v>
      </c>
      <c r="C64" s="2">
        <v>31.779415894352098</v>
      </c>
      <c r="D64" s="2">
        <v>219.56148132569101</v>
      </c>
      <c r="E64" s="2">
        <v>27.855142409652199</v>
      </c>
      <c r="F64" s="2">
        <v>719.12756022850101</v>
      </c>
      <c r="G64" s="2">
        <v>2294.7838962073001</v>
      </c>
      <c r="H64" s="2">
        <v>16.166757809815401</v>
      </c>
      <c r="I64" s="2">
        <v>232.403408704442</v>
      </c>
      <c r="J64" s="2">
        <v>176.93626020760999</v>
      </c>
      <c r="K64" s="2">
        <v>271.332496434755</v>
      </c>
      <c r="L64" s="2">
        <v>508.40241452396202</v>
      </c>
      <c r="M64" s="2">
        <v>79.631054136591302</v>
      </c>
      <c r="N64" s="2">
        <v>40.7644875070227</v>
      </c>
      <c r="O64" s="2">
        <v>18.224341305941401</v>
      </c>
      <c r="P64" s="2">
        <v>1065.6866998483899</v>
      </c>
      <c r="Q64" s="2">
        <v>311.23618072961398</v>
      </c>
      <c r="R64" s="2">
        <v>167.556380653795</v>
      </c>
      <c r="S64" s="2">
        <v>12.9292197022135</v>
      </c>
      <c r="T64" s="2">
        <v>46.735502281079</v>
      </c>
      <c r="U64" s="2">
        <v>20.119622347244299</v>
      </c>
      <c r="V64" s="2">
        <v>15.762257082533401</v>
      </c>
      <c r="W64" s="2">
        <v>16.674452850346199</v>
      </c>
      <c r="X64" s="2">
        <v>14.527399447041599</v>
      </c>
      <c r="Y64" s="2">
        <v>27.443349253008599</v>
      </c>
      <c r="Z64" s="2">
        <v>44.756721776338701</v>
      </c>
      <c r="AA64" s="2">
        <v>234.40667469002801</v>
      </c>
      <c r="AB64" s="2">
        <v>122.740315700842</v>
      </c>
      <c r="AC64" s="2">
        <v>1779.95828128323</v>
      </c>
      <c r="AD64" s="2">
        <v>19.748351348829701</v>
      </c>
      <c r="AE64" s="2">
        <v>194.90749840644699</v>
      </c>
      <c r="AF64" s="2">
        <v>50.423547149349702</v>
      </c>
      <c r="AG64" s="2">
        <v>14.8535583437603</v>
      </c>
      <c r="AH64" s="2">
        <v>9.6819235635809608</v>
      </c>
      <c r="AI64" s="2">
        <v>465.34271561217798</v>
      </c>
      <c r="AJ64" s="2">
        <v>1043.0426235089001</v>
      </c>
      <c r="AK64" s="2">
        <v>330.13003386744799</v>
      </c>
      <c r="AL64" s="2">
        <v>43.891975296729498</v>
      </c>
      <c r="AM64" s="2">
        <v>9.8173843077720004</v>
      </c>
      <c r="AN64" s="2">
        <v>18.3343423888583</v>
      </c>
      <c r="AO64" s="2">
        <v>515.36410195676297</v>
      </c>
      <c r="AP64" s="2">
        <v>459.25715126999398</v>
      </c>
      <c r="AQ64" s="2">
        <v>180.68171844631601</v>
      </c>
      <c r="AR64" s="2">
        <v>3087.63759788369</v>
      </c>
      <c r="AS64" s="2">
        <v>74.463247315786703</v>
      </c>
      <c r="AT64" s="2">
        <v>111.035087834303</v>
      </c>
      <c r="AU64" s="2">
        <v>232.74634978266599</v>
      </c>
      <c r="AV64" s="2">
        <v>43.354457755321597</v>
      </c>
      <c r="AW64" s="2">
        <v>1792.8100510270301</v>
      </c>
      <c r="AX64" s="2">
        <v>588.62877428359297</v>
      </c>
      <c r="AY64" s="2">
        <v>1794.70974791497</v>
      </c>
      <c r="AZ64" s="2">
        <v>695.64154773914004</v>
      </c>
      <c r="BA64" s="2">
        <v>1022.48839524613</v>
      </c>
      <c r="BB64" s="2">
        <v>882.57795577250397</v>
      </c>
      <c r="BC64" s="2">
        <v>75.214382329235306</v>
      </c>
      <c r="BD64" s="2">
        <v>405.70902924382102</v>
      </c>
      <c r="BE64" s="2">
        <v>426.629190965053</v>
      </c>
      <c r="BF64" s="2">
        <v>217.90448295516401</v>
      </c>
      <c r="BG64" s="2">
        <v>510.51160947156802</v>
      </c>
      <c r="BH64" s="2">
        <v>534.52978599921698</v>
      </c>
      <c r="BI64" s="2">
        <v>186.60768454377401</v>
      </c>
      <c r="BJ64" s="2">
        <v>52.3522052834672</v>
      </c>
      <c r="BK64" s="2">
        <v>23.9505969294007</v>
      </c>
      <c r="BL64" s="2">
        <v>15.7200068245737</v>
      </c>
      <c r="BM64" s="2">
        <v>634.68266818072004</v>
      </c>
      <c r="BN64" s="2">
        <v>40.651535056162899</v>
      </c>
      <c r="BO64" s="2">
        <v>98.497792635418605</v>
      </c>
      <c r="BP64" s="2">
        <v>28.972396731357801</v>
      </c>
      <c r="BQ64" s="2"/>
      <c r="BR64" s="2">
        <f t="shared" si="1"/>
        <v>25740.99204562372</v>
      </c>
      <c r="BS64" s="2">
        <f t="array" ref="BS64">SUMPRODUCT(B64:BP64,TRANSPOSE(pct_by_cnty!$F$4:$F$70))</f>
        <v>11996.224406179443</v>
      </c>
      <c r="BT64" s="2">
        <f t="array" ref="BT64">SUMPRODUCT(B64:BP64,TRANSPOSE(pct_by_cnty!$G$4:$G$70))</f>
        <v>954.84157486842651</v>
      </c>
      <c r="BU64" s="7">
        <f t="array" ref="BU64">SUMPRODUCT(B64:BP64,TRANSPOSE(pct_by_cnty!$H$4:$H$70))</f>
        <v>12951.065981047868</v>
      </c>
      <c r="BV64" s="7"/>
      <c r="BW64" s="15">
        <f t="shared" si="2"/>
        <v>0.46603582274207439</v>
      </c>
      <c r="BX64" s="15">
        <f t="shared" si="3"/>
        <v>0.50313002537327256</v>
      </c>
    </row>
    <row r="65" spans="1:76" x14ac:dyDescent="0.25">
      <c r="A65">
        <v>2036</v>
      </c>
      <c r="B65" s="2">
        <v>291.08494877027999</v>
      </c>
      <c r="C65" s="2">
        <v>31.9405674429727</v>
      </c>
      <c r="D65" s="2">
        <v>221.79362713491301</v>
      </c>
      <c r="E65" s="2">
        <v>27.728597340359599</v>
      </c>
      <c r="F65" s="2">
        <v>725.54197300275405</v>
      </c>
      <c r="G65" s="2">
        <v>2314.8542250079799</v>
      </c>
      <c r="H65" s="2">
        <v>16.202564660817401</v>
      </c>
      <c r="I65" s="2">
        <v>235.50124609002</v>
      </c>
      <c r="J65" s="2">
        <v>178.74558795413</v>
      </c>
      <c r="K65" s="2">
        <v>273.986021907956</v>
      </c>
      <c r="L65" s="2">
        <v>517.45849332501405</v>
      </c>
      <c r="M65" s="2">
        <v>80.010852609297501</v>
      </c>
      <c r="N65" s="2">
        <v>40.920713185306603</v>
      </c>
      <c r="O65" s="2">
        <v>18.301520609917102</v>
      </c>
      <c r="P65" s="2">
        <v>1072.40778660265</v>
      </c>
      <c r="Q65" s="2">
        <v>310.926931255601</v>
      </c>
      <c r="R65" s="2">
        <v>171.15285373801399</v>
      </c>
      <c r="S65" s="2">
        <v>13.0178778328667</v>
      </c>
      <c r="T65" s="2">
        <v>46.788347479472101</v>
      </c>
      <c r="U65" s="2">
        <v>20.211935451728198</v>
      </c>
      <c r="V65" s="2">
        <v>15.852595495554599</v>
      </c>
      <c r="W65" s="2">
        <v>16.679824723206298</v>
      </c>
      <c r="X65" s="2">
        <v>14.5705883229178</v>
      </c>
      <c r="Y65" s="2">
        <v>27.493851549705301</v>
      </c>
      <c r="Z65" s="2">
        <v>44.8390820620791</v>
      </c>
      <c r="AA65" s="2">
        <v>236.10551267164399</v>
      </c>
      <c r="AB65" s="2">
        <v>123.809902877694</v>
      </c>
      <c r="AC65" s="2">
        <v>1798.18009572966</v>
      </c>
      <c r="AD65" s="2">
        <v>19.736092955813799</v>
      </c>
      <c r="AE65" s="2">
        <v>196.866139011531</v>
      </c>
      <c r="AF65" s="2">
        <v>50.551725682719798</v>
      </c>
      <c r="AG65" s="2">
        <v>14.8631632145404</v>
      </c>
      <c r="AH65" s="2">
        <v>9.7705422505802204</v>
      </c>
      <c r="AI65" s="2">
        <v>470.83900637425302</v>
      </c>
      <c r="AJ65" s="2">
        <v>1062.8049573354001</v>
      </c>
      <c r="AK65" s="2">
        <v>331.94187951492</v>
      </c>
      <c r="AL65" s="2">
        <v>43.968439636017202</v>
      </c>
      <c r="AM65" s="2">
        <v>9.8845025963100195</v>
      </c>
      <c r="AN65" s="2">
        <v>18.293252123286099</v>
      </c>
      <c r="AO65" s="2">
        <v>521.96865557554997</v>
      </c>
      <c r="AP65" s="2">
        <v>465.94551829150902</v>
      </c>
      <c r="AQ65" s="2">
        <v>182.625675830924</v>
      </c>
      <c r="AR65" s="2">
        <v>3103.9423042605299</v>
      </c>
      <c r="AS65" s="2">
        <v>74.639129865277894</v>
      </c>
      <c r="AT65" s="2">
        <v>111.984000327719</v>
      </c>
      <c r="AU65" s="2">
        <v>234.03653059214901</v>
      </c>
      <c r="AV65" s="2">
        <v>43.397462069357402</v>
      </c>
      <c r="AW65" s="2">
        <v>1818.3153893183</v>
      </c>
      <c r="AX65" s="2">
        <v>601.08626889897801</v>
      </c>
      <c r="AY65" s="2">
        <v>1814.4301203551299</v>
      </c>
      <c r="AZ65" s="2">
        <v>702.64507275494304</v>
      </c>
      <c r="BA65" s="2">
        <v>1025.9365425736501</v>
      </c>
      <c r="BB65" s="2">
        <v>890.13653236926996</v>
      </c>
      <c r="BC65" s="2">
        <v>75.014797325379604</v>
      </c>
      <c r="BD65" s="2">
        <v>414.01185991737998</v>
      </c>
      <c r="BE65" s="2">
        <v>432.60508492477902</v>
      </c>
      <c r="BF65" s="2">
        <v>219.480130578565</v>
      </c>
      <c r="BG65" s="2">
        <v>515.17713599810395</v>
      </c>
      <c r="BH65" s="2">
        <v>538.72296914405194</v>
      </c>
      <c r="BI65" s="2">
        <v>189.94588139208</v>
      </c>
      <c r="BJ65" s="2">
        <v>52.9367087536341</v>
      </c>
      <c r="BK65" s="2">
        <v>24.093440623575699</v>
      </c>
      <c r="BL65" s="2">
        <v>15.786277219999601</v>
      </c>
      <c r="BM65" s="2">
        <v>638.53846566587401</v>
      </c>
      <c r="BN65" s="2">
        <v>41.1873474537459</v>
      </c>
      <c r="BO65" s="2">
        <v>99.608072747096898</v>
      </c>
      <c r="BP65" s="2">
        <v>29.133695498441</v>
      </c>
      <c r="BQ65" s="2"/>
      <c r="BR65" s="2">
        <f t="shared" si="1"/>
        <v>25992.958895855874</v>
      </c>
      <c r="BS65" s="2">
        <f t="array" ref="BS65">SUMPRODUCT(B65:BP65,TRANSPOSE(pct_by_cnty!$F$4:$F$70))</f>
        <v>12113.334776740419</v>
      </c>
      <c r="BT65" s="2">
        <f t="array" ref="BT65">SUMPRODUCT(B65:BP65,TRANSPOSE(pct_by_cnty!$G$4:$G$70))</f>
        <v>959.55663092708528</v>
      </c>
      <c r="BU65" s="7">
        <f t="array" ref="BU65">SUMPRODUCT(B65:BP65,TRANSPOSE(pct_by_cnty!$H$4:$H$70))</f>
        <v>13072.891407667505</v>
      </c>
      <c r="BV65" s="7"/>
      <c r="BW65" s="15">
        <f t="shared" si="2"/>
        <v>0.46602369608146765</v>
      </c>
      <c r="BX65" s="15">
        <f t="shared" si="3"/>
        <v>0.50293971763836975</v>
      </c>
    </row>
    <row r="66" spans="1:76" x14ac:dyDescent="0.25">
      <c r="A66">
        <v>2037</v>
      </c>
      <c r="B66" s="2">
        <v>292.23028182481198</v>
      </c>
      <c r="C66" s="2">
        <v>32.118871071083902</v>
      </c>
      <c r="D66" s="2">
        <v>224.07286110190199</v>
      </c>
      <c r="E66" s="2">
        <v>27.6254563063676</v>
      </c>
      <c r="F66" s="2">
        <v>731.79711627650397</v>
      </c>
      <c r="G66" s="2">
        <v>2334.83375760628</v>
      </c>
      <c r="H66" s="2">
        <v>16.2347703290413</v>
      </c>
      <c r="I66" s="2">
        <v>238.65332768012101</v>
      </c>
      <c r="J66" s="2">
        <v>180.554795640778</v>
      </c>
      <c r="K66" s="2">
        <v>276.83099001203999</v>
      </c>
      <c r="L66" s="2">
        <v>526.65234604519503</v>
      </c>
      <c r="M66" s="2">
        <v>80.435116529715103</v>
      </c>
      <c r="N66" s="2">
        <v>41.0708198696084</v>
      </c>
      <c r="O66" s="2">
        <v>18.382426889088599</v>
      </c>
      <c r="P66" s="2">
        <v>1078.72714172171</v>
      </c>
      <c r="Q66" s="2">
        <v>310.479532904341</v>
      </c>
      <c r="R66" s="2">
        <v>174.617235015484</v>
      </c>
      <c r="S66" s="2">
        <v>13.090325659501501</v>
      </c>
      <c r="T66" s="2">
        <v>46.839116228272303</v>
      </c>
      <c r="U66" s="2">
        <v>20.3160145909386</v>
      </c>
      <c r="V66" s="2">
        <v>15.948160576052601</v>
      </c>
      <c r="W66" s="2">
        <v>16.690579177696801</v>
      </c>
      <c r="X66" s="2">
        <v>14.6183873874316</v>
      </c>
      <c r="Y66" s="2">
        <v>27.526531948951401</v>
      </c>
      <c r="Z66" s="2">
        <v>44.936865497508499</v>
      </c>
      <c r="AA66" s="2">
        <v>238.091215779544</v>
      </c>
      <c r="AB66" s="2">
        <v>124.884155419252</v>
      </c>
      <c r="AC66" s="2">
        <v>1816.0083407202201</v>
      </c>
      <c r="AD66" s="2">
        <v>19.728444455843999</v>
      </c>
      <c r="AE66" s="2">
        <v>198.86593552877599</v>
      </c>
      <c r="AF66" s="2">
        <v>50.660784308647898</v>
      </c>
      <c r="AG66" s="2">
        <v>14.880986290206399</v>
      </c>
      <c r="AH66" s="2">
        <v>9.8574421719103604</v>
      </c>
      <c r="AI66" s="2">
        <v>476.87985420494402</v>
      </c>
      <c r="AJ66" s="2">
        <v>1082.3240453840399</v>
      </c>
      <c r="AK66" s="2">
        <v>333.70336942038199</v>
      </c>
      <c r="AL66" s="2">
        <v>44.0759187368092</v>
      </c>
      <c r="AM66" s="2">
        <v>9.9438094548628708</v>
      </c>
      <c r="AN66" s="2">
        <v>18.2454399926593</v>
      </c>
      <c r="AO66" s="2">
        <v>528.565213434106</v>
      </c>
      <c r="AP66" s="2">
        <v>472.74315060963698</v>
      </c>
      <c r="AQ66" s="2">
        <v>184.45688636675499</v>
      </c>
      <c r="AR66" s="2">
        <v>3119.97231147819</v>
      </c>
      <c r="AS66" s="2">
        <v>74.787620954759305</v>
      </c>
      <c r="AT66" s="2">
        <v>112.958105532451</v>
      </c>
      <c r="AU66" s="2">
        <v>235.401417210603</v>
      </c>
      <c r="AV66" s="2">
        <v>43.481361024622501</v>
      </c>
      <c r="AW66" s="2">
        <v>1843.3483696795599</v>
      </c>
      <c r="AX66" s="2">
        <v>613.91438780892395</v>
      </c>
      <c r="AY66" s="2">
        <v>1834.22905287254</v>
      </c>
      <c r="AZ66" s="2">
        <v>710.46582150132201</v>
      </c>
      <c r="BA66" s="2">
        <v>1028.58343169052</v>
      </c>
      <c r="BB66" s="2">
        <v>897.58789056486205</v>
      </c>
      <c r="BC66" s="2">
        <v>74.835764647670899</v>
      </c>
      <c r="BD66" s="2">
        <v>422.50347493934299</v>
      </c>
      <c r="BE66" s="2">
        <v>438.82352352325103</v>
      </c>
      <c r="BF66" s="2">
        <v>221.18914204155101</v>
      </c>
      <c r="BG66" s="2">
        <v>519.833238561043</v>
      </c>
      <c r="BH66" s="2">
        <v>542.83331621119896</v>
      </c>
      <c r="BI66" s="2">
        <v>193.330948022255</v>
      </c>
      <c r="BJ66" s="2">
        <v>53.482793150752599</v>
      </c>
      <c r="BK66" s="2">
        <v>24.216540384228601</v>
      </c>
      <c r="BL66" s="2">
        <v>15.8549144072819</v>
      </c>
      <c r="BM66" s="2">
        <v>642.71256950280701</v>
      </c>
      <c r="BN66" s="2">
        <v>41.7619251037029</v>
      </c>
      <c r="BO66" s="2">
        <v>100.711405429571</v>
      </c>
      <c r="BP66" s="2">
        <v>29.275955869213401</v>
      </c>
      <c r="BQ66" s="2"/>
      <c r="BR66" s="2">
        <f t="shared" si="1"/>
        <v>26245.293102281248</v>
      </c>
      <c r="BS66" s="2">
        <f t="array" ref="BS66">SUMPRODUCT(B66:BP66,TRANSPOSE(pct_by_cnty!$F$4:$F$70))</f>
        <v>12230.415859029903</v>
      </c>
      <c r="BT66" s="2">
        <f t="array" ref="BT66">SUMPRODUCT(B66:BP66,TRANSPOSE(pct_by_cnty!$G$4:$G$70))</f>
        <v>964.35169135940748</v>
      </c>
      <c r="BU66" s="7">
        <f t="array" ref="BU66">SUMPRODUCT(B66:BP66,TRANSPOSE(pct_by_cnty!$H$4:$H$70))</f>
        <v>13194.76755038931</v>
      </c>
      <c r="BV66" s="7"/>
      <c r="BW66" s="15">
        <f t="shared" si="2"/>
        <v>0.46600416354149354</v>
      </c>
      <c r="BX66" s="15">
        <f t="shared" si="3"/>
        <v>0.5027479593757106</v>
      </c>
    </row>
    <row r="67" spans="1:76" x14ac:dyDescent="0.25">
      <c r="A67">
        <v>2038</v>
      </c>
      <c r="B67" s="2">
        <v>293.36750863250802</v>
      </c>
      <c r="C67" s="2">
        <v>32.313027945928901</v>
      </c>
      <c r="D67" s="2">
        <v>226.384614155772</v>
      </c>
      <c r="E67" s="2">
        <v>27.5419014954633</v>
      </c>
      <c r="F67" s="2">
        <v>737.87080032749998</v>
      </c>
      <c r="G67" s="2">
        <v>2354.7105227104998</v>
      </c>
      <c r="H67" s="2">
        <v>16.265224234911202</v>
      </c>
      <c r="I67" s="2">
        <v>241.804843755322</v>
      </c>
      <c r="J67" s="2">
        <v>182.33579280388801</v>
      </c>
      <c r="K67" s="2">
        <v>279.92285712056503</v>
      </c>
      <c r="L67" s="2">
        <v>535.90750537706901</v>
      </c>
      <c r="M67" s="2">
        <v>80.855389897711106</v>
      </c>
      <c r="N67" s="2">
        <v>41.195120551448603</v>
      </c>
      <c r="O67" s="2">
        <v>18.4595390894101</v>
      </c>
      <c r="P67" s="2">
        <v>1084.6740882071899</v>
      </c>
      <c r="Q67" s="2">
        <v>310.03262657570002</v>
      </c>
      <c r="R67" s="2">
        <v>178.09415410068499</v>
      </c>
      <c r="S67" s="2">
        <v>13.1518562464534</v>
      </c>
      <c r="T67" s="2">
        <v>46.870632401493502</v>
      </c>
      <c r="U67" s="2">
        <v>20.447657435570299</v>
      </c>
      <c r="V67" s="2">
        <v>16.0376576017009</v>
      </c>
      <c r="W67" s="2">
        <v>16.701990386104299</v>
      </c>
      <c r="X67" s="2">
        <v>14.656372552625101</v>
      </c>
      <c r="Y67" s="2">
        <v>27.524787718485999</v>
      </c>
      <c r="Z67" s="2">
        <v>45.021140753184802</v>
      </c>
      <c r="AA67" s="2">
        <v>240.40866740741799</v>
      </c>
      <c r="AB67" s="2">
        <v>125.958004017913</v>
      </c>
      <c r="AC67" s="2">
        <v>1833.4002402625299</v>
      </c>
      <c r="AD67" s="2">
        <v>19.721583016134598</v>
      </c>
      <c r="AE67" s="2">
        <v>200.87019304316601</v>
      </c>
      <c r="AF67" s="2">
        <v>50.745394217357301</v>
      </c>
      <c r="AG67" s="2">
        <v>14.916135119182901</v>
      </c>
      <c r="AH67" s="2">
        <v>9.9359568417602908</v>
      </c>
      <c r="AI67" s="2">
        <v>483.41910136832701</v>
      </c>
      <c r="AJ67" s="2">
        <v>1102.18519685313</v>
      </c>
      <c r="AK67" s="2">
        <v>335.39269394612103</v>
      </c>
      <c r="AL67" s="2">
        <v>44.197560271642303</v>
      </c>
      <c r="AM67" s="2">
        <v>9.9942333978073901</v>
      </c>
      <c r="AN67" s="2">
        <v>18.197748009780302</v>
      </c>
      <c r="AO67" s="2">
        <v>535.12132718944702</v>
      </c>
      <c r="AP67" s="2">
        <v>479.57205624548402</v>
      </c>
      <c r="AQ67" s="2">
        <v>186.07192807688699</v>
      </c>
      <c r="AR67" s="2">
        <v>3135.74181919174</v>
      </c>
      <c r="AS67" s="2">
        <v>74.831707133258504</v>
      </c>
      <c r="AT67" s="2">
        <v>113.986816397608</v>
      </c>
      <c r="AU67" s="2">
        <v>236.81909950764501</v>
      </c>
      <c r="AV67" s="2">
        <v>43.5541847428617</v>
      </c>
      <c r="AW67" s="2">
        <v>1867.8779157778499</v>
      </c>
      <c r="AX67" s="2">
        <v>627.08317686377097</v>
      </c>
      <c r="AY67" s="2">
        <v>1854.0735714616401</v>
      </c>
      <c r="AZ67" s="2">
        <v>719.02064890291695</v>
      </c>
      <c r="BA67" s="2">
        <v>1030.4837702961099</v>
      </c>
      <c r="BB67" s="2">
        <v>904.92057650963795</v>
      </c>
      <c r="BC67" s="2">
        <v>74.670595002309696</v>
      </c>
      <c r="BD67" s="2">
        <v>431.06272715720399</v>
      </c>
      <c r="BE67" s="2">
        <v>445.27354275045298</v>
      </c>
      <c r="BF67" s="2">
        <v>223.011321257726</v>
      </c>
      <c r="BG67" s="2">
        <v>524.51637320267696</v>
      </c>
      <c r="BH67" s="2">
        <v>546.94389174054595</v>
      </c>
      <c r="BI67" s="2">
        <v>196.755662755597</v>
      </c>
      <c r="BJ67" s="2">
        <v>53.979940183054403</v>
      </c>
      <c r="BK67" s="2">
        <v>24.3211919867367</v>
      </c>
      <c r="BL67" s="2">
        <v>15.9218384151365</v>
      </c>
      <c r="BM67" s="2">
        <v>647.04286231889205</v>
      </c>
      <c r="BN67" s="2">
        <v>42.350633239307001</v>
      </c>
      <c r="BO67" s="2">
        <v>101.775770314822</v>
      </c>
      <c r="BP67" s="2">
        <v>29.4038208060919</v>
      </c>
      <c r="BQ67" s="2"/>
      <c r="BR67" s="2">
        <f t="shared" si="1"/>
        <v>26497.679089276869</v>
      </c>
      <c r="BS67" s="2">
        <f t="array" ref="BS67">SUMPRODUCT(B67:BP67,TRANSPOSE(pct_by_cnty!$F$4:$F$70))</f>
        <v>12347.372697385381</v>
      </c>
      <c r="BT67" s="2">
        <f t="array" ref="BT67">SUMPRODUCT(B67:BP67,TRANSPOSE(pct_by_cnty!$G$4:$G$70))</f>
        <v>969.3008581195827</v>
      </c>
      <c r="BU67" s="7">
        <f t="array" ref="BU67">SUMPRODUCT(B67:BP67,TRANSPOSE(pct_by_cnty!$H$4:$H$70))</f>
        <v>13316.673555504964</v>
      </c>
      <c r="BV67" s="7"/>
      <c r="BW67" s="15">
        <f t="shared" si="2"/>
        <v>0.46597940354640865</v>
      </c>
      <c r="BX67" s="15">
        <f t="shared" si="3"/>
        <v>0.50255999820354003</v>
      </c>
    </row>
    <row r="68" spans="1:76" x14ac:dyDescent="0.25">
      <c r="A68">
        <v>2039</v>
      </c>
      <c r="B68" s="2">
        <v>294.50744029371799</v>
      </c>
      <c r="C68" s="2">
        <v>32.515030215890199</v>
      </c>
      <c r="D68" s="2">
        <v>228.71725689309699</v>
      </c>
      <c r="E68" s="2">
        <v>27.491361778592601</v>
      </c>
      <c r="F68" s="2">
        <v>743.85113896645703</v>
      </c>
      <c r="G68" s="2">
        <v>2374.3687392110201</v>
      </c>
      <c r="H68" s="2">
        <v>16.304487744863099</v>
      </c>
      <c r="I68" s="2">
        <v>244.98180497022</v>
      </c>
      <c r="J68" s="2">
        <v>184.096844420309</v>
      </c>
      <c r="K68" s="2">
        <v>283.168584531585</v>
      </c>
      <c r="L68" s="2">
        <v>545.26479540374203</v>
      </c>
      <c r="M68" s="2">
        <v>81.288119907479995</v>
      </c>
      <c r="N68" s="2">
        <v>41.275300250689497</v>
      </c>
      <c r="O68" s="2">
        <v>18.53342574314</v>
      </c>
      <c r="P68" s="2">
        <v>1090.3121467312801</v>
      </c>
      <c r="Q68" s="2">
        <v>309.49263541114999</v>
      </c>
      <c r="R68" s="2">
        <v>181.69659515023</v>
      </c>
      <c r="S68" s="2">
        <v>13.213740020744501</v>
      </c>
      <c r="T68" s="2">
        <v>46.899551138955601</v>
      </c>
      <c r="U68" s="2">
        <v>20.596420992257599</v>
      </c>
      <c r="V68" s="2">
        <v>16.115485492798499</v>
      </c>
      <c r="W68" s="2">
        <v>16.715904243866898</v>
      </c>
      <c r="X68" s="2">
        <v>14.6916247281638</v>
      </c>
      <c r="Y68" s="2">
        <v>27.510350624322999</v>
      </c>
      <c r="Z68" s="2">
        <v>45.078106404555299</v>
      </c>
      <c r="AA68" s="2">
        <v>243.02778124978701</v>
      </c>
      <c r="AB68" s="2">
        <v>127.034247091636</v>
      </c>
      <c r="AC68" s="2">
        <v>1850.3734215090201</v>
      </c>
      <c r="AD68" s="2">
        <v>19.718280033627501</v>
      </c>
      <c r="AE68" s="2">
        <v>202.899294525371</v>
      </c>
      <c r="AF68" s="2">
        <v>50.823116394236997</v>
      </c>
      <c r="AG68" s="2">
        <v>14.963247626514001</v>
      </c>
      <c r="AH68" s="2">
        <v>10.016218007660999</v>
      </c>
      <c r="AI68" s="2">
        <v>490.37818822745101</v>
      </c>
      <c r="AJ68" s="2">
        <v>1122.33274616891</v>
      </c>
      <c r="AK68" s="2">
        <v>337.00345226583698</v>
      </c>
      <c r="AL68" s="2">
        <v>44.343718720280201</v>
      </c>
      <c r="AM68" s="2">
        <v>10.054738644655499</v>
      </c>
      <c r="AN68" s="2">
        <v>18.1547826707463</v>
      </c>
      <c r="AO68" s="2">
        <v>541.55255621327001</v>
      </c>
      <c r="AP68" s="2">
        <v>486.45315432731599</v>
      </c>
      <c r="AQ68" s="2">
        <v>187.491484805406</v>
      </c>
      <c r="AR68" s="2">
        <v>3151.3202030043499</v>
      </c>
      <c r="AS68" s="2">
        <v>74.752137091423904</v>
      </c>
      <c r="AT68" s="2">
        <v>115.057390766022</v>
      </c>
      <c r="AU68" s="2">
        <v>238.25580446034201</v>
      </c>
      <c r="AV68" s="2">
        <v>43.600274828608804</v>
      </c>
      <c r="AW68" s="2">
        <v>1892.08586562289</v>
      </c>
      <c r="AX68" s="2">
        <v>640.58522329290497</v>
      </c>
      <c r="AY68" s="2">
        <v>1874.0288854795999</v>
      </c>
      <c r="AZ68" s="2">
        <v>728.18197401303598</v>
      </c>
      <c r="BA68" s="2">
        <v>1031.8446850995899</v>
      </c>
      <c r="BB68" s="2">
        <v>912.22687669335198</v>
      </c>
      <c r="BC68" s="2">
        <v>74.526409565817204</v>
      </c>
      <c r="BD68" s="2">
        <v>439.653112763168</v>
      </c>
      <c r="BE68" s="2">
        <v>451.978225786932</v>
      </c>
      <c r="BF68" s="2">
        <v>224.87118894793301</v>
      </c>
      <c r="BG68" s="2">
        <v>529.34036440431203</v>
      </c>
      <c r="BH68" s="2">
        <v>551.02086677594798</v>
      </c>
      <c r="BI68" s="2">
        <v>200.225968702785</v>
      </c>
      <c r="BJ68" s="2">
        <v>54.448967872740099</v>
      </c>
      <c r="BK68" s="2">
        <v>24.441339373992101</v>
      </c>
      <c r="BL68" s="2">
        <v>15.977493117583</v>
      </c>
      <c r="BM68" s="2">
        <v>651.34943917029204</v>
      </c>
      <c r="BN68" s="2">
        <v>42.959971140556597</v>
      </c>
      <c r="BO68" s="2">
        <v>102.81131458690299</v>
      </c>
      <c r="BP68" s="2">
        <v>29.546167386511499</v>
      </c>
      <c r="BQ68" s="2"/>
      <c r="BR68" s="2">
        <f t="shared" si="1"/>
        <v>26750.397469698444</v>
      </c>
      <c r="BS68" s="2">
        <f t="array" ref="BS68">SUMPRODUCT(B68:BP68,TRANSPOSE(pct_by_cnty!$F$4:$F$70))</f>
        <v>12464.366703283598</v>
      </c>
      <c r="BT68" s="2">
        <f t="array" ref="BT68">SUMPRODUCT(B68:BP68,TRANSPOSE(pct_by_cnty!$G$4:$G$70))</f>
        <v>974.22349421380261</v>
      </c>
      <c r="BU68" s="7">
        <f t="array" ref="BU68">SUMPRODUCT(B68:BP68,TRANSPOSE(pct_by_cnty!$H$4:$H$70))</f>
        <v>13438.5901974974</v>
      </c>
      <c r="BV68" s="7"/>
      <c r="BW68" s="15">
        <f t="shared" si="2"/>
        <v>0.4659507103549631</v>
      </c>
      <c r="BX68" s="15">
        <f t="shared" si="3"/>
        <v>0.50236973909340921</v>
      </c>
    </row>
    <row r="69" spans="1:76" x14ac:dyDescent="0.25">
      <c r="A69">
        <v>2040</v>
      </c>
      <c r="B69" s="2">
        <v>295.63453560714902</v>
      </c>
      <c r="C69" s="2">
        <v>32.720399608717898</v>
      </c>
      <c r="D69" s="2">
        <v>231.02700335863699</v>
      </c>
      <c r="E69" s="2">
        <v>27.431196272832899</v>
      </c>
      <c r="F69" s="2">
        <v>749.75592836486896</v>
      </c>
      <c r="G69" s="2">
        <v>2394.4641560636901</v>
      </c>
      <c r="H69" s="2">
        <v>16.338155453812298</v>
      </c>
      <c r="I69" s="2">
        <v>248.15355520761599</v>
      </c>
      <c r="J69" s="2">
        <v>185.829616975709</v>
      </c>
      <c r="K69" s="2">
        <v>286.470220428527</v>
      </c>
      <c r="L69" s="2">
        <v>554.76189967298296</v>
      </c>
      <c r="M69" s="2">
        <v>81.695008361915797</v>
      </c>
      <c r="N69" s="2">
        <v>41.341532929262399</v>
      </c>
      <c r="O69" s="2">
        <v>18.600863017511401</v>
      </c>
      <c r="P69" s="2">
        <v>1096.05372618981</v>
      </c>
      <c r="Q69" s="2">
        <v>309.00281782266501</v>
      </c>
      <c r="R69" s="2">
        <v>185.38971691418499</v>
      </c>
      <c r="S69" s="2">
        <v>13.270826935646401</v>
      </c>
      <c r="T69" s="2">
        <v>46.924201483905698</v>
      </c>
      <c r="U69" s="2">
        <v>20.7450443443349</v>
      </c>
      <c r="V69" s="2">
        <v>16.188102791328099</v>
      </c>
      <c r="W69" s="2">
        <v>16.723787035378098</v>
      </c>
      <c r="X69" s="2">
        <v>14.721899535144599</v>
      </c>
      <c r="Y69" s="2">
        <v>27.4865629900317</v>
      </c>
      <c r="Z69" s="2">
        <v>45.119653842225297</v>
      </c>
      <c r="AA69" s="2">
        <v>245.63676442069601</v>
      </c>
      <c r="AB69" s="2">
        <v>128.108557211435</v>
      </c>
      <c r="AC69" s="2">
        <v>1867.2221913916201</v>
      </c>
      <c r="AD69" s="2">
        <v>19.708185287800202</v>
      </c>
      <c r="AE69" s="2">
        <v>204.93442921485899</v>
      </c>
      <c r="AF69" s="2">
        <v>50.883537815142603</v>
      </c>
      <c r="AG69" s="2">
        <v>15.0090874025302</v>
      </c>
      <c r="AH69" s="2">
        <v>10.093253536238199</v>
      </c>
      <c r="AI69" s="2">
        <v>497.35306649890799</v>
      </c>
      <c r="AJ69" s="2">
        <v>1142.64896457538</v>
      </c>
      <c r="AK69" s="2">
        <v>338.59124002172399</v>
      </c>
      <c r="AL69" s="2">
        <v>44.474871230961497</v>
      </c>
      <c r="AM69" s="2">
        <v>10.1117716018931</v>
      </c>
      <c r="AN69" s="2">
        <v>18.105700486837399</v>
      </c>
      <c r="AO69" s="2">
        <v>547.99042978597902</v>
      </c>
      <c r="AP69" s="2">
        <v>493.37214434058899</v>
      </c>
      <c r="AQ69" s="2">
        <v>188.91243869659399</v>
      </c>
      <c r="AR69" s="2">
        <v>3166.4108853165899</v>
      </c>
      <c r="AS69" s="2">
        <v>74.658991602385896</v>
      </c>
      <c r="AT69" s="2">
        <v>116.145530584901</v>
      </c>
      <c r="AU69" s="2">
        <v>239.66270759433701</v>
      </c>
      <c r="AV69" s="2">
        <v>43.631411231135097</v>
      </c>
      <c r="AW69" s="2">
        <v>1916.2841308516599</v>
      </c>
      <c r="AX69" s="2">
        <v>654.26674360150002</v>
      </c>
      <c r="AY69" s="2">
        <v>1894.2429963334801</v>
      </c>
      <c r="AZ69" s="2">
        <v>737.34648495050897</v>
      </c>
      <c r="BA69" s="2">
        <v>1033.05444392662</v>
      </c>
      <c r="BB69" s="2">
        <v>919.30749441989997</v>
      </c>
      <c r="BC69" s="2">
        <v>74.356882851930294</v>
      </c>
      <c r="BD69" s="2">
        <v>448.44319311509201</v>
      </c>
      <c r="BE69" s="2">
        <v>458.755661667065</v>
      </c>
      <c r="BF69" s="2">
        <v>226.78293524443799</v>
      </c>
      <c r="BG69" s="2">
        <v>534.13977123826498</v>
      </c>
      <c r="BH69" s="2">
        <v>555.03621517213401</v>
      </c>
      <c r="BI69" s="2">
        <v>203.72545530782801</v>
      </c>
      <c r="BJ69" s="2">
        <v>54.902091123556801</v>
      </c>
      <c r="BK69" s="2">
        <v>24.553493262776598</v>
      </c>
      <c r="BL69" s="2">
        <v>16.028055760839599</v>
      </c>
      <c r="BM69" s="2">
        <v>655.68944269815802</v>
      </c>
      <c r="BN69" s="2">
        <v>43.574129807332099</v>
      </c>
      <c r="BO69" s="2">
        <v>103.826259690794</v>
      </c>
      <c r="BP69" s="2">
        <v>29.678849816953601</v>
      </c>
      <c r="BQ69" s="2"/>
      <c r="BR69" s="2">
        <f t="shared" ref="BR69:BR78" si="4">SUM(B69:BP69)</f>
        <v>27003.511301897255</v>
      </c>
      <c r="BS69" s="2">
        <f t="array" ref="BS69">SUMPRODUCT(B69:BP69,TRANSPOSE(pct_by_cnty!$F$4:$F$70))</f>
        <v>12581.936518981067</v>
      </c>
      <c r="BT69" s="2">
        <f t="array" ref="BT69">SUMPRODUCT(B69:BP69,TRANSPOSE(pct_by_cnty!$G$4:$G$70))</f>
        <v>979.18213838012434</v>
      </c>
      <c r="BU69" s="7">
        <f t="array" ref="BU69">SUMPRODUCT(B69:BP69,TRANSPOSE(pct_by_cnty!$H$4:$H$70))</f>
        <v>13561.118657361192</v>
      </c>
      <c r="BV69" s="7"/>
      <c r="BW69" s="15">
        <f t="shared" ref="BW69:BW78" si="5">BS69/BR69</f>
        <v>0.46593705456730977</v>
      </c>
      <c r="BX69" s="15">
        <f t="shared" si="3"/>
        <v>0.50219834397641439</v>
      </c>
    </row>
    <row r="70" spans="1:76" x14ac:dyDescent="0.25">
      <c r="A70">
        <v>2041</v>
      </c>
      <c r="B70" s="2">
        <v>296.681722813237</v>
      </c>
      <c r="C70" s="2">
        <v>32.935321064609603</v>
      </c>
      <c r="D70" s="2">
        <v>233.335143083894</v>
      </c>
      <c r="E70" s="2">
        <v>27.372238618292201</v>
      </c>
      <c r="F70" s="2">
        <v>755.43222003134599</v>
      </c>
      <c r="G70" s="2">
        <v>2415.0814764796601</v>
      </c>
      <c r="H70" s="2">
        <v>16.372653818259302</v>
      </c>
      <c r="I70" s="2">
        <v>251.35824070376501</v>
      </c>
      <c r="J70" s="2">
        <v>187.532857146699</v>
      </c>
      <c r="K70" s="2">
        <v>289.88291291257701</v>
      </c>
      <c r="L70" s="2">
        <v>564.13118389833505</v>
      </c>
      <c r="M70" s="2">
        <v>82.107933624269705</v>
      </c>
      <c r="N70" s="2">
        <v>41.409991367514202</v>
      </c>
      <c r="O70" s="2">
        <v>18.669433043399799</v>
      </c>
      <c r="P70" s="2">
        <v>1101.4724911983701</v>
      </c>
      <c r="Q70" s="2">
        <v>308.44926491572397</v>
      </c>
      <c r="R70" s="2">
        <v>189.13053354366099</v>
      </c>
      <c r="S70" s="2">
        <v>13.3287821555741</v>
      </c>
      <c r="T70" s="2">
        <v>46.926646044788797</v>
      </c>
      <c r="U70" s="2">
        <v>20.888790124002899</v>
      </c>
      <c r="V70" s="2">
        <v>16.261868656068401</v>
      </c>
      <c r="W70" s="2">
        <v>16.731818663765701</v>
      </c>
      <c r="X70" s="2">
        <v>14.7529597381755</v>
      </c>
      <c r="Y70" s="2">
        <v>27.464218031972901</v>
      </c>
      <c r="Z70" s="2">
        <v>45.163452661960797</v>
      </c>
      <c r="AA70" s="2">
        <v>248.309305071073</v>
      </c>
      <c r="AB70" s="2">
        <v>129.17883570122001</v>
      </c>
      <c r="AC70" s="2">
        <v>1883.4247947425899</v>
      </c>
      <c r="AD70" s="2">
        <v>19.699065184877401</v>
      </c>
      <c r="AE70" s="2">
        <v>206.89424386705701</v>
      </c>
      <c r="AF70" s="2">
        <v>50.946621835874403</v>
      </c>
      <c r="AG70" s="2">
        <v>15.047923784429999</v>
      </c>
      <c r="AH70" s="2">
        <v>10.171319915944901</v>
      </c>
      <c r="AI70" s="2">
        <v>504.51486579166499</v>
      </c>
      <c r="AJ70" s="2">
        <v>1163.36634353714</v>
      </c>
      <c r="AK70" s="2">
        <v>340.02594611061602</v>
      </c>
      <c r="AL70" s="2">
        <v>44.608461798321102</v>
      </c>
      <c r="AM70" s="2">
        <v>10.1696029963828</v>
      </c>
      <c r="AN70" s="2">
        <v>18.057636851389901</v>
      </c>
      <c r="AO70" s="2">
        <v>554.44619209980897</v>
      </c>
      <c r="AP70" s="2">
        <v>500.32551337525001</v>
      </c>
      <c r="AQ70" s="2">
        <v>190.37264685294599</v>
      </c>
      <c r="AR70" s="2">
        <v>3181.1595631222599</v>
      </c>
      <c r="AS70" s="2">
        <v>74.573840154785401</v>
      </c>
      <c r="AT70" s="2">
        <v>117.273352266047</v>
      </c>
      <c r="AU70" s="2">
        <v>241.05486803375501</v>
      </c>
      <c r="AV70" s="2">
        <v>43.664688216228001</v>
      </c>
      <c r="AW70" s="2">
        <v>1940.02076572755</v>
      </c>
      <c r="AX70" s="2">
        <v>668.35816367762698</v>
      </c>
      <c r="AY70" s="2">
        <v>1914.65401618091</v>
      </c>
      <c r="AZ70" s="2">
        <v>746.73494347983603</v>
      </c>
      <c r="BA70" s="2">
        <v>1034.41973831565</v>
      </c>
      <c r="BB70" s="2">
        <v>926.262148504322</v>
      </c>
      <c r="BC70" s="2">
        <v>74.191330116801694</v>
      </c>
      <c r="BD70" s="2">
        <v>457.52394281922102</v>
      </c>
      <c r="BE70" s="2">
        <v>465.70355724543998</v>
      </c>
      <c r="BF70" s="2">
        <v>228.66352886579901</v>
      </c>
      <c r="BG70" s="2">
        <v>538.92557302654097</v>
      </c>
      <c r="BH70" s="2">
        <v>559.17904692563104</v>
      </c>
      <c r="BI70" s="2">
        <v>207.26413233228101</v>
      </c>
      <c r="BJ70" s="2">
        <v>55.361624672039298</v>
      </c>
      <c r="BK70" s="2">
        <v>24.667318771950502</v>
      </c>
      <c r="BL70" s="2">
        <v>16.079548745429701</v>
      </c>
      <c r="BM70" s="2">
        <v>659.99131180797804</v>
      </c>
      <c r="BN70" s="2">
        <v>44.176228923294403</v>
      </c>
      <c r="BO70" s="2">
        <v>104.852339336499</v>
      </c>
      <c r="BP70" s="2">
        <v>29.813551443095101</v>
      </c>
      <c r="BQ70" s="2"/>
      <c r="BR70" s="2">
        <f t="shared" si="4"/>
        <v>27257.002596567479</v>
      </c>
      <c r="BS70" s="2">
        <f t="array" ref="BS70">SUMPRODUCT(B70:BP70,TRANSPOSE(pct_by_cnty!$F$4:$F$70))</f>
        <v>12700.218401870534</v>
      </c>
      <c r="BT70" s="2">
        <f t="array" ref="BT70">SUMPRODUCT(B70:BP70,TRANSPOSE(pct_by_cnty!$G$4:$G$70))</f>
        <v>984.04161206659717</v>
      </c>
      <c r="BU70" s="7">
        <f t="array" ref="BU70">SUMPRODUCT(B70:BP70,TRANSPOSE(pct_by_cnty!$H$4:$H$70))</f>
        <v>13684.260013937133</v>
      </c>
      <c r="BV70" s="7"/>
      <c r="BW70" s="15">
        <f t="shared" si="5"/>
        <v>0.46594332435767877</v>
      </c>
      <c r="BX70" s="15">
        <f t="shared" si="3"/>
        <v>0.50204566571308962</v>
      </c>
    </row>
    <row r="71" spans="1:76" x14ac:dyDescent="0.25">
      <c r="A71">
        <v>2042</v>
      </c>
      <c r="B71" s="2">
        <v>297.61224110860098</v>
      </c>
      <c r="C71" s="2">
        <v>33.148468333536499</v>
      </c>
      <c r="D71" s="2">
        <v>235.64254533498399</v>
      </c>
      <c r="E71" s="2">
        <v>27.311255179443901</v>
      </c>
      <c r="F71" s="2">
        <v>761.30593480736195</v>
      </c>
      <c r="G71" s="2">
        <v>2435.9109027957802</v>
      </c>
      <c r="H71" s="2">
        <v>16.406055315478799</v>
      </c>
      <c r="I71" s="2">
        <v>254.54046290554601</v>
      </c>
      <c r="J71" s="2">
        <v>189.32889100104899</v>
      </c>
      <c r="K71" s="2">
        <v>293.30794649013302</v>
      </c>
      <c r="L71" s="2">
        <v>573.75248419837203</v>
      </c>
      <c r="M71" s="2">
        <v>82.517129821093903</v>
      </c>
      <c r="N71" s="2">
        <v>41.475738774783899</v>
      </c>
      <c r="O71" s="2">
        <v>18.7368745598659</v>
      </c>
      <c r="P71" s="2">
        <v>1106.8115390150399</v>
      </c>
      <c r="Q71" s="2">
        <v>307.82215950326997</v>
      </c>
      <c r="R71" s="2">
        <v>192.93260299319701</v>
      </c>
      <c r="S71" s="2">
        <v>13.385940295702699</v>
      </c>
      <c r="T71" s="2">
        <v>46.948250310885797</v>
      </c>
      <c r="U71" s="2">
        <v>21.025024949367801</v>
      </c>
      <c r="V71" s="2">
        <v>16.334852967235499</v>
      </c>
      <c r="W71" s="2">
        <v>16.737986064828799</v>
      </c>
      <c r="X71" s="2">
        <v>14.7830429925093</v>
      </c>
      <c r="Y71" s="2">
        <v>27.4400373792711</v>
      </c>
      <c r="Z71" s="2">
        <v>45.204166493442699</v>
      </c>
      <c r="AA71" s="2">
        <v>250.99293201258001</v>
      </c>
      <c r="AB71" s="2">
        <v>130.261938729799</v>
      </c>
      <c r="AC71" s="2">
        <v>1899.63933007318</v>
      </c>
      <c r="AD71" s="2">
        <v>19.688570662135199</v>
      </c>
      <c r="AE71" s="2">
        <v>208.83657529581501</v>
      </c>
      <c r="AF71" s="2">
        <v>51.006307177275602</v>
      </c>
      <c r="AG71" s="2">
        <v>15.092985518891799</v>
      </c>
      <c r="AH71" s="2">
        <v>10.249153433584899</v>
      </c>
      <c r="AI71" s="2">
        <v>511.64177328381197</v>
      </c>
      <c r="AJ71" s="2">
        <v>1184.54941654564</v>
      </c>
      <c r="AK71" s="2">
        <v>341.60595762502101</v>
      </c>
      <c r="AL71" s="2">
        <v>44.739172368617297</v>
      </c>
      <c r="AM71" s="2">
        <v>10.226958618610499</v>
      </c>
      <c r="AN71" s="2">
        <v>18.0084432581376</v>
      </c>
      <c r="AO71" s="2">
        <v>560.78972499317297</v>
      </c>
      <c r="AP71" s="2">
        <v>507.64121625020499</v>
      </c>
      <c r="AQ71" s="2">
        <v>191.828761091069</v>
      </c>
      <c r="AR71" s="2">
        <v>3195.13637136733</v>
      </c>
      <c r="AS71" s="2">
        <v>74.486873496797003</v>
      </c>
      <c r="AT71" s="2">
        <v>118.40077995137599</v>
      </c>
      <c r="AU71" s="2">
        <v>242.43869243391501</v>
      </c>
      <c r="AV71" s="2">
        <v>43.6948984912407</v>
      </c>
      <c r="AW71" s="2">
        <v>1963.52259077862</v>
      </c>
      <c r="AX71" s="2">
        <v>682.57059199506705</v>
      </c>
      <c r="AY71" s="2">
        <v>1935.3469898815899</v>
      </c>
      <c r="AZ71" s="2">
        <v>756.19016313923396</v>
      </c>
      <c r="BA71" s="2">
        <v>1035.71813758504</v>
      </c>
      <c r="BB71" s="2">
        <v>933.18626475891904</v>
      </c>
      <c r="BC71" s="2">
        <v>74.0209151815463</v>
      </c>
      <c r="BD71" s="2">
        <v>466.743970303423</v>
      </c>
      <c r="BE71" s="2">
        <v>472.71904950684598</v>
      </c>
      <c r="BF71" s="2">
        <v>230.504324348403</v>
      </c>
      <c r="BG71" s="2">
        <v>543.57165724219203</v>
      </c>
      <c r="BH71" s="2">
        <v>563.20194335472797</v>
      </c>
      <c r="BI71" s="2">
        <v>210.81325502467999</v>
      </c>
      <c r="BJ71" s="2">
        <v>55.820825091684704</v>
      </c>
      <c r="BK71" s="2">
        <v>24.779913892384201</v>
      </c>
      <c r="BL71" s="2">
        <v>16.130141561200201</v>
      </c>
      <c r="BM71" s="2">
        <v>664.00752264963796</v>
      </c>
      <c r="BN71" s="2">
        <v>44.8049542114953</v>
      </c>
      <c r="BO71" s="2">
        <v>105.879881751932</v>
      </c>
      <c r="BP71" s="2">
        <v>29.946749098296198</v>
      </c>
      <c r="BQ71" s="2"/>
      <c r="BR71" s="2">
        <f t="shared" si="4"/>
        <v>27510.859207625901</v>
      </c>
      <c r="BS71" s="2">
        <f t="array" ref="BS71">SUMPRODUCT(B71:BP71,TRANSPOSE(pct_by_cnty!$F$4:$F$70))</f>
        <v>12818.628002712971</v>
      </c>
      <c r="BT71" s="2">
        <f t="array" ref="BT71">SUMPRODUCT(B71:BP71,TRANSPOSE(pct_by_cnty!$G$4:$G$70))</f>
        <v>988.78425760594007</v>
      </c>
      <c r="BU71" s="7">
        <f t="array" ref="BU71">SUMPRODUCT(B71:BP71,TRANSPOSE(pct_by_cnty!$H$4:$H$70))</f>
        <v>13807.41226031891</v>
      </c>
      <c r="BV71" s="7"/>
      <c r="BW71" s="15">
        <f t="shared" si="5"/>
        <v>0.46594793372210264</v>
      </c>
      <c r="BX71" s="15">
        <f t="shared" si="3"/>
        <v>0.50188953227936806</v>
      </c>
    </row>
    <row r="72" spans="1:76" x14ac:dyDescent="0.25">
      <c r="A72">
        <v>2043</v>
      </c>
      <c r="B72" s="2">
        <v>298.45738703199902</v>
      </c>
      <c r="C72" s="2">
        <v>33.361620517948097</v>
      </c>
      <c r="D72" s="2">
        <v>237.78087437615801</v>
      </c>
      <c r="E72" s="2">
        <v>27.222735061926901</v>
      </c>
      <c r="F72" s="2">
        <v>766.57824460179597</v>
      </c>
      <c r="G72" s="2">
        <v>2457.2680254820898</v>
      </c>
      <c r="H72" s="2">
        <v>16.422977091644</v>
      </c>
      <c r="I72" s="2">
        <v>257.528588360502</v>
      </c>
      <c r="J72" s="2">
        <v>191.085100381009</v>
      </c>
      <c r="K72" s="2">
        <v>296.76101589476099</v>
      </c>
      <c r="L72" s="2">
        <v>583.05143461800697</v>
      </c>
      <c r="M72" s="2">
        <v>82.844881984785303</v>
      </c>
      <c r="N72" s="2">
        <v>41.499864246225002</v>
      </c>
      <c r="O72" s="2">
        <v>18.784966024938999</v>
      </c>
      <c r="P72" s="2">
        <v>1112.13035418711</v>
      </c>
      <c r="Q72" s="2">
        <v>306.58673512105599</v>
      </c>
      <c r="R72" s="2">
        <v>196.80476297398101</v>
      </c>
      <c r="S72" s="2">
        <v>13.428809973892299</v>
      </c>
      <c r="T72" s="2">
        <v>46.968662315919502</v>
      </c>
      <c r="U72" s="2">
        <v>21.155884798719899</v>
      </c>
      <c r="V72" s="2">
        <v>16.391674829187</v>
      </c>
      <c r="W72" s="2">
        <v>16.729570786098702</v>
      </c>
      <c r="X72" s="2">
        <v>14.798274213386801</v>
      </c>
      <c r="Y72" s="2">
        <v>27.388348084405798</v>
      </c>
      <c r="Z72" s="2">
        <v>45.199409271230401</v>
      </c>
      <c r="AA72" s="2">
        <v>253.73236023194201</v>
      </c>
      <c r="AB72" s="2">
        <v>131.251659539472</v>
      </c>
      <c r="AC72" s="2">
        <v>1916.2045921850699</v>
      </c>
      <c r="AD72" s="2">
        <v>19.658275412334</v>
      </c>
      <c r="AE72" s="2">
        <v>210.616822344328</v>
      </c>
      <c r="AF72" s="2">
        <v>51.014760744471197</v>
      </c>
      <c r="AG72" s="2">
        <v>15.1377451487384</v>
      </c>
      <c r="AH72" s="2">
        <v>10.316316055288601</v>
      </c>
      <c r="AI72" s="2">
        <v>519.23389024276605</v>
      </c>
      <c r="AJ72" s="2">
        <v>1205.1925395119899</v>
      </c>
      <c r="AK72" s="2">
        <v>343.18448336164198</v>
      </c>
      <c r="AL72" s="2">
        <v>44.8249482232698</v>
      </c>
      <c r="AM72" s="2">
        <v>10.2735295146213</v>
      </c>
      <c r="AN72" s="2">
        <v>17.9413169591603</v>
      </c>
      <c r="AO72" s="2">
        <v>567.48962385976495</v>
      </c>
      <c r="AP72" s="2">
        <v>514.64682893004999</v>
      </c>
      <c r="AQ72" s="2">
        <v>193.27718936486801</v>
      </c>
      <c r="AR72" s="2">
        <v>3209.3708193339198</v>
      </c>
      <c r="AS72" s="2">
        <v>74.339345317049506</v>
      </c>
      <c r="AT72" s="2">
        <v>119.534145263417</v>
      </c>
      <c r="AU72" s="2">
        <v>243.64178390012199</v>
      </c>
      <c r="AV72" s="2">
        <v>43.6810826863627</v>
      </c>
      <c r="AW72" s="2">
        <v>1988.7076807998999</v>
      </c>
      <c r="AX72" s="2">
        <v>697.57682043767397</v>
      </c>
      <c r="AY72" s="2">
        <v>1955.9184653412899</v>
      </c>
      <c r="AZ72" s="2">
        <v>765.84739033012795</v>
      </c>
      <c r="BA72" s="2">
        <v>1037.13325630288</v>
      </c>
      <c r="BB72" s="2">
        <v>939.84803596715994</v>
      </c>
      <c r="BC72" s="2">
        <v>73.776519051557301</v>
      </c>
      <c r="BD72" s="2">
        <v>476.13032522527902</v>
      </c>
      <c r="BE72" s="2">
        <v>479.79469487647498</v>
      </c>
      <c r="BF72" s="2">
        <v>231.89927445084999</v>
      </c>
      <c r="BG72" s="2">
        <v>548.53197315918305</v>
      </c>
      <c r="BH72" s="2">
        <v>567.65353394932697</v>
      </c>
      <c r="BI72" s="2">
        <v>214.58745039989699</v>
      </c>
      <c r="BJ72" s="2">
        <v>56.224742364091497</v>
      </c>
      <c r="BK72" s="2">
        <v>24.867967491615602</v>
      </c>
      <c r="BL72" s="2">
        <v>16.165284876880801</v>
      </c>
      <c r="BM72" s="2">
        <v>667.33009285980302</v>
      </c>
      <c r="BN72" s="2">
        <v>45.441443861562</v>
      </c>
      <c r="BO72" s="2">
        <v>106.82783037851</v>
      </c>
      <c r="BP72" s="2">
        <v>30.0502910399649</v>
      </c>
      <c r="BQ72" s="2"/>
      <c r="BR72" s="2">
        <f t="shared" si="4"/>
        <v>27765.107333523451</v>
      </c>
      <c r="BS72" s="2">
        <f t="array" ref="BS72">SUMPRODUCT(B72:BP72,TRANSPOSE(pct_by_cnty!$F$4:$F$70))</f>
        <v>12936.489577966762</v>
      </c>
      <c r="BT72" s="2">
        <f t="array" ref="BT72">SUMPRODUCT(B72:BP72,TRANSPOSE(pct_by_cnty!$G$4:$G$70))</f>
        <v>992.16817568792408</v>
      </c>
      <c r="BU72" s="7">
        <f t="array" ref="BU72">SUMPRODUCT(B72:BP72,TRANSPOSE(pct_by_cnty!$H$4:$H$70))</f>
        <v>13928.657753654685</v>
      </c>
      <c r="BV72" s="7"/>
      <c r="BW72" s="15">
        <f t="shared" si="5"/>
        <v>0.46592615049419633</v>
      </c>
      <c r="BX72" s="15">
        <f t="shared" si="3"/>
        <v>0.50166050454403588</v>
      </c>
    </row>
    <row r="73" spans="1:76" x14ac:dyDescent="0.25">
      <c r="A73">
        <v>2044</v>
      </c>
      <c r="B73" s="2">
        <v>299.21680965297298</v>
      </c>
      <c r="C73" s="2">
        <v>33.5761507884935</v>
      </c>
      <c r="D73" s="2">
        <v>239.81919947941199</v>
      </c>
      <c r="E73" s="2">
        <v>27.1233815559366</v>
      </c>
      <c r="F73" s="2">
        <v>771.55851718819497</v>
      </c>
      <c r="G73" s="2">
        <v>2478.9121077364998</v>
      </c>
      <c r="H73" s="2">
        <v>16.433325888963399</v>
      </c>
      <c r="I73" s="2">
        <v>260.43239185443298</v>
      </c>
      <c r="J73" s="2">
        <v>192.801682059131</v>
      </c>
      <c r="K73" s="2">
        <v>300.25459671452501</v>
      </c>
      <c r="L73" s="2">
        <v>592.23460908034201</v>
      </c>
      <c r="M73" s="2">
        <v>83.140584753051002</v>
      </c>
      <c r="N73" s="2">
        <v>41.507446884900297</v>
      </c>
      <c r="O73" s="2">
        <v>18.825434272433501</v>
      </c>
      <c r="P73" s="2">
        <v>1117.4746855015801</v>
      </c>
      <c r="Q73" s="2">
        <v>305.18922157294401</v>
      </c>
      <c r="R73" s="2">
        <v>200.82594711919401</v>
      </c>
      <c r="S73" s="2">
        <v>13.466120312791899</v>
      </c>
      <c r="T73" s="2">
        <v>46.973463658620403</v>
      </c>
      <c r="U73" s="2">
        <v>21.281286353501098</v>
      </c>
      <c r="V73" s="2">
        <v>16.442126836948201</v>
      </c>
      <c r="W73" s="2">
        <v>16.712833990081101</v>
      </c>
      <c r="X73" s="2">
        <v>14.807580101784099</v>
      </c>
      <c r="Y73" s="2">
        <v>27.325864028071301</v>
      </c>
      <c r="Z73" s="2">
        <v>45.176570350214298</v>
      </c>
      <c r="AA73" s="2">
        <v>256.48467996289202</v>
      </c>
      <c r="AB73" s="2">
        <v>132.19840005037199</v>
      </c>
      <c r="AC73" s="2">
        <v>1932.7950057712201</v>
      </c>
      <c r="AD73" s="2">
        <v>19.6201597542615</v>
      </c>
      <c r="AE73" s="2">
        <v>212.31492936344699</v>
      </c>
      <c r="AF73" s="2">
        <v>51.002862656119802</v>
      </c>
      <c r="AG73" s="2">
        <v>15.177540860786699</v>
      </c>
      <c r="AH73" s="2">
        <v>10.3794802069264</v>
      </c>
      <c r="AI73" s="2">
        <v>526.90534098212504</v>
      </c>
      <c r="AJ73" s="2">
        <v>1225.60597792152</v>
      </c>
      <c r="AK73" s="2">
        <v>344.65565528453601</v>
      </c>
      <c r="AL73" s="2">
        <v>44.8927322403094</v>
      </c>
      <c r="AM73" s="2">
        <v>10.315935174783901</v>
      </c>
      <c r="AN73" s="2">
        <v>17.867286363927199</v>
      </c>
      <c r="AO73" s="2">
        <v>574.69567544971505</v>
      </c>
      <c r="AP73" s="2">
        <v>521.45857538120299</v>
      </c>
      <c r="AQ73" s="2">
        <v>194.65869507554299</v>
      </c>
      <c r="AR73" s="2">
        <v>3223.4947600280898</v>
      </c>
      <c r="AS73" s="2">
        <v>74.163835563223998</v>
      </c>
      <c r="AT73" s="2">
        <v>120.678410308856</v>
      </c>
      <c r="AU73" s="2">
        <v>244.73232833901301</v>
      </c>
      <c r="AV73" s="2">
        <v>43.6497321331005</v>
      </c>
      <c r="AW73" s="2">
        <v>2014.09084169831</v>
      </c>
      <c r="AX73" s="2">
        <v>712.86975637800401</v>
      </c>
      <c r="AY73" s="2">
        <v>1976.92594178381</v>
      </c>
      <c r="AZ73" s="2">
        <v>775.57794389634</v>
      </c>
      <c r="BA73" s="2">
        <v>1038.48702758226</v>
      </c>
      <c r="BB73" s="2">
        <v>946.36831539197703</v>
      </c>
      <c r="BC73" s="2">
        <v>73.503416964653198</v>
      </c>
      <c r="BD73" s="2">
        <v>485.705695622512</v>
      </c>
      <c r="BE73" s="2">
        <v>486.78275797791298</v>
      </c>
      <c r="BF73" s="2">
        <v>233.17546392217801</v>
      </c>
      <c r="BG73" s="2">
        <v>553.94814626514096</v>
      </c>
      <c r="BH73" s="2">
        <v>572.10536748927495</v>
      </c>
      <c r="BI73" s="2">
        <v>218.353354921792</v>
      </c>
      <c r="BJ73" s="2">
        <v>56.608182716454003</v>
      </c>
      <c r="BK73" s="2">
        <v>24.9463311488724</v>
      </c>
      <c r="BL73" s="2">
        <v>16.1942917742149</v>
      </c>
      <c r="BM73" s="2">
        <v>670.90897670884499</v>
      </c>
      <c r="BN73" s="2">
        <v>46.071634688589697</v>
      </c>
      <c r="BO73" s="2">
        <v>107.732020688334</v>
      </c>
      <c r="BP73" s="2">
        <v>30.1421308942015</v>
      </c>
      <c r="BQ73" s="2"/>
      <c r="BR73" s="2">
        <f t="shared" si="4"/>
        <v>28019.757535120669</v>
      </c>
      <c r="BS73" s="2">
        <f t="array" ref="BS73">SUMPRODUCT(B73:BP73,TRANSPOSE(pct_by_cnty!$F$4:$F$70))</f>
        <v>13055.386967717111</v>
      </c>
      <c r="BT73" s="2">
        <f t="array" ref="BT73">SUMPRODUCT(B73:BP73,TRANSPOSE(pct_by_cnty!$G$4:$G$70))</f>
        <v>995.07536965958059</v>
      </c>
      <c r="BU73" s="7">
        <f t="array" ref="BU73">SUMPRODUCT(B73:BP73,TRANSPOSE(pct_by_cnty!$H$4:$H$70))</f>
        <v>14050.462337376692</v>
      </c>
      <c r="BV73" s="7"/>
      <c r="BW73" s="15">
        <f t="shared" si="5"/>
        <v>0.46593504427556737</v>
      </c>
      <c r="BX73" s="15">
        <f t="shared" si="3"/>
        <v>0.50144839118488049</v>
      </c>
    </row>
    <row r="74" spans="1:76" x14ac:dyDescent="0.25">
      <c r="A74">
        <v>2045</v>
      </c>
      <c r="B74" s="2">
        <v>300.09531070697</v>
      </c>
      <c r="C74" s="2">
        <v>33.7883468979349</v>
      </c>
      <c r="D74" s="2">
        <v>242.047624625765</v>
      </c>
      <c r="E74" s="2">
        <v>27.013666518285898</v>
      </c>
      <c r="F74" s="2">
        <v>776.38103532821799</v>
      </c>
      <c r="G74" s="2">
        <v>2500.5690927847299</v>
      </c>
      <c r="H74" s="2">
        <v>16.437258186883302</v>
      </c>
      <c r="I74" s="2">
        <v>263.24239415925302</v>
      </c>
      <c r="J74" s="2">
        <v>194.765675290768</v>
      </c>
      <c r="K74" s="2">
        <v>303.75572605490697</v>
      </c>
      <c r="L74" s="2">
        <v>601.16987253609102</v>
      </c>
      <c r="M74" s="2">
        <v>83.404741095617496</v>
      </c>
      <c r="N74" s="2">
        <v>41.498905290499501</v>
      </c>
      <c r="O74" s="2">
        <v>18.858641559545401</v>
      </c>
      <c r="P74" s="2">
        <v>1122.7212801513499</v>
      </c>
      <c r="Q74" s="2">
        <v>303.30421139535798</v>
      </c>
      <c r="R74" s="2">
        <v>204.84626916057701</v>
      </c>
      <c r="S74" s="2">
        <v>13.4982777321451</v>
      </c>
      <c r="T74" s="2">
        <v>46.993769418263</v>
      </c>
      <c r="U74" s="2">
        <v>21.415782538974799</v>
      </c>
      <c r="V74" s="2">
        <v>16.486317819820599</v>
      </c>
      <c r="W74" s="2">
        <v>16.708025085894199</v>
      </c>
      <c r="X74" s="2">
        <v>14.811127751135601</v>
      </c>
      <c r="Y74" s="2">
        <v>27.252940511597401</v>
      </c>
      <c r="Z74" s="2">
        <v>45.136166209777201</v>
      </c>
      <c r="AA74" s="2">
        <v>259.24820445766602</v>
      </c>
      <c r="AB74" s="2">
        <v>133.11311696732199</v>
      </c>
      <c r="AC74" s="2">
        <v>1949.3965515884299</v>
      </c>
      <c r="AD74" s="2">
        <v>19.574469845137202</v>
      </c>
      <c r="AE74" s="2">
        <v>213.92409783782099</v>
      </c>
      <c r="AF74" s="2">
        <v>50.971147999776903</v>
      </c>
      <c r="AG74" s="2">
        <v>15.2224206144987</v>
      </c>
      <c r="AH74" s="2">
        <v>10.438970627644601</v>
      </c>
      <c r="AI74" s="2">
        <v>534.64416956571097</v>
      </c>
      <c r="AJ74" s="2">
        <v>1245.92975002202</v>
      </c>
      <c r="AK74" s="2">
        <v>346.24734286637602</v>
      </c>
      <c r="AL74" s="2">
        <v>44.942948414119101</v>
      </c>
      <c r="AM74" s="2">
        <v>10.354464041600901</v>
      </c>
      <c r="AN74" s="2">
        <v>17.786619556210201</v>
      </c>
      <c r="AO74" s="2">
        <v>581.94983377553694</v>
      </c>
      <c r="AP74" s="2">
        <v>528.64749873157405</v>
      </c>
      <c r="AQ74" s="2">
        <v>196.15031892371101</v>
      </c>
      <c r="AR74" s="2">
        <v>3237.4454484319199</v>
      </c>
      <c r="AS74" s="2">
        <v>73.959930696270604</v>
      </c>
      <c r="AT74" s="2">
        <v>121.820265148</v>
      </c>
      <c r="AU74" s="2">
        <v>245.74145028996401</v>
      </c>
      <c r="AV74" s="2">
        <v>43.601362307340402</v>
      </c>
      <c r="AW74" s="2">
        <v>2039.6240828602699</v>
      </c>
      <c r="AX74" s="2">
        <v>728.43651669387998</v>
      </c>
      <c r="AY74" s="2">
        <v>1998.02430830303</v>
      </c>
      <c r="AZ74" s="2">
        <v>785.37740255981896</v>
      </c>
      <c r="BA74" s="2">
        <v>1039.7729225450801</v>
      </c>
      <c r="BB74" s="2">
        <v>953.01279524070105</v>
      </c>
      <c r="BC74" s="2">
        <v>73.202681881844896</v>
      </c>
      <c r="BD74" s="2">
        <v>495.41932855399602</v>
      </c>
      <c r="BE74" s="2">
        <v>494.126018849199</v>
      </c>
      <c r="BF74" s="2">
        <v>234.07783489959499</v>
      </c>
      <c r="BG74" s="2">
        <v>559.376033019023</v>
      </c>
      <c r="BH74" s="2">
        <v>576.54336177332596</v>
      </c>
      <c r="BI74" s="2">
        <v>222.54903552714401</v>
      </c>
      <c r="BJ74" s="2">
        <v>56.9721143440863</v>
      </c>
      <c r="BK74" s="2">
        <v>25.0151811247339</v>
      </c>
      <c r="BL74" s="2">
        <v>16.217290769067102</v>
      </c>
      <c r="BM74" s="2">
        <v>674.23334307796199</v>
      </c>
      <c r="BN74" s="2">
        <v>46.725956679917701</v>
      </c>
      <c r="BO74" s="2">
        <v>108.605670294809</v>
      </c>
      <c r="BP74" s="2">
        <v>30.222466075210999</v>
      </c>
      <c r="BQ74" s="2"/>
      <c r="BR74" s="2">
        <f t="shared" si="4"/>
        <v>28274.847186591698</v>
      </c>
      <c r="BS74" s="2">
        <f t="array" ref="BS74">SUMPRODUCT(B74:BP74,TRANSPOSE(pct_by_cnty!$F$4:$F$70))</f>
        <v>13173.924127503527</v>
      </c>
      <c r="BT74" s="2">
        <f t="array" ref="BT74">SUMPRODUCT(B74:BP74,TRANSPOSE(pct_by_cnty!$G$4:$G$70))</f>
        <v>997.23897015711714</v>
      </c>
      <c r="BU74" s="7">
        <f t="array" ref="BU74">SUMPRODUCT(B74:BP74,TRANSPOSE(pct_by_cnty!$H$4:$H$70))</f>
        <v>14171.163097660645</v>
      </c>
      <c r="BV74" s="7"/>
      <c r="BW74" s="15">
        <f t="shared" si="5"/>
        <v>0.46592379582340498</v>
      </c>
      <c r="BX74" s="15">
        <f t="shared" si="3"/>
        <v>0.50119326920291174</v>
      </c>
    </row>
    <row r="75" spans="1:76" x14ac:dyDescent="0.25">
      <c r="A75">
        <v>2046</v>
      </c>
      <c r="B75" s="2">
        <v>301.13236593432401</v>
      </c>
      <c r="C75" s="2">
        <v>33.998315075638899</v>
      </c>
      <c r="D75" s="2">
        <v>244.32266537185299</v>
      </c>
      <c r="E75" s="2">
        <v>26.883149824238401</v>
      </c>
      <c r="F75" s="2">
        <v>780.65929716399796</v>
      </c>
      <c r="G75" s="2">
        <v>2522.24886423415</v>
      </c>
      <c r="H75" s="2">
        <v>16.428282905421199</v>
      </c>
      <c r="I75" s="2">
        <v>266.12963174118102</v>
      </c>
      <c r="J75" s="2">
        <v>196.81620662399001</v>
      </c>
      <c r="K75" s="2">
        <v>307.26525866269498</v>
      </c>
      <c r="L75" s="2">
        <v>609.73283369734497</v>
      </c>
      <c r="M75" s="2">
        <v>83.604113789287496</v>
      </c>
      <c r="N75" s="2">
        <v>41.457881705529701</v>
      </c>
      <c r="O75" s="2">
        <v>18.877102912331701</v>
      </c>
      <c r="P75" s="2">
        <v>1127.87412321588</v>
      </c>
      <c r="Q75" s="2">
        <v>301.35298088161102</v>
      </c>
      <c r="R75" s="2">
        <v>209.08287318186501</v>
      </c>
      <c r="S75" s="2">
        <v>13.519914707576</v>
      </c>
      <c r="T75" s="2">
        <v>47.017845571153003</v>
      </c>
      <c r="U75" s="2">
        <v>21.562286164514401</v>
      </c>
      <c r="V75" s="2">
        <v>16.517683442673299</v>
      </c>
      <c r="W75" s="2">
        <v>16.704987613215199</v>
      </c>
      <c r="X75" s="2">
        <v>14.80307622187</v>
      </c>
      <c r="Y75" s="2">
        <v>27.158938215841602</v>
      </c>
      <c r="Z75" s="2">
        <v>45.060479172206797</v>
      </c>
      <c r="AA75" s="2">
        <v>262.02754705105099</v>
      </c>
      <c r="AB75" s="2">
        <v>134.05152220070499</v>
      </c>
      <c r="AC75" s="2">
        <v>1966.039244073</v>
      </c>
      <c r="AD75" s="2">
        <v>19.513562820769799</v>
      </c>
      <c r="AE75" s="2">
        <v>215.583511176363</v>
      </c>
      <c r="AF75" s="2">
        <v>50.899554309889197</v>
      </c>
      <c r="AG75" s="2">
        <v>15.268613015287899</v>
      </c>
      <c r="AH75" s="2">
        <v>10.490577747150899</v>
      </c>
      <c r="AI75" s="2">
        <v>542.41309378354799</v>
      </c>
      <c r="AJ75" s="2">
        <v>1267.3628008144301</v>
      </c>
      <c r="AK75" s="2">
        <v>347.87421761546398</v>
      </c>
      <c r="AL75" s="2">
        <v>44.957847095948303</v>
      </c>
      <c r="AM75" s="2">
        <v>10.384971718490499</v>
      </c>
      <c r="AN75" s="2">
        <v>17.692422817429701</v>
      </c>
      <c r="AO75" s="2">
        <v>589.25530474242703</v>
      </c>
      <c r="AP75" s="2">
        <v>535.70144037611499</v>
      </c>
      <c r="AQ75" s="2">
        <v>197.75273234497499</v>
      </c>
      <c r="AR75" s="2">
        <v>3251.2406782727799</v>
      </c>
      <c r="AS75" s="2">
        <v>73.698764781111194</v>
      </c>
      <c r="AT75" s="2">
        <v>122.960018374714</v>
      </c>
      <c r="AU75" s="2">
        <v>246.90480892669899</v>
      </c>
      <c r="AV75" s="2">
        <v>43.518932047854101</v>
      </c>
      <c r="AW75" s="2">
        <v>2065.1628959810701</v>
      </c>
      <c r="AX75" s="2">
        <v>744.229064150353</v>
      </c>
      <c r="AY75" s="2">
        <v>2019.0730813878199</v>
      </c>
      <c r="AZ75" s="2">
        <v>795.259852982501</v>
      </c>
      <c r="BA75" s="2">
        <v>1041.00795976738</v>
      </c>
      <c r="BB75" s="2">
        <v>958.81118116786695</v>
      </c>
      <c r="BC75" s="2">
        <v>72.845934767812395</v>
      </c>
      <c r="BD75" s="2">
        <v>505.27423097266302</v>
      </c>
      <c r="BE75" s="2">
        <v>501.83291685345199</v>
      </c>
      <c r="BF75" s="2">
        <v>234.92319564907501</v>
      </c>
      <c r="BG75" s="2">
        <v>564.81851549345697</v>
      </c>
      <c r="BH75" s="2">
        <v>580.92659778154098</v>
      </c>
      <c r="BI75" s="2">
        <v>226.67281385805899</v>
      </c>
      <c r="BJ75" s="2">
        <v>57.293511974943897</v>
      </c>
      <c r="BK75" s="2">
        <v>25.064543156505799</v>
      </c>
      <c r="BL75" s="2">
        <v>16.228108780477001</v>
      </c>
      <c r="BM75" s="2">
        <v>678.01457786732601</v>
      </c>
      <c r="BN75" s="2">
        <v>47.393352015630498</v>
      </c>
      <c r="BO75" s="2">
        <v>109.552950932014</v>
      </c>
      <c r="BP75" s="2">
        <v>30.279247511982899</v>
      </c>
      <c r="BQ75" s="2"/>
      <c r="BR75" s="2">
        <f t="shared" si="4"/>
        <v>28530.46785718852</v>
      </c>
      <c r="BS75" s="2">
        <f t="array" ref="BS75">SUMPRODUCT(B75:BP75,TRANSPOSE(pct_by_cnty!$F$4:$F$70))</f>
        <v>13293.083548974748</v>
      </c>
      <c r="BT75" s="2">
        <f t="array" ref="BT75">SUMPRODUCT(B75:BP75,TRANSPOSE(pct_by_cnty!$G$4:$G$70))</f>
        <v>999.47120877658824</v>
      </c>
      <c r="BU75" s="7">
        <f t="array" ref="BU75">SUMPRODUCT(B75:BP75,TRANSPOSE(pct_by_cnty!$H$4:$H$70))</f>
        <v>14292.554757751337</v>
      </c>
      <c r="BV75" s="7"/>
      <c r="BW75" s="15">
        <f t="shared" si="5"/>
        <v>0.46592588721342787</v>
      </c>
      <c r="BX75" s="15">
        <f t="shared" si="3"/>
        <v>0.5009576018624663</v>
      </c>
    </row>
    <row r="76" spans="1:76" x14ac:dyDescent="0.25">
      <c r="A76">
        <v>2047</v>
      </c>
      <c r="B76" s="2">
        <v>301.93438297370801</v>
      </c>
      <c r="C76" s="2">
        <v>34.198604932866402</v>
      </c>
      <c r="D76" s="2">
        <v>246.63129838161399</v>
      </c>
      <c r="E76" s="2">
        <v>26.761488856288</v>
      </c>
      <c r="F76" s="2">
        <v>786.067702231113</v>
      </c>
      <c r="G76" s="2">
        <v>2538.72308879397</v>
      </c>
      <c r="H76" s="2">
        <v>16.424396335274299</v>
      </c>
      <c r="I76" s="2">
        <v>269.00140249401397</v>
      </c>
      <c r="J76" s="2">
        <v>198.86984676789001</v>
      </c>
      <c r="K76" s="2">
        <v>310.71551106775598</v>
      </c>
      <c r="L76" s="2">
        <v>619.298745922188</v>
      </c>
      <c r="M76" s="2">
        <v>83.829985035587796</v>
      </c>
      <c r="N76" s="2">
        <v>41.4297820270166</v>
      </c>
      <c r="O76" s="2">
        <v>18.901457533963399</v>
      </c>
      <c r="P76" s="2">
        <v>1132.6867591090299</v>
      </c>
      <c r="Q76" s="2">
        <v>299.19241088481402</v>
      </c>
      <c r="R76" s="2">
        <v>213.23005083000299</v>
      </c>
      <c r="S76" s="2">
        <v>13.5457931472202</v>
      </c>
      <c r="T76" s="2">
        <v>47.008195762785697</v>
      </c>
      <c r="U76" s="2">
        <v>21.692650461123701</v>
      </c>
      <c r="V76" s="2">
        <v>16.5542588980449</v>
      </c>
      <c r="W76" s="2">
        <v>16.702777884583998</v>
      </c>
      <c r="X76" s="2">
        <v>14.799629525601899</v>
      </c>
      <c r="Y76" s="2">
        <v>27.073681536576998</v>
      </c>
      <c r="Z76" s="2">
        <v>44.998918305538702</v>
      </c>
      <c r="AA76" s="2">
        <v>264.85299358253502</v>
      </c>
      <c r="AB76" s="2">
        <v>134.89289830892</v>
      </c>
      <c r="AC76" s="2">
        <v>1982.94483124455</v>
      </c>
      <c r="AD76" s="2">
        <v>19.4588837490586</v>
      </c>
      <c r="AE76" s="2">
        <v>217.309579638044</v>
      </c>
      <c r="AF76" s="2">
        <v>50.843863042792997</v>
      </c>
      <c r="AG76" s="2">
        <v>15.303949300803</v>
      </c>
      <c r="AH76" s="2">
        <v>10.545713270476201</v>
      </c>
      <c r="AI76" s="2">
        <v>551.735308546498</v>
      </c>
      <c r="AJ76" s="2">
        <v>1289.68287277376</v>
      </c>
      <c r="AK76" s="2">
        <v>349.25806157803999</v>
      </c>
      <c r="AL76" s="2">
        <v>44.986674391317798</v>
      </c>
      <c r="AM76" s="2">
        <v>10.4187793831651</v>
      </c>
      <c r="AN76" s="2">
        <v>17.604185465982798</v>
      </c>
      <c r="AO76" s="2">
        <v>596.130438922846</v>
      </c>
      <c r="AP76" s="2">
        <v>542.45372299392</v>
      </c>
      <c r="AQ76" s="2">
        <v>199.44997939983801</v>
      </c>
      <c r="AR76" s="2">
        <v>3258.2357308522601</v>
      </c>
      <c r="AS76" s="2">
        <v>73.461292797396297</v>
      </c>
      <c r="AT76" s="2">
        <v>124.070584747922</v>
      </c>
      <c r="AU76" s="2">
        <v>248.17598582096801</v>
      </c>
      <c r="AV76" s="2">
        <v>43.4501751111004</v>
      </c>
      <c r="AW76" s="2">
        <v>2096.4942876985001</v>
      </c>
      <c r="AX76" s="2">
        <v>762.35434502901398</v>
      </c>
      <c r="AY76" s="2">
        <v>2039.9260366077101</v>
      </c>
      <c r="AZ76" s="2">
        <v>805.31689201133497</v>
      </c>
      <c r="BA76" s="2">
        <v>1042.30952938112</v>
      </c>
      <c r="BB76" s="2">
        <v>964.55990901398104</v>
      </c>
      <c r="BC76" s="2">
        <v>72.513415183032095</v>
      </c>
      <c r="BD76" s="2">
        <v>515.15967982228597</v>
      </c>
      <c r="BE76" s="2">
        <v>509.86924869535898</v>
      </c>
      <c r="BF76" s="2">
        <v>235.59697725732099</v>
      </c>
      <c r="BG76" s="2">
        <v>569.814996693284</v>
      </c>
      <c r="BH76" s="2">
        <v>586.87529796025603</v>
      </c>
      <c r="BI76" s="2">
        <v>230.70393674053901</v>
      </c>
      <c r="BJ76" s="2">
        <v>57.634652703132502</v>
      </c>
      <c r="BK76" s="2">
        <v>25.121773074898101</v>
      </c>
      <c r="BL76" s="2">
        <v>16.243785483024901</v>
      </c>
      <c r="BM76" s="2">
        <v>681.25169933556595</v>
      </c>
      <c r="BN76" s="2">
        <v>48.035796998931701</v>
      </c>
      <c r="BO76" s="2">
        <v>110.55403911576001</v>
      </c>
      <c r="BP76" s="2">
        <v>30.345533321546</v>
      </c>
      <c r="BQ76" s="2"/>
      <c r="BR76" s="2">
        <f t="shared" si="4"/>
        <v>28786.221156747364</v>
      </c>
      <c r="BS76" s="2">
        <f t="array" ref="BS76">SUMPRODUCT(B76:BP76,TRANSPOSE(pct_by_cnty!$F$4:$F$70))</f>
        <v>13402.346143116458</v>
      </c>
      <c r="BT76" s="2">
        <f t="array" ref="BT76">SUMPRODUCT(B76:BP76,TRANSPOSE(pct_by_cnty!$G$4:$G$70))</f>
        <v>1001.4910455703334</v>
      </c>
      <c r="BU76" s="7">
        <f t="array" ref="BU76">SUMPRODUCT(B76:BP76,TRANSPOSE(pct_by_cnty!$H$4:$H$70))</f>
        <v>14403.83718868679</v>
      </c>
      <c r="BV76" s="7"/>
      <c r="BW76" s="15">
        <f t="shared" si="5"/>
        <v>0.46558199042999454</v>
      </c>
      <c r="BX76" s="15">
        <f t="shared" si="3"/>
        <v>0.50037263002513244</v>
      </c>
    </row>
    <row r="77" spans="1:76" x14ac:dyDescent="0.25">
      <c r="A77">
        <v>2048</v>
      </c>
      <c r="B77" s="2">
        <v>302.71602566545403</v>
      </c>
      <c r="C77" s="2">
        <v>34.394611798109899</v>
      </c>
      <c r="D77" s="2">
        <v>248.962965716474</v>
      </c>
      <c r="E77" s="2">
        <v>26.635712707872401</v>
      </c>
      <c r="F77" s="2">
        <v>791.37940192205701</v>
      </c>
      <c r="G77" s="2">
        <v>2554.99883448523</v>
      </c>
      <c r="H77" s="2">
        <v>16.417634816670599</v>
      </c>
      <c r="I77" s="2">
        <v>271.71663232597001</v>
      </c>
      <c r="J77" s="2">
        <v>200.761736426813</v>
      </c>
      <c r="K77" s="2">
        <v>314.15460851119298</v>
      </c>
      <c r="L77" s="2">
        <v>628.76905824917696</v>
      </c>
      <c r="M77" s="2">
        <v>84.041744967272905</v>
      </c>
      <c r="N77" s="2">
        <v>41.394450351364803</v>
      </c>
      <c r="O77" s="2">
        <v>18.922528928294401</v>
      </c>
      <c r="P77" s="2">
        <v>1137.33928567097</v>
      </c>
      <c r="Q77" s="2">
        <v>297.07825158262398</v>
      </c>
      <c r="R77" s="2">
        <v>217.478878404818</v>
      </c>
      <c r="S77" s="2">
        <v>13.5693441862774</v>
      </c>
      <c r="T77" s="2">
        <v>46.954922160801701</v>
      </c>
      <c r="U77" s="2">
        <v>21.8221802044825</v>
      </c>
      <c r="V77" s="2">
        <v>16.588009630825201</v>
      </c>
      <c r="W77" s="2">
        <v>16.700650272540599</v>
      </c>
      <c r="X77" s="2">
        <v>14.793592246548</v>
      </c>
      <c r="Y77" s="2">
        <v>26.983965726783602</v>
      </c>
      <c r="Z77" s="2">
        <v>44.9295712543517</v>
      </c>
      <c r="AA77" s="2">
        <v>267.67272111037403</v>
      </c>
      <c r="AB77" s="2">
        <v>135.757078111189</v>
      </c>
      <c r="AC77" s="2">
        <v>1999.72203256176</v>
      </c>
      <c r="AD77" s="2">
        <v>19.4009594386592</v>
      </c>
      <c r="AE77" s="2">
        <v>219.01323857285101</v>
      </c>
      <c r="AF77" s="2">
        <v>50.779337721505399</v>
      </c>
      <c r="AG77" s="2">
        <v>15.3251288026058</v>
      </c>
      <c r="AH77" s="2">
        <v>10.5992819002917</v>
      </c>
      <c r="AI77" s="2">
        <v>561.14048992634196</v>
      </c>
      <c r="AJ77" s="2">
        <v>1312.37942880745</v>
      </c>
      <c r="AK77" s="2">
        <v>350.32192669984801</v>
      </c>
      <c r="AL77" s="2">
        <v>45.007636208425801</v>
      </c>
      <c r="AM77" s="2">
        <v>10.450866434259501</v>
      </c>
      <c r="AN77" s="2">
        <v>17.513320381772399</v>
      </c>
      <c r="AO77" s="2">
        <v>603.01235564140097</v>
      </c>
      <c r="AP77" s="2">
        <v>549.36165336677698</v>
      </c>
      <c r="AQ77" s="2">
        <v>201.24250809317499</v>
      </c>
      <c r="AR77" s="2">
        <v>3264.85474482071</v>
      </c>
      <c r="AS77" s="2">
        <v>73.211761531907001</v>
      </c>
      <c r="AT77" s="2">
        <v>125.17130058590701</v>
      </c>
      <c r="AU77" s="2">
        <v>249.450216791511</v>
      </c>
      <c r="AV77" s="2">
        <v>43.373929018651303</v>
      </c>
      <c r="AW77" s="2">
        <v>2128.0080650145701</v>
      </c>
      <c r="AX77" s="2">
        <v>780.81356516776202</v>
      </c>
      <c r="AY77" s="2">
        <v>2060.7474693675799</v>
      </c>
      <c r="AZ77" s="2">
        <v>815.39088454616899</v>
      </c>
      <c r="BA77" s="2">
        <v>1043.4716626998199</v>
      </c>
      <c r="BB77" s="2">
        <v>969.67364688443502</v>
      </c>
      <c r="BC77" s="2">
        <v>72.169771510620805</v>
      </c>
      <c r="BD77" s="2">
        <v>525.15512179502502</v>
      </c>
      <c r="BE77" s="2">
        <v>518.24213155147902</v>
      </c>
      <c r="BF77" s="2">
        <v>236.29728550673099</v>
      </c>
      <c r="BG77" s="2">
        <v>574.78568191594104</v>
      </c>
      <c r="BH77" s="2">
        <v>592.80330386559694</v>
      </c>
      <c r="BI77" s="2">
        <v>234.78663775048</v>
      </c>
      <c r="BJ77" s="2">
        <v>57.967670508959998</v>
      </c>
      <c r="BK77" s="2">
        <v>25.1747238241398</v>
      </c>
      <c r="BL77" s="2">
        <v>16.256743796214501</v>
      </c>
      <c r="BM77" s="2">
        <v>684.56531158298299</v>
      </c>
      <c r="BN77" s="2">
        <v>48.641757693423301</v>
      </c>
      <c r="BO77" s="2">
        <v>111.562714104599</v>
      </c>
      <c r="BP77" s="2">
        <v>30.406637926871898</v>
      </c>
      <c r="BQ77" s="2"/>
      <c r="BR77" s="2">
        <f t="shared" si="4"/>
        <v>29041.187301753747</v>
      </c>
      <c r="BS77" s="2">
        <f t="array" ref="BS77">SUMPRODUCT(B77:BP77,TRANSPOSE(pct_by_cnty!$F$4:$F$70))</f>
        <v>13511.407818457106</v>
      </c>
      <c r="BT77" s="2">
        <f t="array" ref="BT77">SUMPRODUCT(B77:BP77,TRANSPOSE(pct_by_cnty!$G$4:$G$70))</f>
        <v>1003.6028071861617</v>
      </c>
      <c r="BU77" s="7">
        <f t="array" ref="BU77">SUMPRODUCT(B77:BP77,TRANSPOSE(pct_by_cnty!$H$4:$H$70))</f>
        <v>14515.010625643265</v>
      </c>
      <c r="BV77" s="7"/>
      <c r="BW77" s="15">
        <f t="shared" si="5"/>
        <v>0.46524984251043949</v>
      </c>
      <c r="BX77" s="15">
        <f t="shared" si="3"/>
        <v>0.4998077549249072</v>
      </c>
    </row>
    <row r="78" spans="1:76" x14ac:dyDescent="0.25">
      <c r="A78">
        <v>2049</v>
      </c>
      <c r="B78" s="2">
        <v>303.531560919963</v>
      </c>
      <c r="C78" s="2">
        <v>34.587790034894098</v>
      </c>
      <c r="D78" s="2">
        <v>251.314718350248</v>
      </c>
      <c r="E78" s="2">
        <v>26.5045277380068</v>
      </c>
      <c r="F78" s="2">
        <v>796.26384314018799</v>
      </c>
      <c r="G78" s="2">
        <v>2571.1859718753499</v>
      </c>
      <c r="H78" s="2">
        <v>16.407161914368899</v>
      </c>
      <c r="I78" s="2">
        <v>274.27719693462097</v>
      </c>
      <c r="J78" s="2">
        <v>202.667238280861</v>
      </c>
      <c r="K78" s="2">
        <v>317.59548226450801</v>
      </c>
      <c r="L78" s="2">
        <v>638.42306655222001</v>
      </c>
      <c r="M78" s="2">
        <v>84.234971147256303</v>
      </c>
      <c r="N78" s="2">
        <v>41.349788258710298</v>
      </c>
      <c r="O78" s="2">
        <v>18.939336425439699</v>
      </c>
      <c r="P78" s="2">
        <v>1141.8804504006</v>
      </c>
      <c r="Q78" s="2">
        <v>294.90394964431601</v>
      </c>
      <c r="R78" s="2">
        <v>221.808034870781</v>
      </c>
      <c r="S78" s="2">
        <v>13.589859770565299</v>
      </c>
      <c r="T78" s="2">
        <v>46.892941592789903</v>
      </c>
      <c r="U78" s="2">
        <v>21.9547885132944</v>
      </c>
      <c r="V78" s="2">
        <v>16.618067263520398</v>
      </c>
      <c r="W78" s="2">
        <v>16.698392805546099</v>
      </c>
      <c r="X78" s="2">
        <v>14.784210658251901</v>
      </c>
      <c r="Y78" s="2">
        <v>26.888460345466299</v>
      </c>
      <c r="Z78" s="2">
        <v>44.850178124643897</v>
      </c>
      <c r="AA78" s="2">
        <v>270.49801830405102</v>
      </c>
      <c r="AB78" s="2">
        <v>136.52042606810701</v>
      </c>
      <c r="AC78" s="2">
        <v>2016.45546348074</v>
      </c>
      <c r="AD78" s="2">
        <v>19.338829731853199</v>
      </c>
      <c r="AE78" s="2">
        <v>220.73771676377299</v>
      </c>
      <c r="AF78" s="2">
        <v>50.703416315095197</v>
      </c>
      <c r="AG78" s="2">
        <v>15.343468923140399</v>
      </c>
      <c r="AH78" s="2">
        <v>10.650711588272699</v>
      </c>
      <c r="AI78" s="2">
        <v>570.65294995067597</v>
      </c>
      <c r="AJ78" s="2">
        <v>1334.7988856546499</v>
      </c>
      <c r="AK78" s="2">
        <v>351.323347251923</v>
      </c>
      <c r="AL78" s="2">
        <v>45.018416759784699</v>
      </c>
      <c r="AM78" s="2">
        <v>10.480679743577999</v>
      </c>
      <c r="AN78" s="2">
        <v>17.418981085708701</v>
      </c>
      <c r="AO78" s="2">
        <v>609.854466846121</v>
      </c>
      <c r="AP78" s="2">
        <v>555.92420235751104</v>
      </c>
      <c r="AQ78" s="2">
        <v>203.094145285472</v>
      </c>
      <c r="AR78" s="2">
        <v>3271.2417371092902</v>
      </c>
      <c r="AS78" s="2">
        <v>72.9465646065984</v>
      </c>
      <c r="AT78" s="2">
        <v>126.267354227984</v>
      </c>
      <c r="AU78" s="2">
        <v>250.74084576791</v>
      </c>
      <c r="AV78" s="2">
        <v>43.288017408054799</v>
      </c>
      <c r="AW78" s="2">
        <v>2159.7947746049399</v>
      </c>
      <c r="AX78" s="2">
        <v>799.64541242208395</v>
      </c>
      <c r="AY78" s="2">
        <v>2081.6251958368798</v>
      </c>
      <c r="AZ78" s="2">
        <v>825.51627799945595</v>
      </c>
      <c r="BA78" s="2">
        <v>1044.5406759914099</v>
      </c>
      <c r="BB78" s="2">
        <v>974.70326024931205</v>
      </c>
      <c r="BC78" s="2">
        <v>71.811500067195198</v>
      </c>
      <c r="BD78" s="2">
        <v>535.28333953142601</v>
      </c>
      <c r="BE78" s="2">
        <v>526.86405662965205</v>
      </c>
      <c r="BF78" s="2">
        <v>236.939351291436</v>
      </c>
      <c r="BG78" s="2">
        <v>579.68637470282704</v>
      </c>
      <c r="BH78" s="2">
        <v>598.73553060500797</v>
      </c>
      <c r="BI78" s="2">
        <v>238.77345545323701</v>
      </c>
      <c r="BJ78" s="2">
        <v>58.289417266786799</v>
      </c>
      <c r="BK78" s="2">
        <v>25.2220765396414</v>
      </c>
      <c r="BL78" s="2">
        <v>16.2661772856206</v>
      </c>
      <c r="BM78" s="2">
        <v>687.88160244325502</v>
      </c>
      <c r="BN78" s="2">
        <v>49.246155136023901</v>
      </c>
      <c r="BO78" s="2">
        <v>112.58501732508201</v>
      </c>
      <c r="BP78" s="2">
        <v>30.4609699795243</v>
      </c>
      <c r="BQ78" s="2"/>
      <c r="BR78" s="2">
        <f t="shared" si="4"/>
        <v>29295.321254417504</v>
      </c>
      <c r="BS78" s="2">
        <f t="array" ref="BS78">SUMPRODUCT(B78:BP78,TRANSPOSE(pct_by_cnty!$F$4:$F$70))</f>
        <v>13619.934091597368</v>
      </c>
      <c r="BT78" s="2">
        <f t="array" ref="BT78">SUMPRODUCT(B78:BP78,TRANSPOSE(pct_by_cnty!$G$4:$G$70))</f>
        <v>1005.6347074238832</v>
      </c>
      <c r="BU78" s="7">
        <f t="array" ref="BU78">SUMPRODUCT(B78:BP78,TRANSPOSE(pct_by_cnty!$H$4:$H$70))</f>
        <v>14625.568799021248</v>
      </c>
      <c r="BV78" s="7"/>
      <c r="BW78" s="15">
        <f t="shared" si="5"/>
        <v>0.4649184070491662</v>
      </c>
      <c r="BX78" s="15">
        <f t="shared" si="3"/>
        <v>0.49924589227079486</v>
      </c>
    </row>
  </sheetData>
  <pageMargins left="0.7" right="0.7" top="0.75" bottom="0.75" header="0.3" footer="0.3"/>
  <pageSetup orientation="portrait" horizontalDpi="90" verticalDpi="90" r:id="rId1"/>
  <ignoredErrors>
    <ignoredError sqref="BR4:BR78 BU4:BU78 BS4:BT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workbookViewId="0">
      <pane ySplit="3" topLeftCell="A7" activePane="bottomLeft" state="frozen"/>
      <selection pane="bottomLeft" activeCell="B33" sqref="B33"/>
    </sheetView>
  </sheetViews>
  <sheetFormatPr defaultRowHeight="15" x14ac:dyDescent="0.25"/>
  <cols>
    <col min="1" max="1" width="13.28515625" bestFit="1" customWidth="1"/>
    <col min="13" max="13" width="10" bestFit="1" customWidth="1"/>
    <col min="15" max="15" width="10.7109375" bestFit="1" customWidth="1"/>
  </cols>
  <sheetData>
    <row r="1" spans="1:16" s="27" customFormat="1" x14ac:dyDescent="0.25">
      <c r="A1" s="29" t="s">
        <v>227</v>
      </c>
    </row>
    <row r="2" spans="1:16" s="27" customFormat="1" x14ac:dyDescent="0.25">
      <c r="A2" s="33" t="s">
        <v>224</v>
      </c>
    </row>
    <row r="3" spans="1:16" x14ac:dyDescent="0.25">
      <c r="A3" s="4" t="s">
        <v>135</v>
      </c>
      <c r="B3" s="4" t="s">
        <v>136</v>
      </c>
      <c r="C3" s="4" t="s">
        <v>137</v>
      </c>
      <c r="D3" s="4" t="s">
        <v>134</v>
      </c>
      <c r="F3" s="4" t="s">
        <v>136</v>
      </c>
      <c r="G3" s="4" t="s">
        <v>137</v>
      </c>
      <c r="H3" s="4" t="s">
        <v>134</v>
      </c>
      <c r="M3" s="12">
        <v>2020</v>
      </c>
      <c r="N3" t="s">
        <v>208</v>
      </c>
      <c r="O3" t="s">
        <v>210</v>
      </c>
      <c r="P3" s="13" t="s">
        <v>211</v>
      </c>
    </row>
    <row r="4" spans="1:16" x14ac:dyDescent="0.25">
      <c r="A4" s="5" t="s">
        <v>138</v>
      </c>
      <c r="B4" s="6">
        <v>8.0129163427614669E-3</v>
      </c>
      <c r="C4" s="6">
        <v>0</v>
      </c>
      <c r="D4" s="6">
        <f>C4+B4</f>
        <v>8.0129163427614669E-3</v>
      </c>
      <c r="F4" s="3">
        <f>IF(B4&gt;0,1,0)*B4</f>
        <v>8.0129163427614669E-3</v>
      </c>
      <c r="G4" s="3">
        <f>IF(C4&gt;0,1,0)*C4</f>
        <v>0</v>
      </c>
      <c r="H4" s="3">
        <f>IF(D4&gt;0,1,0)*D4</f>
        <v>8.0129163427614669E-3</v>
      </c>
      <c r="J4" s="14"/>
      <c r="K4" s="14"/>
      <c r="M4" t="s">
        <v>136</v>
      </c>
      <c r="N4">
        <f t="array" ref="N4">COUNTIF(B4:B70,"&gt;0")</f>
        <v>35</v>
      </c>
      <c r="O4" s="7">
        <f>'County Pop (1,000''s)'!BS49</f>
        <v>10232.403094539648</v>
      </c>
      <c r="P4" s="3">
        <f>O4/$O$8</f>
        <v>0.46686223999197213</v>
      </c>
    </row>
    <row r="5" spans="1:16" x14ac:dyDescent="0.25">
      <c r="A5" s="5" t="s">
        <v>139</v>
      </c>
      <c r="B5" s="6">
        <v>0.47160415342233525</v>
      </c>
      <c r="C5" s="6">
        <v>0</v>
      </c>
      <c r="D5" s="6">
        <f t="shared" ref="D5:D68" si="0">C5+B5</f>
        <v>0.47160415342233525</v>
      </c>
      <c r="F5" s="3">
        <f t="shared" ref="F5:F68" si="1">IF(B5&gt;0,1,0)*B5</f>
        <v>0.47160415342233525</v>
      </c>
      <c r="G5" s="3">
        <f t="shared" ref="G5:G68" si="2">IF(C5&gt;0,1,0)*C5</f>
        <v>0</v>
      </c>
      <c r="H5" s="3">
        <f t="shared" ref="H5:H36" si="3">IF(D5&gt;0,1,0)*D5</f>
        <v>0.47160415342233525</v>
      </c>
      <c r="J5" s="14"/>
      <c r="K5" s="14"/>
      <c r="M5" t="s">
        <v>137</v>
      </c>
      <c r="N5">
        <f>COUNTIF(C4:C70,"&gt;0")</f>
        <v>8</v>
      </c>
      <c r="O5" s="7">
        <f>'County Pop (1,000''s)'!BT49</f>
        <v>878.19002142244426</v>
      </c>
      <c r="P5" s="3">
        <f>O5/$O$8</f>
        <v>4.0068179170801695E-2</v>
      </c>
    </row>
    <row r="6" spans="1:16" x14ac:dyDescent="0.25">
      <c r="A6" s="5" t="s">
        <v>140</v>
      </c>
      <c r="B6" s="6">
        <v>0</v>
      </c>
      <c r="C6" s="6">
        <v>0.87291945666730442</v>
      </c>
      <c r="D6" s="6">
        <f t="shared" si="0"/>
        <v>0.87291945666730442</v>
      </c>
      <c r="F6" s="3">
        <f t="shared" si="1"/>
        <v>0</v>
      </c>
      <c r="G6" s="3">
        <f t="shared" si="2"/>
        <v>0.87291945666730442</v>
      </c>
      <c r="H6" s="3">
        <f t="shared" si="3"/>
        <v>0.87291945666730442</v>
      </c>
      <c r="J6" s="14"/>
      <c r="K6" s="14"/>
      <c r="M6" t="s">
        <v>134</v>
      </c>
      <c r="N6">
        <f>N5+N4</f>
        <v>43</v>
      </c>
      <c r="O6" s="7">
        <f>SUM(O4:O5)</f>
        <v>11110.593115962092</v>
      </c>
      <c r="P6" s="3">
        <f>O6/$O$8</f>
        <v>0.50693041916277382</v>
      </c>
    </row>
    <row r="7" spans="1:16" x14ac:dyDescent="0.25">
      <c r="A7" s="5" t="s">
        <v>141</v>
      </c>
      <c r="B7" s="6">
        <v>0.32878759574070615</v>
      </c>
      <c r="C7" s="6">
        <v>0</v>
      </c>
      <c r="D7" s="6">
        <f t="shared" si="0"/>
        <v>0.32878759574070615</v>
      </c>
      <c r="F7" s="3">
        <f t="shared" si="1"/>
        <v>0.32878759574070615</v>
      </c>
      <c r="G7" s="3">
        <f t="shared" si="2"/>
        <v>0</v>
      </c>
      <c r="H7" s="3">
        <f t="shared" si="3"/>
        <v>0.32878759574070615</v>
      </c>
      <c r="J7" s="14"/>
      <c r="K7" s="14"/>
      <c r="O7" s="7"/>
    </row>
    <row r="8" spans="1:16" x14ac:dyDescent="0.25">
      <c r="A8" s="5" t="s">
        <v>142</v>
      </c>
      <c r="B8" s="6">
        <v>0.99990638086424866</v>
      </c>
      <c r="C8" s="6">
        <v>0</v>
      </c>
      <c r="D8" s="6">
        <f t="shared" si="0"/>
        <v>0.99990638086424866</v>
      </c>
      <c r="F8" s="3">
        <f t="shared" si="1"/>
        <v>0.99990638086424866</v>
      </c>
      <c r="G8" s="3">
        <f t="shared" si="2"/>
        <v>0</v>
      </c>
      <c r="H8" s="3">
        <f t="shared" si="3"/>
        <v>0.99990638086424866</v>
      </c>
      <c r="J8" s="14"/>
      <c r="K8" s="14"/>
      <c r="M8" t="s">
        <v>209</v>
      </c>
      <c r="N8">
        <v>67</v>
      </c>
      <c r="O8" s="7">
        <f>'County Pop (1,000''s)'!BR49</f>
        <v>21917.392793890544</v>
      </c>
    </row>
    <row r="9" spans="1:16" x14ac:dyDescent="0.25">
      <c r="A9" s="5" t="s">
        <v>143</v>
      </c>
      <c r="B9" s="6">
        <v>0.99999040111347082</v>
      </c>
      <c r="C9" s="6">
        <v>0</v>
      </c>
      <c r="D9" s="6">
        <f t="shared" si="0"/>
        <v>0.99999040111347082</v>
      </c>
      <c r="F9" s="3">
        <f t="shared" si="1"/>
        <v>0.99999040111347082</v>
      </c>
      <c r="G9" s="3">
        <f t="shared" si="2"/>
        <v>0</v>
      </c>
      <c r="H9" s="3">
        <f t="shared" si="3"/>
        <v>0.99999040111347082</v>
      </c>
      <c r="J9" s="14"/>
      <c r="K9" s="14"/>
      <c r="N9" s="3"/>
      <c r="O9" s="3"/>
    </row>
    <row r="10" spans="1:16" x14ac:dyDescent="0.25">
      <c r="A10" s="5" t="s">
        <v>144</v>
      </c>
      <c r="B10" s="6">
        <v>0</v>
      </c>
      <c r="C10" s="6">
        <v>0</v>
      </c>
      <c r="D10" s="6">
        <f t="shared" si="0"/>
        <v>0</v>
      </c>
      <c r="F10" s="3">
        <f t="shared" si="1"/>
        <v>0</v>
      </c>
      <c r="G10" s="3">
        <f t="shared" si="2"/>
        <v>0</v>
      </c>
      <c r="H10" s="3">
        <f t="shared" si="3"/>
        <v>0</v>
      </c>
      <c r="J10" s="14"/>
      <c r="K10" s="14"/>
    </row>
    <row r="11" spans="1:16" x14ac:dyDescent="0.25">
      <c r="A11" s="5" t="s">
        <v>145</v>
      </c>
      <c r="B11" s="6">
        <v>0.98963606610716093</v>
      </c>
      <c r="C11" s="6">
        <v>0</v>
      </c>
      <c r="D11" s="6">
        <f t="shared" si="0"/>
        <v>0.98963606610716093</v>
      </c>
      <c r="F11" s="3">
        <f t="shared" si="1"/>
        <v>0.98963606610716093</v>
      </c>
      <c r="G11" s="3">
        <f t="shared" si="2"/>
        <v>0</v>
      </c>
      <c r="H11" s="3">
        <f t="shared" si="3"/>
        <v>0.98963606610716093</v>
      </c>
      <c r="J11" s="14"/>
      <c r="K11" s="14"/>
    </row>
    <row r="12" spans="1:16" x14ac:dyDescent="0.25">
      <c r="A12" s="5" t="s">
        <v>146</v>
      </c>
      <c r="B12" s="6">
        <v>0</v>
      </c>
      <c r="C12" s="6">
        <v>0</v>
      </c>
      <c r="D12" s="6">
        <f t="shared" si="0"/>
        <v>0</v>
      </c>
      <c r="F12" s="3">
        <f t="shared" si="1"/>
        <v>0</v>
      </c>
      <c r="G12" s="3">
        <f t="shared" si="2"/>
        <v>0</v>
      </c>
      <c r="H12" s="3">
        <f t="shared" si="3"/>
        <v>0</v>
      </c>
      <c r="J12" s="14"/>
      <c r="K12" s="14"/>
    </row>
    <row r="13" spans="1:16" x14ac:dyDescent="0.25">
      <c r="A13" s="5" t="s">
        <v>147</v>
      </c>
      <c r="B13" s="6">
        <v>8.8354789759655383E-3</v>
      </c>
      <c r="C13" s="6">
        <v>0</v>
      </c>
      <c r="D13" s="6">
        <f t="shared" si="0"/>
        <v>8.8354789759655383E-3</v>
      </c>
      <c r="F13" s="3">
        <f t="shared" si="1"/>
        <v>8.8354789759655383E-3</v>
      </c>
      <c r="G13" s="3">
        <f t="shared" si="2"/>
        <v>0</v>
      </c>
      <c r="H13" s="3">
        <f t="shared" si="3"/>
        <v>8.8354789759655383E-3</v>
      </c>
      <c r="J13" s="14"/>
      <c r="K13" s="14"/>
    </row>
    <row r="14" spans="1:16" x14ac:dyDescent="0.25">
      <c r="A14" s="5" t="s">
        <v>148</v>
      </c>
      <c r="B14" s="6">
        <v>0.86182596198723671</v>
      </c>
      <c r="C14" s="6">
        <v>0</v>
      </c>
      <c r="D14" s="6">
        <f t="shared" si="0"/>
        <v>0.86182596198723671</v>
      </c>
      <c r="F14" s="3">
        <f t="shared" si="1"/>
        <v>0.86182596198723671</v>
      </c>
      <c r="G14" s="3">
        <f t="shared" si="2"/>
        <v>0</v>
      </c>
      <c r="H14" s="3">
        <f t="shared" si="3"/>
        <v>0.86182596198723671</v>
      </c>
      <c r="J14" s="14"/>
      <c r="K14" s="14"/>
    </row>
    <row r="15" spans="1:16" x14ac:dyDescent="0.25">
      <c r="A15" s="5" t="s">
        <v>149</v>
      </c>
      <c r="B15" s="6">
        <v>0.40498253617506591</v>
      </c>
      <c r="C15" s="6">
        <v>0</v>
      </c>
      <c r="D15" s="6">
        <f t="shared" si="0"/>
        <v>0.40498253617506591</v>
      </c>
      <c r="F15" s="3">
        <f t="shared" si="1"/>
        <v>0.40498253617506591</v>
      </c>
      <c r="G15" s="3">
        <f t="shared" si="2"/>
        <v>0</v>
      </c>
      <c r="H15" s="3">
        <f t="shared" si="3"/>
        <v>0.40498253617506591</v>
      </c>
      <c r="J15" s="14"/>
      <c r="K15" s="14"/>
    </row>
    <row r="16" spans="1:16" x14ac:dyDescent="0.25">
      <c r="A16" s="5" t="s">
        <v>150</v>
      </c>
      <c r="B16" s="6">
        <v>0.95785823831432948</v>
      </c>
      <c r="C16" s="6">
        <v>0</v>
      </c>
      <c r="D16" s="6">
        <f t="shared" si="0"/>
        <v>0.95785823831432948</v>
      </c>
      <c r="F16" s="3">
        <f t="shared" si="1"/>
        <v>0.95785823831432948</v>
      </c>
      <c r="G16" s="3">
        <f t="shared" si="2"/>
        <v>0</v>
      </c>
      <c r="H16" s="3">
        <f t="shared" si="3"/>
        <v>0.95785823831432948</v>
      </c>
      <c r="J16" s="14"/>
      <c r="K16" s="14"/>
    </row>
    <row r="17" spans="1:11" x14ac:dyDescent="0.25">
      <c r="A17" s="5" t="s">
        <v>151</v>
      </c>
      <c r="B17" s="6">
        <v>0</v>
      </c>
      <c r="C17" s="6">
        <v>0</v>
      </c>
      <c r="D17" s="6">
        <f t="shared" si="0"/>
        <v>0</v>
      </c>
      <c r="F17" s="3">
        <f t="shared" si="1"/>
        <v>0</v>
      </c>
      <c r="G17" s="3">
        <f t="shared" si="2"/>
        <v>0</v>
      </c>
      <c r="H17" s="3">
        <f t="shared" si="3"/>
        <v>0</v>
      </c>
      <c r="J17" s="14"/>
      <c r="K17" s="14"/>
    </row>
    <row r="18" spans="1:11" x14ac:dyDescent="0.25">
      <c r="A18" s="5" t="s">
        <v>152</v>
      </c>
      <c r="B18" s="6">
        <v>1.2338489176677294E-5</v>
      </c>
      <c r="C18" s="6">
        <v>0</v>
      </c>
      <c r="D18" s="6">
        <f t="shared" si="0"/>
        <v>1.2338489176677294E-5</v>
      </c>
      <c r="F18" s="3">
        <f t="shared" si="1"/>
        <v>1.2338489176677294E-5</v>
      </c>
      <c r="G18" s="3">
        <f t="shared" si="2"/>
        <v>0</v>
      </c>
      <c r="H18" s="3">
        <f t="shared" si="3"/>
        <v>1.2338489176677294E-5</v>
      </c>
      <c r="J18" s="14"/>
      <c r="K18" s="14"/>
    </row>
    <row r="19" spans="1:11" x14ac:dyDescent="0.25">
      <c r="A19" s="5" t="s">
        <v>153</v>
      </c>
      <c r="B19" s="6">
        <v>0</v>
      </c>
      <c r="C19" s="6">
        <v>0.97968012772083879</v>
      </c>
      <c r="D19" s="6">
        <f t="shared" si="0"/>
        <v>0.97968012772083879</v>
      </c>
      <c r="F19" s="3">
        <f t="shared" si="1"/>
        <v>0</v>
      </c>
      <c r="G19" s="3">
        <f t="shared" si="2"/>
        <v>0.97968012772083879</v>
      </c>
      <c r="H19" s="3">
        <f t="shared" si="3"/>
        <v>0.97968012772083879</v>
      </c>
      <c r="J19" s="14"/>
      <c r="K19" s="14"/>
    </row>
    <row r="20" spans="1:11" x14ac:dyDescent="0.25">
      <c r="A20" s="5" t="s">
        <v>154</v>
      </c>
      <c r="B20" s="6">
        <v>0.99975445754004233</v>
      </c>
      <c r="C20" s="6">
        <v>0</v>
      </c>
      <c r="D20" s="6">
        <f t="shared" si="0"/>
        <v>0.99975445754004233</v>
      </c>
      <c r="F20" s="3">
        <f t="shared" si="1"/>
        <v>0.99975445754004233</v>
      </c>
      <c r="G20" s="3">
        <f t="shared" si="2"/>
        <v>0</v>
      </c>
      <c r="H20" s="3">
        <f t="shared" si="3"/>
        <v>0.99975445754004233</v>
      </c>
      <c r="J20" s="14"/>
      <c r="K20" s="14"/>
    </row>
    <row r="21" spans="1:11" x14ac:dyDescent="0.25">
      <c r="A21" s="5" t="s">
        <v>155</v>
      </c>
      <c r="B21" s="6">
        <v>0</v>
      </c>
      <c r="C21" s="6">
        <v>0</v>
      </c>
      <c r="D21" s="6">
        <f t="shared" si="0"/>
        <v>0</v>
      </c>
      <c r="F21" s="3">
        <f t="shared" si="1"/>
        <v>0</v>
      </c>
      <c r="G21" s="3">
        <f t="shared" si="2"/>
        <v>0</v>
      </c>
      <c r="H21" s="3">
        <f t="shared" si="3"/>
        <v>0</v>
      </c>
      <c r="J21" s="14"/>
      <c r="K21" s="14"/>
    </row>
    <row r="22" spans="1:11" x14ac:dyDescent="0.25">
      <c r="A22" s="5" t="s">
        <v>156</v>
      </c>
      <c r="B22" s="6">
        <v>0</v>
      </c>
      <c r="C22" s="6">
        <v>0</v>
      </c>
      <c r="D22" s="6">
        <f t="shared" si="0"/>
        <v>0</v>
      </c>
      <c r="F22" s="3">
        <f t="shared" si="1"/>
        <v>0</v>
      </c>
      <c r="G22" s="3">
        <f t="shared" si="2"/>
        <v>0</v>
      </c>
      <c r="H22" s="3">
        <f t="shared" si="3"/>
        <v>0</v>
      </c>
      <c r="J22" s="14"/>
      <c r="K22" s="14"/>
    </row>
    <row r="23" spans="1:11" x14ac:dyDescent="0.25">
      <c r="A23" s="5" t="s">
        <v>157</v>
      </c>
      <c r="B23" s="6">
        <v>0</v>
      </c>
      <c r="C23" s="6">
        <v>0</v>
      </c>
      <c r="D23" s="6">
        <f t="shared" si="0"/>
        <v>0</v>
      </c>
      <c r="F23" s="3">
        <f t="shared" si="1"/>
        <v>0</v>
      </c>
      <c r="G23" s="3">
        <f t="shared" si="2"/>
        <v>0</v>
      </c>
      <c r="H23" s="3">
        <f t="shared" si="3"/>
        <v>0</v>
      </c>
      <c r="J23" s="14"/>
      <c r="K23" s="14"/>
    </row>
    <row r="24" spans="1:11" x14ac:dyDescent="0.25">
      <c r="A24" s="5" t="s">
        <v>158</v>
      </c>
      <c r="B24" s="6">
        <v>0.50501067849515358</v>
      </c>
      <c r="C24" s="6">
        <v>0</v>
      </c>
      <c r="D24" s="6">
        <f t="shared" si="0"/>
        <v>0.50501067849515358</v>
      </c>
      <c r="F24" s="3">
        <f t="shared" si="1"/>
        <v>0.50501067849515358</v>
      </c>
      <c r="G24" s="3">
        <f t="shared" si="2"/>
        <v>0</v>
      </c>
      <c r="H24" s="3">
        <f t="shared" si="3"/>
        <v>0.50501067849515358</v>
      </c>
      <c r="J24" s="14"/>
      <c r="K24" s="14"/>
    </row>
    <row r="25" spans="1:11" x14ac:dyDescent="0.25">
      <c r="A25" s="5" t="s">
        <v>159</v>
      </c>
      <c r="B25" s="6">
        <v>0</v>
      </c>
      <c r="C25" s="6">
        <v>0</v>
      </c>
      <c r="D25" s="6">
        <f t="shared" si="0"/>
        <v>0</v>
      </c>
      <c r="F25" s="3">
        <f t="shared" si="1"/>
        <v>0</v>
      </c>
      <c r="G25" s="3">
        <f t="shared" si="2"/>
        <v>0</v>
      </c>
      <c r="H25" s="3">
        <f t="shared" si="3"/>
        <v>0</v>
      </c>
      <c r="J25" s="14"/>
      <c r="K25" s="14"/>
    </row>
    <row r="26" spans="1:11" x14ac:dyDescent="0.25">
      <c r="A26" s="5" t="s">
        <v>160</v>
      </c>
      <c r="B26" s="6">
        <v>0</v>
      </c>
      <c r="C26" s="6">
        <v>0</v>
      </c>
      <c r="D26" s="6">
        <f t="shared" si="0"/>
        <v>0</v>
      </c>
      <c r="F26" s="3">
        <f t="shared" si="1"/>
        <v>0</v>
      </c>
      <c r="G26" s="3">
        <f t="shared" si="2"/>
        <v>0</v>
      </c>
      <c r="H26" s="3">
        <f t="shared" si="3"/>
        <v>0</v>
      </c>
      <c r="J26" s="14"/>
      <c r="K26" s="14"/>
    </row>
    <row r="27" spans="1:11" x14ac:dyDescent="0.25">
      <c r="A27" s="5" t="s">
        <v>161</v>
      </c>
      <c r="B27" s="6">
        <v>2.5856496444731738E-3</v>
      </c>
      <c r="C27" s="6">
        <v>0</v>
      </c>
      <c r="D27" s="6">
        <f t="shared" si="0"/>
        <v>2.5856496444731738E-3</v>
      </c>
      <c r="F27" s="3">
        <f t="shared" si="1"/>
        <v>2.5856496444731738E-3</v>
      </c>
      <c r="G27" s="3">
        <f t="shared" si="2"/>
        <v>0</v>
      </c>
      <c r="H27" s="3">
        <f t="shared" si="3"/>
        <v>2.5856496444731738E-3</v>
      </c>
      <c r="J27" s="14"/>
      <c r="K27" s="14"/>
    </row>
    <row r="28" spans="1:11" x14ac:dyDescent="0.25">
      <c r="A28" s="5" t="s">
        <v>162</v>
      </c>
      <c r="B28" s="6">
        <v>0.56805059114654932</v>
      </c>
      <c r="C28" s="6">
        <v>0</v>
      </c>
      <c r="D28" s="6">
        <f t="shared" si="0"/>
        <v>0.56805059114654932</v>
      </c>
      <c r="F28" s="3">
        <f t="shared" si="1"/>
        <v>0.56805059114654932</v>
      </c>
      <c r="G28" s="3">
        <f t="shared" si="2"/>
        <v>0</v>
      </c>
      <c r="H28" s="3">
        <f t="shared" si="3"/>
        <v>0.56805059114654932</v>
      </c>
      <c r="J28" s="14"/>
      <c r="K28" s="14"/>
    </row>
    <row r="29" spans="1:11" x14ac:dyDescent="0.25">
      <c r="A29" s="5" t="s">
        <v>163</v>
      </c>
      <c r="B29" s="6">
        <v>0</v>
      </c>
      <c r="C29" s="6">
        <v>0</v>
      </c>
      <c r="D29" s="6">
        <f t="shared" si="0"/>
        <v>0</v>
      </c>
      <c r="F29" s="3">
        <f t="shared" si="1"/>
        <v>0</v>
      </c>
      <c r="G29" s="3">
        <f t="shared" si="2"/>
        <v>0</v>
      </c>
      <c r="H29" s="3">
        <f t="shared" si="3"/>
        <v>0</v>
      </c>
      <c r="J29" s="14"/>
      <c r="K29" s="14"/>
    </row>
    <row r="30" spans="1:11" x14ac:dyDescent="0.25">
      <c r="A30" s="5" t="s">
        <v>164</v>
      </c>
      <c r="B30" s="6">
        <v>7.5234651765823017E-3</v>
      </c>
      <c r="C30" s="6">
        <v>0</v>
      </c>
      <c r="D30" s="6">
        <f t="shared" si="0"/>
        <v>7.5234651765823017E-3</v>
      </c>
      <c r="F30" s="3">
        <f t="shared" si="1"/>
        <v>7.5234651765823017E-3</v>
      </c>
      <c r="G30" s="3">
        <f t="shared" si="2"/>
        <v>0</v>
      </c>
      <c r="H30" s="3">
        <f t="shared" si="3"/>
        <v>7.5234651765823017E-3</v>
      </c>
      <c r="J30" s="14"/>
      <c r="K30" s="14"/>
    </row>
    <row r="31" spans="1:11" x14ac:dyDescent="0.25">
      <c r="A31" s="5" t="s">
        <v>165</v>
      </c>
      <c r="B31" s="6">
        <v>0</v>
      </c>
      <c r="C31" s="6">
        <v>0</v>
      </c>
      <c r="D31" s="6">
        <f t="shared" si="0"/>
        <v>0</v>
      </c>
      <c r="F31" s="3">
        <f t="shared" si="1"/>
        <v>0</v>
      </c>
      <c r="G31" s="3">
        <f t="shared" si="2"/>
        <v>0</v>
      </c>
      <c r="H31" s="3">
        <f t="shared" si="3"/>
        <v>0</v>
      </c>
      <c r="J31" s="14"/>
      <c r="K31" s="14"/>
    </row>
    <row r="32" spans="1:11" x14ac:dyDescent="0.25">
      <c r="A32" s="5" t="s">
        <v>166</v>
      </c>
      <c r="B32" s="6">
        <v>0</v>
      </c>
      <c r="C32" s="6">
        <v>0.22503642272778213</v>
      </c>
      <c r="D32" s="6">
        <f t="shared" si="0"/>
        <v>0.22503642272778213</v>
      </c>
      <c r="F32" s="3">
        <f t="shared" si="1"/>
        <v>0</v>
      </c>
      <c r="G32" s="3">
        <f t="shared" si="2"/>
        <v>0.22503642272778213</v>
      </c>
      <c r="H32" s="3">
        <f t="shared" si="3"/>
        <v>0.22503642272778213</v>
      </c>
      <c r="J32" s="14"/>
      <c r="K32" s="14"/>
    </row>
    <row r="33" spans="1:11" x14ac:dyDescent="0.25">
      <c r="A33" s="5" t="s">
        <v>167</v>
      </c>
      <c r="B33" s="36">
        <v>1</v>
      </c>
      <c r="C33" s="6">
        <v>0</v>
      </c>
      <c r="D33" s="6">
        <f t="shared" si="0"/>
        <v>1</v>
      </c>
      <c r="F33" s="3">
        <f t="shared" si="1"/>
        <v>1</v>
      </c>
      <c r="G33" s="3">
        <f t="shared" si="2"/>
        <v>0</v>
      </c>
      <c r="H33" s="3">
        <f t="shared" si="3"/>
        <v>1</v>
      </c>
      <c r="J33" s="14"/>
      <c r="K33" s="14"/>
    </row>
    <row r="34" spans="1:11" x14ac:dyDescent="0.25">
      <c r="A34" s="5" t="s">
        <v>168</v>
      </c>
      <c r="B34" s="6">
        <v>0</v>
      </c>
      <c r="C34" s="6">
        <v>4.7254725472547256E-2</v>
      </c>
      <c r="D34" s="6">
        <f t="shared" si="0"/>
        <v>4.7254725472547256E-2</v>
      </c>
      <c r="F34" s="3">
        <f t="shared" si="1"/>
        <v>0</v>
      </c>
      <c r="G34" s="3">
        <f t="shared" si="2"/>
        <v>4.7254725472547256E-2</v>
      </c>
      <c r="H34" s="3">
        <f t="shared" si="3"/>
        <v>4.7254725472547256E-2</v>
      </c>
      <c r="J34" s="14"/>
      <c r="K34" s="14"/>
    </row>
    <row r="35" spans="1:11" x14ac:dyDescent="0.25">
      <c r="A35" s="5" t="s">
        <v>169</v>
      </c>
      <c r="B35" s="6">
        <v>0</v>
      </c>
      <c r="C35" s="6">
        <v>0</v>
      </c>
      <c r="D35" s="6">
        <f t="shared" si="0"/>
        <v>0</v>
      </c>
      <c r="F35" s="3">
        <f t="shared" si="1"/>
        <v>0</v>
      </c>
      <c r="G35" s="3">
        <f t="shared" si="2"/>
        <v>0</v>
      </c>
      <c r="H35" s="3">
        <f t="shared" si="3"/>
        <v>0</v>
      </c>
      <c r="J35" s="14"/>
      <c r="K35" s="14"/>
    </row>
    <row r="36" spans="1:11" x14ac:dyDescent="0.25">
      <c r="A36" s="5" t="s">
        <v>170</v>
      </c>
      <c r="B36" s="6">
        <v>0</v>
      </c>
      <c r="C36" s="6">
        <v>0</v>
      </c>
      <c r="D36" s="6">
        <f t="shared" si="0"/>
        <v>0</v>
      </c>
      <c r="F36" s="3">
        <f t="shared" si="1"/>
        <v>0</v>
      </c>
      <c r="G36" s="3">
        <f t="shared" si="2"/>
        <v>0</v>
      </c>
      <c r="H36" s="3">
        <f t="shared" si="3"/>
        <v>0</v>
      </c>
      <c r="J36" s="14"/>
      <c r="K36" s="14"/>
    </row>
    <row r="37" spans="1:11" x14ac:dyDescent="0.25">
      <c r="A37" s="5" t="s">
        <v>171</v>
      </c>
      <c r="B37" s="6">
        <v>0</v>
      </c>
      <c r="C37" s="6">
        <v>0</v>
      </c>
      <c r="D37" s="6">
        <f t="shared" si="0"/>
        <v>0</v>
      </c>
      <c r="F37" s="3">
        <f t="shared" si="1"/>
        <v>0</v>
      </c>
      <c r="G37" s="3">
        <f t="shared" si="2"/>
        <v>0</v>
      </c>
      <c r="H37" s="3">
        <f t="shared" ref="H37:H70" si="4">IF(D37&gt;0,1,0)*D37</f>
        <v>0</v>
      </c>
      <c r="K37" s="14"/>
    </row>
    <row r="38" spans="1:11" x14ac:dyDescent="0.25">
      <c r="A38" s="5" t="s">
        <v>172</v>
      </c>
      <c r="B38" s="6">
        <v>0.5813779104115856</v>
      </c>
      <c r="C38" s="6">
        <v>0</v>
      </c>
      <c r="D38" s="6">
        <f t="shared" si="0"/>
        <v>0.5813779104115856</v>
      </c>
      <c r="F38" s="3">
        <f t="shared" si="1"/>
        <v>0.5813779104115856</v>
      </c>
      <c r="G38" s="3">
        <f t="shared" si="2"/>
        <v>0</v>
      </c>
      <c r="H38" s="3">
        <f t="shared" si="4"/>
        <v>0.5813779104115856</v>
      </c>
      <c r="K38" s="14"/>
    </row>
    <row r="39" spans="1:11" x14ac:dyDescent="0.25">
      <c r="A39" s="5" t="s">
        <v>173</v>
      </c>
      <c r="B39" s="6">
        <v>0</v>
      </c>
      <c r="C39" s="6">
        <v>0</v>
      </c>
      <c r="D39" s="6">
        <f t="shared" si="0"/>
        <v>0</v>
      </c>
      <c r="F39" s="3">
        <f t="shared" si="1"/>
        <v>0</v>
      </c>
      <c r="G39" s="3">
        <f t="shared" si="2"/>
        <v>0</v>
      </c>
      <c r="H39" s="3">
        <f t="shared" si="4"/>
        <v>0</v>
      </c>
      <c r="K39" s="14"/>
    </row>
    <row r="40" spans="1:11" x14ac:dyDescent="0.25">
      <c r="A40" s="5" t="s">
        <v>174</v>
      </c>
      <c r="B40" s="6">
        <v>0</v>
      </c>
      <c r="C40" s="6">
        <v>0</v>
      </c>
      <c r="D40" s="6">
        <f t="shared" si="0"/>
        <v>0</v>
      </c>
      <c r="F40" s="3">
        <f t="shared" si="1"/>
        <v>0</v>
      </c>
      <c r="G40" s="3">
        <f t="shared" si="2"/>
        <v>0</v>
      </c>
      <c r="H40" s="3">
        <f t="shared" si="4"/>
        <v>0</v>
      </c>
      <c r="K40" s="14"/>
    </row>
    <row r="41" spans="1:11" x14ac:dyDescent="0.25">
      <c r="A41" s="5" t="s">
        <v>175</v>
      </c>
      <c r="B41" s="6">
        <v>0</v>
      </c>
      <c r="C41" s="6">
        <v>0</v>
      </c>
      <c r="D41" s="6">
        <f t="shared" si="0"/>
        <v>0</v>
      </c>
      <c r="F41" s="3">
        <f t="shared" si="1"/>
        <v>0</v>
      </c>
      <c r="G41" s="3">
        <f t="shared" si="2"/>
        <v>0</v>
      </c>
      <c r="H41" s="3">
        <f t="shared" si="4"/>
        <v>0</v>
      </c>
      <c r="K41" s="14"/>
    </row>
    <row r="42" spans="1:11" x14ac:dyDescent="0.25">
      <c r="A42" s="5" t="s">
        <v>176</v>
      </c>
      <c r="B42" s="6">
        <v>0</v>
      </c>
      <c r="C42" s="6">
        <v>0</v>
      </c>
      <c r="D42" s="6">
        <f t="shared" si="0"/>
        <v>0</v>
      </c>
      <c r="F42" s="3">
        <f t="shared" si="1"/>
        <v>0</v>
      </c>
      <c r="G42" s="3">
        <f t="shared" si="2"/>
        <v>0</v>
      </c>
      <c r="H42" s="3">
        <f t="shared" si="4"/>
        <v>0</v>
      </c>
      <c r="K42" s="14"/>
    </row>
    <row r="43" spans="1:11" x14ac:dyDescent="0.25">
      <c r="A43" s="5" t="s">
        <v>177</v>
      </c>
      <c r="B43" s="6">
        <v>0.88002010660690533</v>
      </c>
      <c r="C43" s="6">
        <v>0</v>
      </c>
      <c r="D43" s="6">
        <f t="shared" si="0"/>
        <v>0.88002010660690533</v>
      </c>
      <c r="F43" s="3">
        <f t="shared" si="1"/>
        <v>0.88002010660690533</v>
      </c>
      <c r="G43" s="3">
        <f t="shared" si="2"/>
        <v>0</v>
      </c>
      <c r="H43" s="3">
        <f t="shared" si="4"/>
        <v>0.88002010660690533</v>
      </c>
      <c r="K43" s="14"/>
    </row>
    <row r="44" spans="1:11" x14ac:dyDescent="0.25">
      <c r="A44" s="5" t="s">
        <v>178</v>
      </c>
      <c r="B44" s="6">
        <v>0</v>
      </c>
      <c r="C44" s="6">
        <v>0</v>
      </c>
      <c r="D44" s="6">
        <f t="shared" si="0"/>
        <v>0</v>
      </c>
      <c r="F44" s="3">
        <f t="shared" si="1"/>
        <v>0</v>
      </c>
      <c r="G44" s="3">
        <f t="shared" si="2"/>
        <v>0</v>
      </c>
      <c r="H44" s="3">
        <f t="shared" si="4"/>
        <v>0</v>
      </c>
      <c r="K44" s="14"/>
    </row>
    <row r="45" spans="1:11" x14ac:dyDescent="0.25">
      <c r="A45" s="5" t="s">
        <v>179</v>
      </c>
      <c r="B45" s="6">
        <v>1</v>
      </c>
      <c r="C45" s="6">
        <v>0</v>
      </c>
      <c r="D45" s="6">
        <f t="shared" si="0"/>
        <v>1</v>
      </c>
      <c r="F45" s="3">
        <f t="shared" si="1"/>
        <v>1</v>
      </c>
      <c r="G45" s="3">
        <f t="shared" si="2"/>
        <v>0</v>
      </c>
      <c r="H45" s="3">
        <f t="shared" si="4"/>
        <v>1</v>
      </c>
      <c r="K45" s="14"/>
    </row>
    <row r="46" spans="1:11" x14ac:dyDescent="0.25">
      <c r="A46" s="5" t="s">
        <v>180</v>
      </c>
      <c r="B46" s="6">
        <v>0.97805321483595142</v>
      </c>
      <c r="C46" s="6">
        <v>0</v>
      </c>
      <c r="D46" s="6">
        <f t="shared" si="0"/>
        <v>0.97805321483595142</v>
      </c>
      <c r="F46" s="3">
        <f t="shared" si="1"/>
        <v>0.97805321483595142</v>
      </c>
      <c r="G46" s="3">
        <f t="shared" si="2"/>
        <v>0</v>
      </c>
      <c r="H46" s="3">
        <f t="shared" si="4"/>
        <v>0.97805321483595142</v>
      </c>
      <c r="K46" s="14"/>
    </row>
    <row r="47" spans="1:11" x14ac:dyDescent="0.25">
      <c r="A47" s="5" t="s">
        <v>181</v>
      </c>
      <c r="B47" s="6">
        <v>8.1385885362167192E-4</v>
      </c>
      <c r="C47" s="6">
        <v>0</v>
      </c>
      <c r="D47" s="6">
        <f t="shared" si="0"/>
        <v>8.1385885362167192E-4</v>
      </c>
      <c r="F47" s="3">
        <f t="shared" si="1"/>
        <v>8.1385885362167192E-4</v>
      </c>
      <c r="G47" s="3">
        <f t="shared" si="2"/>
        <v>0</v>
      </c>
      <c r="H47" s="3">
        <f t="shared" si="4"/>
        <v>8.1385885362167192E-4</v>
      </c>
      <c r="K47" s="14"/>
    </row>
    <row r="48" spans="1:11" x14ac:dyDescent="0.25">
      <c r="A48" s="5" t="s">
        <v>182</v>
      </c>
      <c r="B48" s="6">
        <v>0.49648135116115411</v>
      </c>
      <c r="C48" s="6">
        <v>0</v>
      </c>
      <c r="D48" s="6">
        <f t="shared" si="0"/>
        <v>0.49648135116115411</v>
      </c>
      <c r="F48" s="3">
        <f t="shared" si="1"/>
        <v>0.49648135116115411</v>
      </c>
      <c r="G48" s="3">
        <f t="shared" si="2"/>
        <v>0</v>
      </c>
      <c r="H48" s="3">
        <f t="shared" si="4"/>
        <v>0.49648135116115411</v>
      </c>
      <c r="K48" s="14"/>
    </row>
    <row r="49" spans="1:11" x14ac:dyDescent="0.25">
      <c r="A49" s="5" t="s">
        <v>183</v>
      </c>
      <c r="B49" s="6">
        <v>0</v>
      </c>
      <c r="C49" s="6">
        <v>0.85424233957343765</v>
      </c>
      <c r="D49" s="6">
        <f t="shared" si="0"/>
        <v>0.85424233957343765</v>
      </c>
      <c r="F49" s="3">
        <f t="shared" si="1"/>
        <v>0</v>
      </c>
      <c r="G49" s="3">
        <f t="shared" si="2"/>
        <v>0.85424233957343765</v>
      </c>
      <c r="H49" s="3">
        <f t="shared" si="4"/>
        <v>0.85424233957343765</v>
      </c>
      <c r="K49" s="14"/>
    </row>
    <row r="50" spans="1:11" x14ac:dyDescent="0.25">
      <c r="A50" s="5" t="s">
        <v>184</v>
      </c>
      <c r="B50" s="6">
        <v>0.90942301493499511</v>
      </c>
      <c r="C50" s="6">
        <v>0</v>
      </c>
      <c r="D50" s="6">
        <f t="shared" si="0"/>
        <v>0.90942301493499511</v>
      </c>
      <c r="F50" s="3">
        <f t="shared" si="1"/>
        <v>0.90942301493499511</v>
      </c>
      <c r="G50" s="3">
        <f t="shared" si="2"/>
        <v>0</v>
      </c>
      <c r="H50" s="3">
        <f t="shared" si="4"/>
        <v>0.90942301493499511</v>
      </c>
      <c r="K50" s="14"/>
    </row>
    <row r="51" spans="1:11" x14ac:dyDescent="0.25">
      <c r="A51" s="5" t="s">
        <v>185</v>
      </c>
      <c r="B51" s="6">
        <v>1.90016170376099E-6</v>
      </c>
      <c r="C51" s="6">
        <v>0</v>
      </c>
      <c r="D51" s="6">
        <f t="shared" si="0"/>
        <v>1.90016170376099E-6</v>
      </c>
      <c r="F51" s="3">
        <f t="shared" si="1"/>
        <v>1.90016170376099E-6</v>
      </c>
      <c r="G51" s="3">
        <f t="shared" si="2"/>
        <v>0</v>
      </c>
      <c r="H51" s="3">
        <f t="shared" si="4"/>
        <v>1.90016170376099E-6</v>
      </c>
      <c r="K51" s="14"/>
    </row>
    <row r="52" spans="1:11" x14ac:dyDescent="0.25">
      <c r="A52" s="5" t="s">
        <v>186</v>
      </c>
      <c r="B52" s="6">
        <v>1.3894485278792847E-5</v>
      </c>
      <c r="C52" s="6">
        <v>0</v>
      </c>
      <c r="D52" s="6">
        <f t="shared" si="0"/>
        <v>1.3894485278792847E-5</v>
      </c>
      <c r="F52" s="3">
        <f t="shared" si="1"/>
        <v>1.3894485278792847E-5</v>
      </c>
      <c r="G52" s="3">
        <f t="shared" si="2"/>
        <v>0</v>
      </c>
      <c r="H52" s="3">
        <f t="shared" si="4"/>
        <v>1.3894485278792847E-5</v>
      </c>
      <c r="K52" s="14"/>
    </row>
    <row r="53" spans="1:11" x14ac:dyDescent="0.25">
      <c r="A53" s="5" t="s">
        <v>187</v>
      </c>
      <c r="B53" s="6">
        <v>0.96484788716778658</v>
      </c>
      <c r="C53" s="6">
        <v>0</v>
      </c>
      <c r="D53" s="6">
        <f t="shared" si="0"/>
        <v>0.96484788716778658</v>
      </c>
      <c r="F53" s="3">
        <f t="shared" si="1"/>
        <v>0.96484788716778658</v>
      </c>
      <c r="G53" s="3">
        <f t="shared" si="2"/>
        <v>0</v>
      </c>
      <c r="H53" s="3">
        <f t="shared" si="4"/>
        <v>0.96484788716778658</v>
      </c>
      <c r="K53" s="14"/>
    </row>
    <row r="54" spans="1:11" x14ac:dyDescent="0.25">
      <c r="A54" s="5" t="s">
        <v>188</v>
      </c>
      <c r="B54" s="6">
        <v>0</v>
      </c>
      <c r="C54" s="6">
        <v>0</v>
      </c>
      <c r="D54" s="6">
        <f t="shared" si="0"/>
        <v>0</v>
      </c>
      <c r="F54" s="3">
        <f t="shared" si="1"/>
        <v>0</v>
      </c>
      <c r="G54" s="3">
        <f t="shared" si="2"/>
        <v>0</v>
      </c>
      <c r="H54" s="3">
        <f t="shared" si="4"/>
        <v>0</v>
      </c>
      <c r="K54" s="14"/>
    </row>
    <row r="55" spans="1:11" x14ac:dyDescent="0.25">
      <c r="A55" s="5" t="s">
        <v>189</v>
      </c>
      <c r="B55" s="6">
        <v>0</v>
      </c>
      <c r="C55" s="6">
        <v>0</v>
      </c>
      <c r="D55" s="6">
        <f t="shared" si="0"/>
        <v>0</v>
      </c>
      <c r="F55" s="3">
        <f t="shared" si="1"/>
        <v>0</v>
      </c>
      <c r="G55" s="3">
        <f t="shared" si="2"/>
        <v>0</v>
      </c>
      <c r="H55" s="3">
        <f t="shared" si="4"/>
        <v>0</v>
      </c>
      <c r="K55" s="14"/>
    </row>
    <row r="56" spans="1:11" x14ac:dyDescent="0.25">
      <c r="A56" s="5" t="s">
        <v>190</v>
      </c>
      <c r="B56" s="6">
        <v>0</v>
      </c>
      <c r="C56" s="6">
        <v>0</v>
      </c>
      <c r="D56" s="6">
        <f t="shared" si="0"/>
        <v>0</v>
      </c>
      <c r="F56" s="3">
        <f t="shared" si="1"/>
        <v>0</v>
      </c>
      <c r="G56" s="3">
        <f t="shared" si="2"/>
        <v>0</v>
      </c>
      <c r="H56" s="3">
        <f t="shared" si="4"/>
        <v>0</v>
      </c>
      <c r="K56" s="14"/>
    </row>
    <row r="57" spans="1:11" x14ac:dyDescent="0.25">
      <c r="A57" s="5" t="s">
        <v>191</v>
      </c>
      <c r="B57" s="6">
        <v>0.47681522565387541</v>
      </c>
      <c r="C57" s="6">
        <v>0</v>
      </c>
      <c r="D57" s="6">
        <f t="shared" si="0"/>
        <v>0.47681522565387541</v>
      </c>
      <c r="F57" s="3">
        <f t="shared" si="1"/>
        <v>0.47681522565387541</v>
      </c>
      <c r="G57" s="3">
        <f t="shared" si="2"/>
        <v>0</v>
      </c>
      <c r="H57" s="3">
        <f t="shared" si="4"/>
        <v>0.47681522565387541</v>
      </c>
      <c r="K57" s="14"/>
    </row>
    <row r="58" spans="1:11" x14ac:dyDescent="0.25">
      <c r="A58" s="5" t="s">
        <v>192</v>
      </c>
      <c r="B58" s="6">
        <v>0.71194470404263788</v>
      </c>
      <c r="C58" s="6">
        <v>0</v>
      </c>
      <c r="D58" s="6">
        <f t="shared" si="0"/>
        <v>0.71194470404263788</v>
      </c>
      <c r="F58" s="3">
        <f t="shared" si="1"/>
        <v>0.71194470404263788</v>
      </c>
      <c r="G58" s="3">
        <f t="shared" si="2"/>
        <v>0</v>
      </c>
      <c r="H58" s="3">
        <f t="shared" si="4"/>
        <v>0.71194470404263788</v>
      </c>
      <c r="K58" s="14"/>
    </row>
    <row r="59" spans="1:11" x14ac:dyDescent="0.25">
      <c r="A59" s="5" t="s">
        <v>193</v>
      </c>
      <c r="B59" s="6">
        <v>0.82494826740241911</v>
      </c>
      <c r="C59" s="6">
        <v>0</v>
      </c>
      <c r="D59" s="6">
        <f t="shared" si="0"/>
        <v>0.82494826740241911</v>
      </c>
      <c r="F59" s="3">
        <f t="shared" si="1"/>
        <v>0.82494826740241911</v>
      </c>
      <c r="G59" s="3">
        <f t="shared" si="2"/>
        <v>0</v>
      </c>
      <c r="H59" s="3">
        <f t="shared" si="4"/>
        <v>0.82494826740241911</v>
      </c>
      <c r="K59" s="14"/>
    </row>
    <row r="60" spans="1:11" x14ac:dyDescent="0.25">
      <c r="A60" s="5" t="s">
        <v>194</v>
      </c>
      <c r="B60" s="6">
        <v>0</v>
      </c>
      <c r="C60" s="6">
        <v>0.91504172432591102</v>
      </c>
      <c r="D60" s="6">
        <f t="shared" si="0"/>
        <v>0.91504172432591102</v>
      </c>
      <c r="F60" s="3">
        <f t="shared" si="1"/>
        <v>0</v>
      </c>
      <c r="G60" s="3">
        <f t="shared" si="2"/>
        <v>0.91504172432591102</v>
      </c>
      <c r="H60" s="3">
        <f t="shared" si="4"/>
        <v>0.91504172432591102</v>
      </c>
      <c r="K60" s="14"/>
    </row>
    <row r="61" spans="1:11" x14ac:dyDescent="0.25">
      <c r="A61" s="5" t="s">
        <v>195</v>
      </c>
      <c r="B61" s="6">
        <v>0.99990361647739179</v>
      </c>
      <c r="C61" s="6">
        <v>0</v>
      </c>
      <c r="D61" s="6">
        <f t="shared" si="0"/>
        <v>0.99990361647739179</v>
      </c>
      <c r="F61" s="3">
        <f t="shared" si="1"/>
        <v>0.99990361647739179</v>
      </c>
      <c r="G61" s="3">
        <f t="shared" si="2"/>
        <v>0</v>
      </c>
      <c r="H61" s="3">
        <f t="shared" si="4"/>
        <v>0.99990361647739179</v>
      </c>
      <c r="K61" s="14"/>
    </row>
    <row r="62" spans="1:11" x14ac:dyDescent="0.25">
      <c r="A62" s="5" t="s">
        <v>196</v>
      </c>
      <c r="B62" s="6">
        <v>0.25770624474787107</v>
      </c>
      <c r="C62" s="6">
        <v>0</v>
      </c>
      <c r="D62" s="6">
        <f t="shared" si="0"/>
        <v>0.25770624474787107</v>
      </c>
      <c r="F62" s="3">
        <f t="shared" si="1"/>
        <v>0.25770624474787107</v>
      </c>
      <c r="G62" s="3">
        <f t="shared" si="2"/>
        <v>0</v>
      </c>
      <c r="H62" s="3">
        <f t="shared" si="4"/>
        <v>0.25770624474787107</v>
      </c>
      <c r="K62" s="14"/>
    </row>
    <row r="63" spans="1:11" x14ac:dyDescent="0.25">
      <c r="A63" s="5" t="s">
        <v>197</v>
      </c>
      <c r="B63" s="6">
        <v>0</v>
      </c>
      <c r="C63" s="6">
        <v>0</v>
      </c>
      <c r="D63" s="6">
        <f t="shared" si="0"/>
        <v>0</v>
      </c>
      <c r="F63" s="3">
        <f t="shared" si="1"/>
        <v>0</v>
      </c>
      <c r="G63" s="3">
        <f t="shared" si="2"/>
        <v>0</v>
      </c>
      <c r="H63" s="3">
        <f t="shared" si="4"/>
        <v>0</v>
      </c>
      <c r="K63" s="14"/>
    </row>
    <row r="64" spans="1:11" x14ac:dyDescent="0.25">
      <c r="A64" s="5" t="s">
        <v>198</v>
      </c>
      <c r="B64" s="6">
        <v>0.20162534718650343</v>
      </c>
      <c r="C64" s="6">
        <v>0</v>
      </c>
      <c r="D64" s="6">
        <f t="shared" si="0"/>
        <v>0.20162534718650343</v>
      </c>
      <c r="F64" s="3">
        <f t="shared" si="1"/>
        <v>0.20162534718650343</v>
      </c>
      <c r="G64" s="3">
        <f t="shared" si="2"/>
        <v>0</v>
      </c>
      <c r="H64" s="3">
        <f t="shared" si="4"/>
        <v>0.20162534718650343</v>
      </c>
      <c r="K64" s="14"/>
    </row>
    <row r="65" spans="1:11" x14ac:dyDescent="0.25">
      <c r="A65" s="5" t="s">
        <v>199</v>
      </c>
      <c r="B65" s="6">
        <v>0</v>
      </c>
      <c r="C65" s="6">
        <v>0</v>
      </c>
      <c r="D65" s="6">
        <f t="shared" si="0"/>
        <v>0</v>
      </c>
      <c r="F65" s="3">
        <f t="shared" si="1"/>
        <v>0</v>
      </c>
      <c r="G65" s="3">
        <f t="shared" si="2"/>
        <v>0</v>
      </c>
      <c r="H65" s="3">
        <f t="shared" si="4"/>
        <v>0</v>
      </c>
      <c r="K65" s="14"/>
    </row>
    <row r="66" spans="1:11" x14ac:dyDescent="0.25">
      <c r="A66" s="5" t="s">
        <v>200</v>
      </c>
      <c r="B66" s="6">
        <v>0.30431802604523644</v>
      </c>
      <c r="C66" s="6">
        <v>0</v>
      </c>
      <c r="D66" s="6">
        <f t="shared" si="0"/>
        <v>0.30431802604523644</v>
      </c>
      <c r="F66" s="3">
        <f t="shared" si="1"/>
        <v>0.30431802604523644</v>
      </c>
      <c r="G66" s="3">
        <f t="shared" si="2"/>
        <v>0</v>
      </c>
      <c r="H66" s="3">
        <f t="shared" si="4"/>
        <v>0.30431802604523644</v>
      </c>
      <c r="K66" s="14"/>
    </row>
    <row r="67" spans="1:11" x14ac:dyDescent="0.25">
      <c r="A67" s="5" t="s">
        <v>201</v>
      </c>
      <c r="B67" s="6">
        <v>0.61500510443717271</v>
      </c>
      <c r="C67" s="6">
        <v>0</v>
      </c>
      <c r="D67" s="6">
        <f t="shared" si="0"/>
        <v>0.61500510443717271</v>
      </c>
      <c r="F67" s="3">
        <f t="shared" si="1"/>
        <v>0.61500510443717271</v>
      </c>
      <c r="G67" s="3">
        <f t="shared" si="2"/>
        <v>0</v>
      </c>
      <c r="H67" s="3">
        <f t="shared" si="4"/>
        <v>0.61500510443717271</v>
      </c>
      <c r="K67" s="14"/>
    </row>
    <row r="68" spans="1:11" x14ac:dyDescent="0.25">
      <c r="A68" s="5" t="s">
        <v>202</v>
      </c>
      <c r="B68" s="6">
        <v>0</v>
      </c>
      <c r="C68" s="6">
        <v>0</v>
      </c>
      <c r="D68" s="6">
        <f t="shared" si="0"/>
        <v>0</v>
      </c>
      <c r="F68" s="3">
        <f t="shared" si="1"/>
        <v>0</v>
      </c>
      <c r="G68" s="3">
        <f t="shared" si="2"/>
        <v>0</v>
      </c>
      <c r="H68" s="3">
        <f t="shared" si="4"/>
        <v>0</v>
      </c>
      <c r="K68" s="14"/>
    </row>
    <row r="69" spans="1:11" x14ac:dyDescent="0.25">
      <c r="A69" s="5" t="s">
        <v>203</v>
      </c>
      <c r="B69" s="6">
        <v>0</v>
      </c>
      <c r="C69" s="6">
        <v>0.40216582461912037</v>
      </c>
      <c r="D69" s="6">
        <f t="shared" ref="D69:D70" si="5">C69+B69</f>
        <v>0.40216582461912037</v>
      </c>
      <c r="F69" s="3">
        <f t="shared" ref="F69:F70" si="6">IF(B69&gt;0,1,0)*B69</f>
        <v>0</v>
      </c>
      <c r="G69" s="3">
        <f t="shared" ref="G69:G70" si="7">IF(C69&gt;0,1,0)*C69</f>
        <v>0.40216582461912037</v>
      </c>
      <c r="H69" s="3">
        <f t="shared" si="4"/>
        <v>0.40216582461912037</v>
      </c>
      <c r="K69" s="14"/>
    </row>
    <row r="70" spans="1:11" x14ac:dyDescent="0.25">
      <c r="A70" s="5" t="s">
        <v>204</v>
      </c>
      <c r="B70" s="6">
        <v>0</v>
      </c>
      <c r="C70" s="6">
        <v>0.47001321003963009</v>
      </c>
      <c r="D70" s="6">
        <f t="shared" si="5"/>
        <v>0.47001321003963009</v>
      </c>
      <c r="F70" s="3">
        <f t="shared" si="6"/>
        <v>0</v>
      </c>
      <c r="G70" s="3">
        <f t="shared" si="7"/>
        <v>0.47001321003963009</v>
      </c>
      <c r="H70" s="3">
        <f t="shared" si="4"/>
        <v>0.47001321003963009</v>
      </c>
      <c r="K70" s="14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labels</vt:lpstr>
      <vt:lpstr>FPL Pop</vt:lpstr>
      <vt:lpstr>County Pop (1,000's)</vt:lpstr>
      <vt:lpstr>pct_by_cnty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2022-04-14T22:07:49Z</dcterms:created>
  <dcterms:modified xsi:type="dcterms:W3CDTF">2022-04-15T15:18:42Z</dcterms:modified>
</cp:coreProperties>
</file>