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eabet\AppData\Roaming\iManage\Work\Recent\00033016-00002 Florida Public Utilities Co. - Regulatory\"/>
    </mc:Choice>
  </mc:AlternateContent>
  <bookViews>
    <workbookView xWindow="-120" yWindow="-120" windowWidth="29040" windowHeight="15840" activeTab="0"/>
  </bookViews>
  <sheets>
    <sheet name="Revised Estimated Rev Req - bs" sheetId="1" r:id="rId2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\D">#REF!</definedName>
    <definedName name="\I">#REF!</definedName>
    <definedName name="\INPUT">#REF!</definedName>
    <definedName name="\PRINTADJ">#REF!</definedName>
    <definedName name="\S">#REF!</definedName>
    <definedName name="\STORAGEINPUT">#REF!</definedName>
    <definedName name="__123Graph_X" hidden="1">'[1]BUDGET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[2]Template!$A$1:$R$48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>#REF!</definedName>
    <definedName name="_Fill" hidden="1">[3]FxdChg!#REF!</definedName>
    <definedName name="_Key1" hidden="1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BACK_UP">#REF!</definedName>
    <definedName name="basis">#REF!</definedName>
    <definedName name="BATTLEBORO">#REF!</definedName>
    <definedName name="bb">[4]Main!$H$8:$S$56,[4]Main!$H$16:$S$132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'[5]2002'!$A$1:$O$101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'[6]Cost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'[7]Corporate Model'!$A$190</definedName>
    <definedName name="COSBYCLASS2">#REF!</definedName>
    <definedName name="costdebtfirm">#REF!</definedName>
    <definedName name="costequity">'[8]DCF Model'!#REF!</definedName>
    <definedName name="COSTS">#REF!</definedName>
    <definedName name="COSTWKSHT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urrency">[9]DCEInputs!$A$25</definedName>
    <definedName name="Current_Price">[10]Inputs!$B$4</definedName>
    <definedName name="Current_Price2">[11]Inputs!$B$31</definedName>
    <definedName name="cutoff">'[12]Summary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[13]Inputs!$B$2</definedName>
    <definedName name="Data">[14]Data!$A$1:$DY$75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[15]Fin_Assumptions!#REF!</definedName>
    <definedName name="Debt">'[16]B&amp;W WACC'!#REF!</definedName>
    <definedName name="Debt_Beta">'[16]B&amp;W WACC'!#REF!</definedName>
    <definedName name="debt_weight">#REF!</definedName>
    <definedName name="debtrate">#REF!</definedName>
    <definedName name="deferred">[15]Fin_Assumptions!#REF!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[17]DeprCoDetail:DeprSum!$A$1:$G$36</definedName>
    <definedName name="DETAILHESTER">#REF!</definedName>
    <definedName name="dfdfdf" hidden="1">[3]FxdChg!#REF!</definedName>
    <definedName name="DIR">[18]Inputs!#REF!</definedName>
    <definedName name="Discounted">#REF!</definedName>
    <definedName name="DisplaySelectedSheetsMacroButton">#REF!</definedName>
    <definedName name="div">#REF!</definedName>
    <definedName name="dividend">#REF!</definedName>
    <definedName name="DIVIDENDS">#REF!</definedName>
    <definedName name="DocType">Word</definedName>
    <definedName name="dollar2">'[19]Dollar for Dollar'!#REF!</definedName>
    <definedName name="downside">[20]Transaction!#REF!</definedName>
    <definedName name="DP">[21]Schedules!#REF!</definedName>
    <definedName name="DRAFT">#REF!</definedName>
    <definedName name="DUMMY">#REF!</definedName>
    <definedName name="e_cust">[22]Lookups!#REF!</definedName>
    <definedName name="e_gen">[22]Lookups!#REF!</definedName>
    <definedName name="e_labor">[22]Lookups!#REF!</definedName>
    <definedName name="e_mat">[22]Lookups!#REF!</definedName>
    <definedName name="e_ohead">[22]Lookups!#REF!</definedName>
    <definedName name="e_sell">[22]Lookups!#REF!</definedName>
    <definedName name="e_sell2">[22]Lookups!#REF!</definedName>
    <definedName name="earn">#REF!</definedName>
    <definedName name="ebsens">'[23]Trans Assump'!$G$56</definedName>
    <definedName name="em_sales">[22]Lookups!#REF!</definedName>
    <definedName name="EMINTOPGAS">#REF!</definedName>
    <definedName name="ENVIRO">#REF!</definedName>
    <definedName name="equity">'[24]LBO Analysis'!$AB$23</definedName>
    <definedName name="euro">[25]BRKT!$C$11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[15]Fin_Assumptions!#REF!</definedName>
    <definedName name="EXCHANGE">[15]Fin_Assumptions!#REF!</definedName>
    <definedName name="exchangerate">[9]DCEInputs!$I$8</definedName>
    <definedName name="excl_data">#REF!</definedName>
    <definedName name="EXDATE">#REF!</definedName>
    <definedName name="exit">#REF!</definedName>
    <definedName name="exit_own">'[26]Deal Summary'!#REF!</definedName>
    <definedName name="exitentvalue">[27]Transaction!#REF!</definedName>
    <definedName name="exitmult">#REF!</definedName>
    <definedName name="exitstart">#REF!</definedName>
    <definedName name="exitstep">#REF!</definedName>
    <definedName name="f">Word</definedName>
    <definedName name="FACTORS2">#REF!</definedName>
    <definedName name="FASB106">#REF!</definedName>
    <definedName name="FD">'[28]DCF Matrix'!#REF!</definedName>
    <definedName name="fds">'[29]FRCT INPUT-CFG'!$D$41:$H$41</definedName>
    <definedName name="FERNCUST">#REF!</definedName>
    <definedName name="FERNINC">#REF!</definedName>
    <definedName name="FERNUNIT">#REF!</definedName>
    <definedName name="FileName">[30]Sheet1!$D$2</definedName>
    <definedName name="FINAL">#REF!</definedName>
    <definedName name="financialcase">[6]Model!$D$8</definedName>
    <definedName name="Fincase">#REF!</definedName>
    <definedName name="finfees?">#REF!</definedName>
    <definedName name="fix">#REF!</definedName>
    <definedName name="fixed">[15]Controls!#REF!</definedName>
    <definedName name="fixedmargin">[6]Model!$AA$178</definedName>
    <definedName name="FLO">#REF!</definedName>
    <definedName name="FNAME">[18]Inputs!#REF!</definedName>
    <definedName name="FPUC_10_year">#REF!</definedName>
    <definedName name="FPUINC">[31]FPUINC!#REF!</definedName>
    <definedName name="FPUP1R">#REF!</definedName>
    <definedName name="FPUP2AL">#REF!</definedName>
    <definedName name="FPUP2L">#REF!</definedName>
    <definedName name="FROM_MERGER">[18]Inputs!#REF!</definedName>
    <definedName name="ftdexit">#REF!</definedName>
    <definedName name="ftdlev">[20]Transaction!#REF!</definedName>
    <definedName name="ftdpm">[20]Transaction!#REF!</definedName>
    <definedName name="ftdprice">[20]Transaction!#REF!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'[32]FRCT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[6]Model!$D$11</definedName>
    <definedName name="GRAPH">#REF!</definedName>
    <definedName name="growth">[9]DCEInputs!$I$24</definedName>
    <definedName name="h10IRR">[33]Model!#REF!</definedName>
    <definedName name="hdebtserv">[26]Rolex!#REF!</definedName>
    <definedName name="HedgeType">'[34]Financing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[18]Inputs!#REF!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ustrial">[35]TRANSACTION!#REF!</definedName>
    <definedName name="inflation">'[6]Cost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[21]Schedules!#REF!</definedName>
    <definedName name="interco">[35]TRANSACTION!#REF!</definedName>
    <definedName name="Intref">'[24]LBO FINS'!$E$216</definedName>
    <definedName name="Intsub">'[24]LBO Analysis'!$J$10</definedName>
    <definedName name="ipocase">[6]Model!$D$41</definedName>
    <definedName name="ipoyear">[6]Model!$D$49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'[7]JRM Model'!$A$191</definedName>
    <definedName name="jv">#REF!</definedName>
    <definedName name="k">#REF!</definedName>
    <definedName name="KDATE">#REF!</definedName>
    <definedName name="KKR_Deal_Fee">[36]Triggers!$E$23</definedName>
    <definedName name="l">[37]DE!#REF!</definedName>
    <definedName name="lbo">[38]LBOSourceUse!$D$7</definedName>
    <definedName name="LBO_MODEL">[39]TRANS!$D$10</definedName>
    <definedName name="LBO_PR1">#REF!</definedName>
    <definedName name="LBO_PR2">#REF!</definedName>
    <definedName name="LBO_PR4">#REF!</definedName>
    <definedName name="LBO_PR5">#REF!</definedName>
    <definedName name="LBO_PRICE">'[26]Trans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[40]Inputs!$P$27</definedName>
    <definedName name="legend">#REF!</definedName>
    <definedName name="lev">#REF!</definedName>
    <definedName name="levstep">#REF!</definedName>
    <definedName name="Lfdshares">[40]Inputs!$P$24</definedName>
    <definedName name="ListSheetsMacroButton">#REF!</definedName>
    <definedName name="Lmin">[40]Inputs!$P$29</definedName>
    <definedName name="Long_Term_Debt">[10]Inputs!$B$8</definedName>
    <definedName name="LOOP">#REF!</definedName>
    <definedName name="Lpref">[40]Inputs!$P$30</definedName>
    <definedName name="LTDEBT">#REF!</definedName>
    <definedName name="LTM">#REF!</definedName>
    <definedName name="LTM_EBITDA">[10]Inputs!$B$21</definedName>
    <definedName name="LTM_EBITDAR">[10]Inputs!$B$20</definedName>
    <definedName name="LTM_REVENUES">[10]Inputs!$B$19</definedName>
    <definedName name="Ltotdebt">[40]Inputs!$P$28</definedName>
    <definedName name="m_gen">[22]Lookups!#REF!</definedName>
    <definedName name="m_labor">[22]Lookups!#REF!</definedName>
    <definedName name="m_maniuf">[22]Lookups!#REF!</definedName>
    <definedName name="m_manuf">[22]Lookups!#REF!</definedName>
    <definedName name="m_mat">[22]Lookups!#REF!</definedName>
    <definedName name="m_ohead">[22]Lookups!#REF!</definedName>
    <definedName name="m_sell">[22]Lookups!#REF!</definedName>
    <definedName name="m_var">[22]Lookups!#REF!</definedName>
    <definedName name="Macro4">[41]!Macro4</definedName>
    <definedName name="MACROS">#REF!</definedName>
    <definedName name="mapping">[42]mapping!$A$2:$H$1143</definedName>
    <definedName name="MARCUST">#REF!</definedName>
    <definedName name="margin">[6]Model!$AA$180</definedName>
    <definedName name="MARINC">#REF!</definedName>
    <definedName name="Market_Equity">#REF!</definedName>
    <definedName name="MARUNIT">#REF!</definedName>
    <definedName name="master">[43]conrol!$B$11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[15]Fin_Assumptions!#REF!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[44]MODEL!$L$22</definedName>
    <definedName name="Minumum_Cash">#REF!</definedName>
    <definedName name="MKT_TEMP_DIR">[18]Inputs!#REF!</definedName>
    <definedName name="MKT_TEMP_FNAME">[18]Inputs!#REF!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[39]TRANS!$D$14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[26]Timex!#REF!</definedName>
    <definedName name="MULT_CHOICE">'[26]Trans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[10]Inputs!$B$14</definedName>
    <definedName name="NAME">[45]INPUT!$A$13:$B$30</definedName>
    <definedName name="NAMES">[18]Inputs!#REF!</definedName>
    <definedName name="NDC_TRAN_LOG">#REF!</definedName>
    <definedName name="NDCFORM">#REF!</definedName>
    <definedName name="Net_Debt">#REF!</definedName>
    <definedName name="NEW_GW_LIFE">'[26]Trans Assump'!#REF!</definedName>
    <definedName name="NEW_GW_TAX">'[26]Trans Assump'!#REF!</definedName>
    <definedName name="newcutoff">'[12]Summary History'!$C$3</definedName>
    <definedName name="newline">#REF!</definedName>
    <definedName name="newline2">#REF!</definedName>
    <definedName name="nextvsthis">#REF!</definedName>
    <definedName name="nol">[15]Fin_Assumptions!#REF!</definedName>
    <definedName name="nol?">[20]Transaction!#REF!</definedName>
    <definedName name="note">[35]TRANSACTION!#REF!</definedName>
    <definedName name="NOTES">#REF!</definedName>
    <definedName name="novjv">#REF!</definedName>
    <definedName name="NumQtrs">#REF!</definedName>
    <definedName name="offer">'[38]Sources &amp; Uses'!$D$7</definedName>
    <definedName name="OFFER_PRICE">[18]Transinputs!$U$7</definedName>
    <definedName name="OLDGW">[18]Target!#REF!</definedName>
    <definedName name="opcase">#REF!</definedName>
    <definedName name="OPT_PROC">#REF!</definedName>
    <definedName name="Options">#REF!</definedName>
    <definedName name="OTA">#REF!</definedName>
    <definedName name="other_expense">[35]TRANSACTION!#REF!</definedName>
    <definedName name="OTHERTHANZONE6">#REF!</definedName>
    <definedName name="OUT_INT">#REF!</definedName>
    <definedName name="OUTPUTS">#REF!</definedName>
    <definedName name="ownership">[6]Model!$C$22</definedName>
    <definedName name="PAGE11">[46]Prepayments!#REF!</definedName>
    <definedName name="PAGE12">[46]Prepayments!#REF!</definedName>
    <definedName name="PAGE13">[46]Prepayments!#REF!</definedName>
    <definedName name="PAGE14">#REF!</definedName>
    <definedName name="PAGE15">[46]RateBase!#REF!</definedName>
    <definedName name="PAGE4">[18]Calcs:tainted!$B$57:$L$73</definedName>
    <definedName name="PATHNAME">#REF!</definedName>
    <definedName name="payment">[15]Controls!#REF!</definedName>
    <definedName name="PD">[21]Schedules!#REF!</definedName>
    <definedName name="pdate">[9]DCEInputs!$I$6</definedName>
    <definedName name="PERF">#REF!</definedName>
    <definedName name="PERFORMANCE">#REF!</definedName>
    <definedName name="pfbal">[26]Rolex!#REF!</definedName>
    <definedName name="PFFINGRAPH">#REF!</definedName>
    <definedName name="PIKK">'[47]Trans Assump'!$U$18</definedName>
    <definedName name="PIPELINE_INPUT">'[48]FPL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[18]Summary!#REF!</definedName>
    <definedName name="PP">#REF!</definedName>
    <definedName name="pprice">[36]Triggers!$E$13</definedName>
    <definedName name="pprice2">'[26]Deal Summary'!#REF!</definedName>
    <definedName name="PR_2006VS2005">#REF!</definedName>
    <definedName name="PR_CUR_QTR">#REF!</definedName>
    <definedName name="PR_YTD">#REF!</definedName>
    <definedName name="Preferred_Stock">[10]Inputs!$B$7</definedName>
    <definedName name="premium">[18]Transinputs!$U$13</definedName>
    <definedName name="PRICE_SENSE">#REF!</definedName>
    <definedName name="PRICE_SENSE2">#REF!</definedName>
    <definedName name="pricecase">[40]Buildup!$Z$374</definedName>
    <definedName name="PRINT">#REF!</definedName>
    <definedName name="_xlnm.Print_Area" localSheetId="0">'Revised Estimated Rev Req - bs'!$A$1:$N$26</definedName>
    <definedName name="PRINT_EXPLANATI">#REF!</definedName>
    <definedName name="Print_HardRock">[19]!Print_HardRock</definedName>
    <definedName name="PRINT_MENU">#REF!</definedName>
    <definedName name="Print_Valmax">[49]!Print_Valmax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[38]Inputs!$D$5</definedName>
    <definedName name="Project_Name">[10]Inputs!$E$1</definedName>
    <definedName name="ProjectName">{"Client Name or Project Name"}</definedName>
    <definedName name="PROJGRAPH">#REF!</definedName>
    <definedName name="PROJNAME">'[50]Transaction Inputs'!$E$15</definedName>
    <definedName name="PRYTD">#REF!</definedName>
    <definedName name="Public">#REF!</definedName>
    <definedName name="pur">[13]Snow_recap!$R$9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[18]Acquiror!#REF!</definedName>
    <definedName name="qtrvsprqtr">#REF!</definedName>
    <definedName name="R_TableTotals">'[51]MA Comps'!#REF!</definedName>
    <definedName name="range">#REF!</definedName>
    <definedName name="RAS" hidden="1">[52]FxdChg!#REF!</definedName>
    <definedName name="rate">#REF!</definedName>
    <definedName name="raw">[35]TRANSACTION!#REF!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[15]Controls!$E$8</definedName>
    <definedName name="relevered_beta">'[8]DCF Model'!#REF!</definedName>
    <definedName name="RELIEF">#REF!</definedName>
    <definedName name="residmult">[33]Model!#REF!</definedName>
    <definedName name="RET">#REF!</definedName>
    <definedName name="RET_BY_DIST">#REF!</definedName>
    <definedName name="rhtcase">#REF!</definedName>
    <definedName name="rhtoffer">#REF!</definedName>
    <definedName name="rhtprice">[53]Overview!$D$8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SCHED">#REF!</definedName>
    <definedName name="ROUNDED">#REF!</definedName>
    <definedName name="royalty">[15]Controls!#REF!</definedName>
    <definedName name="RUN">'[28]DCF Inputs'!#REF!</definedName>
    <definedName name="RUNTIME">#REF!</definedName>
    <definedName name="s">Word</definedName>
    <definedName name="SALE">[15]Fin_Assumptions!#REF!</definedName>
    <definedName name="SANCUST">#REF!</definedName>
    <definedName name="SANINC">#REF!</definedName>
    <definedName name="SANUNIT">#REF!</definedName>
    <definedName name="scenario">'[26]Deal Summary'!#REF!</definedName>
    <definedName name="SCH5GAS">#REF!</definedName>
    <definedName name="sdfsdf">#REF!</definedName>
    <definedName name="sdfsdfsd">#REF!</definedName>
    <definedName name="secondary1">[6]Model!$D$56</definedName>
    <definedName name="secondary2">[6]Model!$D$59</definedName>
    <definedName name="secondary3">[6]Model!$D$62</definedName>
    <definedName name="secondarydiscount">[6]Model!$D$50</definedName>
    <definedName name="secondarymultiple">[6]Model!$D$51</definedName>
    <definedName name="secondarytiming">[6]Model!$D$45</definedName>
    <definedName name="seller_note_sweep">[35]TRANSACTION!#REF!</definedName>
    <definedName name="sellerfinancerate">[6]Model!$I$8</definedName>
    <definedName name="seniorcoupon">#REF!</definedName>
    <definedName name="SENSEPOOL">[18]Calcs:Summary!$M$34:$AI$122</definedName>
    <definedName name="SENSITIVE">#REF!</definedName>
    <definedName name="Sensitivity">#REF!</definedName>
    <definedName name="servdebt">[26]Earnings!#REF!</definedName>
    <definedName name="servicesconvention">#REF!</definedName>
    <definedName name="SET_ISS_PRICE">#REF!</definedName>
    <definedName name="SET_OFF_PRICE">#REF!</definedName>
    <definedName name="set_price">'[26]Deal Summary'!#REF!</definedName>
    <definedName name="shares">[54]DCEInputs!$M$13</definedName>
    <definedName name="Shares_Outstanding">[10]Inputs!$B$5</definedName>
    <definedName name="SHDATE">#REF!</definedName>
    <definedName name="Short_Term_Debt">[10]Inputs!$B$9</definedName>
    <definedName name="signcont">#REF!</definedName>
    <definedName name="signcontOther">#REF!</definedName>
    <definedName name="srecap">[36]Triggers!$E$21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'[55]DEL-updated'!$A$11:$T$372</definedName>
    <definedName name="support_A">#REF!</definedName>
    <definedName name="support_B">#REF!</definedName>
    <definedName name="support_C">#REF!</definedName>
    <definedName name="switch">[13]conrol!$B$16</definedName>
    <definedName name="syn">'[51]DCF - Ed'!#REF!</definedName>
    <definedName name="SYN_ON">'[26]Trans Assump'!#REF!</definedName>
    <definedName name="SYNOFF">'[28]DCF Inputs'!#REF!</definedName>
    <definedName name="SYNON">'[28]DCF Inputs'!#REF!</definedName>
    <definedName name="t1book">'[50]Target 1'!$W$26</definedName>
    <definedName name="t1cash">'[50]Target 1'!$W$8</definedName>
    <definedName name="t1debt">'[50]Target 1'!$W$22</definedName>
    <definedName name="t1ebitda">'[50]Target 1'!$G$25</definedName>
    <definedName name="T1RENTS">'[50]Target 1'!$G$23</definedName>
    <definedName name="t1revs">'[50]Target 1'!$G$20</definedName>
    <definedName name="t1shares">'[50]Share Calculations'!$K$29</definedName>
    <definedName name="Tar00Est">#REF!</definedName>
    <definedName name="Tar01Est">#REF!</definedName>
    <definedName name="Tar99Est">#REF!</definedName>
    <definedName name="targ1fy97">'[50]Target 1'!$E$11</definedName>
    <definedName name="targ1fy98">'[50]Target 1'!$E$11</definedName>
    <definedName name="targ1price">'[50]Transaction Calculations'!$I$22</definedName>
    <definedName name="targ1shares">'[50]Transaction Calculations'!$I$29</definedName>
    <definedName name="Targ52High">[56]Input!$K$63</definedName>
    <definedName name="Targ52Low">[56]Input!$K$64</definedName>
    <definedName name="TargCalEPS1">[56]Input!$K$68</definedName>
    <definedName name="TargCalEPS2">[56]Input!$K$69</definedName>
    <definedName name="TargCalEPS3">[56]Input!$K$70</definedName>
    <definedName name="TargEBITDA">[56]Input!$K$47</definedName>
    <definedName name="TARGET_NAME">[18]Target!#REF!</definedName>
    <definedName name="Target1">'[50]Transaction Inputs'!$E$19</definedName>
    <definedName name="TargetDebt">[56]Input!$K$54</definedName>
    <definedName name="tax">#REF!</definedName>
    <definedName name="Tax_Rate">#REF!</definedName>
    <definedName name="taxasset?">[20]Transaction!#REF!</definedName>
    <definedName name="taxassetswitch">[20]Transaction!#REF!</definedName>
    <definedName name="taxrate">#REF!</definedName>
    <definedName name="tbl">{2}</definedName>
    <definedName name="TEMPLATE_FILE">[18]Inputs!#REF!</definedName>
    <definedName name="tender">'[57]Trans Assump'!#REF!</definedName>
    <definedName name="ticker">'[9]SumComp-Nortel'!$D$1</definedName>
    <definedName name="ticker2">'[38]Side by Side'!#REF!</definedName>
    <definedName name="timepeiece">[56]Input!$E$9</definedName>
    <definedName name="Title">[21]Cases!$A$4</definedName>
    <definedName name="TOTAL_ACQ">'[58]Units Sold Data'!$B$123:$J$123</definedName>
    <definedName name="TOTAL_AUS">'[58]Units Sold Data'!$B$69:$J$69</definedName>
    <definedName name="TOTAL_CAN">'[58]Units Sold Data'!$B$87:$J$87</definedName>
    <definedName name="TOTAL_FM">'[59]Total Products - FM'!$B$17:$J$17</definedName>
    <definedName name="TOTAL_NAT_L">'[58]Units Sold Data'!$B$105:$J$105</definedName>
    <definedName name="TOTAL_UK">'[58]Units Sold Data'!$B$51:$J$51</definedName>
    <definedName name="TOTAL_US">'[58]Units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[18]Target!#REF!</definedName>
    <definedName name="UNAMORT">#REF!</definedName>
    <definedName name="UNDER">#REF!</definedName>
    <definedName name="units">[43]conrol!$C$8</definedName>
    <definedName name="UPDATE">#REF!</definedName>
    <definedName name="UPDATE_MKT">#REF!</definedName>
    <definedName name="us_cpi">#REF!</definedName>
    <definedName name="USE_TEMP">[18]Inputs!#REF!</definedName>
    <definedName name="Useful_Life_of_Depreciable_PP_E">"PPElife"</definedName>
    <definedName name="usprice">[9]DCEInputs!$I$5</definedName>
    <definedName name="varyr1">'[60]var 10 11'!#REF!</definedName>
    <definedName name="VAT">#REF!</definedName>
    <definedName name="VCA">#REF!</definedName>
    <definedName name="w_sales">[22]Lookups!#REF!</definedName>
    <definedName name="wacc">#REF!</definedName>
    <definedName name="WATINC">#REF!</definedName>
    <definedName name="Weight_of_Equity">'[16]B&amp;W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[15]Fin_Assumptions!#REF!</definedName>
    <definedName name="yr1b">#REF!</definedName>
    <definedName name="z_Clear">#REF!,#REF!,#REF!,#REF!,#REF!,#REF!,#REF!,#REF!,#REF!,#REF!,#REF!,#REF!</definedName>
    <definedName name="z_Col10">[4]Main!$P$5:$P$56,[4]Main!$P$16:$P$132,[4]Main!$P$145:$P$199,[4]Main!$P$213:$P$234</definedName>
    <definedName name="z_Col11">[4]Main!$P$5:$P$56,[4]Main!$P$16:$P$132,[4]Main!$P$145:$P$199,[4]Main!$P$213:$P$234</definedName>
    <definedName name="z_Col12">[4]Main!$P$5:$P$56,[4]Main!$P$16:$P$132,[4]Main!$P$145:$P$199,[4]Main!$P$213:$P$234</definedName>
    <definedName name="z_Col13">[4]Main!$P$5:$P$56,[4]Main!$P$16:$P$132,[4]Main!$P$145:$P$199,[4]Main!$P$213:$P$234</definedName>
    <definedName name="z_Col14">[4]Main!$P$5:$P$56,[4]Main!$P$16:$P$132,[4]Main!$P$145:$P$199,[4]Main!$P$213:$P$234</definedName>
    <definedName name="z_Col5">[4]Main!$J$5:$O$56,[4]Main!$J$16:$O$132,[4]Main!$J$145:$O$199,[4]Main!$J$213:$O$234</definedName>
    <definedName name="z_Col6">[4]Main!$N$4:$O$56,[4]Main!$N$16:$O$132,[4]Main!$N$145:$O$199,[4]Main!$N$213:$O$234</definedName>
    <definedName name="z_Col7">[4]Main!#REF!,[4]Main!#REF!,[4]Main!#REF!,[4]Main!#REF!</definedName>
    <definedName name="z_Col9">[4]Main!$P$5:$P$56,[4]Main!$P$16:$P$132,[4]Main!$P$145:$P$199,[4]Main!$P$213:$P$234</definedName>
    <definedName name="z_DelOne">#REF!</definedName>
    <definedName name="z_DelTwo">#REF!</definedName>
    <definedName name="z_End">#REF!</definedName>
    <definedName name="z_End1">[4]Main!#REF!</definedName>
    <definedName name="z_EndA">[4]Main!#REF!</definedName>
    <definedName name="z_Endp1">[4]Main!#REF!</definedName>
    <definedName name="z_EndP2">[4]Main!#REF!</definedName>
    <definedName name="z_Industry">[4]Main!#REF!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[4]Main!$H$8:$S$56,[4]Main!$H$16:$S$132</definedName>
    <definedName name="z_Project_Name">[4]Main!#REF!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</calcChain>
</file>

<file path=xl/sharedStrings.xml><?xml version="1.0" encoding="utf-8"?>
<sst xmlns="http://schemas.openxmlformats.org/spreadsheetml/2006/main" count="26" uniqueCount="26">
  <si>
    <t>Florida Public Utilities - Electric Division</t>
  </si>
  <si>
    <t>Storm Protection Plan Cost Recovery Clause</t>
  </si>
  <si>
    <t>Estimated Period: 2022 to 2031</t>
  </si>
  <si>
    <t>Return on Capital Investments, Depreciation and Taxes</t>
  </si>
  <si>
    <t>Year End</t>
  </si>
  <si>
    <t>Line</t>
  </si>
  <si>
    <t>Rates</t>
  </si>
  <si>
    <t>Total/Balance</t>
  </si>
  <si>
    <t>Capital Investments</t>
  </si>
  <si>
    <t>Estimated Beginning Net Qualified Investment</t>
  </si>
  <si>
    <t>Estimated Ending Net Qualified Investment</t>
  </si>
  <si>
    <t>Estimated Average Net Qualified Investment</t>
  </si>
  <si>
    <t>Return on Average Net Qualified Investment</t>
  </si>
  <si>
    <t>Equity Component - Grossed-Up for Taxes</t>
  </si>
  <si>
    <t>Debt Component</t>
  </si>
  <si>
    <t>Return Requirement</t>
  </si>
  <si>
    <t>Investment Expenses</t>
  </si>
  <si>
    <t>Depreciation Expense</t>
  </si>
  <si>
    <t>Amortization Expense</t>
  </si>
  <si>
    <t>Property Taxes</t>
  </si>
  <si>
    <t>Other</t>
  </si>
  <si>
    <t>Total Expense</t>
  </si>
  <si>
    <t>Total System Recoverable Expenses (Lines 3 + 4)</t>
  </si>
  <si>
    <t>Total O&amp;M Expenses</t>
  </si>
  <si>
    <t>Total Rev Req</t>
  </si>
  <si>
    <t>Attachment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</si>
</sst>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0.0000%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10"/>
      <color rgb="FF00B0F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000728130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1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 quotePrefix="1">
      <alignment horizontal="right"/>
    </xf>
    <xf numFmtId="0" fontId="3" fillId="2" borderId="0" xfId="0" applyFont="1" applyFill="1"/>
    <xf numFmtId="5" fontId="4" fillId="2" borderId="0" xfId="0" applyNumberFormat="1" applyFont="1" applyFill="1"/>
    <xf numFmtId="5" fontId="2" fillId="0" borderId="0" xfId="0" applyNumberFormat="1" applyFont="1"/>
    <xf numFmtId="5" fontId="3" fillId="0" borderId="0" xfId="0" applyNumberFormat="1" applyFont="1"/>
    <xf numFmtId="5" fontId="3" fillId="0" borderId="1" xfId="0" applyNumberFormat="1" applyFont="1" applyBorder="1"/>
    <xf numFmtId="42" fontId="3" fillId="0" borderId="0" xfId="0" applyNumberFormat="1" applyFont="1"/>
    <xf numFmtId="0" fontId="3" fillId="0" borderId="0" xfId="0" applyFont="1" applyAlignment="1">
      <alignment horizontal="center"/>
    </xf>
    <xf numFmtId="164" fontId="4" fillId="2" borderId="0" xfId="15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5" fontId="3" fillId="0" borderId="2" xfId="0" applyNumberFormat="1" applyFont="1" applyBorder="1"/>
    <xf numFmtId="10" fontId="3" fillId="0" borderId="0" xfId="0" applyNumberFormat="1" applyFont="1"/>
    <xf numFmtId="10" fontId="4" fillId="2" borderId="0" xfId="0" applyNumberFormat="1" applyFont="1" applyFill="1"/>
    <xf numFmtId="5" fontId="3" fillId="0" borderId="0" xfId="15" applyNumberFormat="1" applyFont="1" applyFill="1" applyBorder="1"/>
    <xf numFmtId="41" fontId="3" fillId="0" borderId="0" xfId="0" applyNumberFormat="1" applyFont="1"/>
    <xf numFmtId="0" fontId="2" fillId="0" borderId="0" xfId="0" applyFont="1" applyAlignment="1" quotePrefix="1">
      <alignment horizontal="right"/>
    </xf>
    <xf numFmtId="5" fontId="2" fillId="0" borderId="2" xfId="0" applyNumberFormat="1" applyFont="1" applyBorder="1"/>
    <xf numFmtId="5" fontId="5" fillId="2" borderId="0" xfId="0" applyNumberFormat="1" applyFont="1" applyFill="1"/>
    <xf numFmtId="0" fontId="2" fillId="0" borderId="0" xfId="0" applyFont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64" Type="http://schemas.openxmlformats.org/officeDocument/2006/relationships/externalLink" Target="externalLinks/externalLink56.xml" /><Relationship Id="rId68" Type="http://schemas.openxmlformats.org/officeDocument/2006/relationships/externalLink" Target="externalLinks/externalLink60.xml" /><Relationship Id="rId65" Type="http://schemas.openxmlformats.org/officeDocument/2006/relationships/externalLink" Target="externalLinks/externalLink57.xml" /><Relationship Id="rId48" Type="http://schemas.openxmlformats.org/officeDocument/2006/relationships/externalLink" Target="externalLinks/externalLink40.xml" /><Relationship Id="rId49" Type="http://schemas.openxmlformats.org/officeDocument/2006/relationships/externalLink" Target="externalLinks/externalLink41.xml" /><Relationship Id="rId44" Type="http://schemas.openxmlformats.org/officeDocument/2006/relationships/externalLink" Target="externalLinks/externalLink36.xml" /><Relationship Id="rId45" Type="http://schemas.openxmlformats.org/officeDocument/2006/relationships/externalLink" Target="externalLinks/externalLink37.xml" /><Relationship Id="rId46" Type="http://schemas.openxmlformats.org/officeDocument/2006/relationships/externalLink" Target="externalLinks/externalLink38.xml" /><Relationship Id="rId47" Type="http://schemas.openxmlformats.org/officeDocument/2006/relationships/externalLink" Target="externalLinks/externalLink39.xml" /><Relationship Id="rId40" Type="http://schemas.openxmlformats.org/officeDocument/2006/relationships/externalLink" Target="externalLinks/externalLink32.xml" /><Relationship Id="rId41" Type="http://schemas.openxmlformats.org/officeDocument/2006/relationships/externalLink" Target="externalLinks/externalLink33.xml" /><Relationship Id="rId42" Type="http://schemas.openxmlformats.org/officeDocument/2006/relationships/externalLink" Target="externalLinks/externalLink34.xml" /><Relationship Id="rId43" Type="http://schemas.openxmlformats.org/officeDocument/2006/relationships/externalLink" Target="externalLinks/externalLink35.xml" /><Relationship Id="rId28" Type="http://schemas.openxmlformats.org/officeDocument/2006/relationships/externalLink" Target="externalLinks/externalLink20.xml" /><Relationship Id="rId29" Type="http://schemas.openxmlformats.org/officeDocument/2006/relationships/externalLink" Target="externalLinks/externalLink21.xml" /><Relationship Id="rId24" Type="http://schemas.openxmlformats.org/officeDocument/2006/relationships/externalLink" Target="externalLinks/externalLink16.xml" /><Relationship Id="rId25" Type="http://schemas.openxmlformats.org/officeDocument/2006/relationships/externalLink" Target="externalLinks/externalLink17.xml" /><Relationship Id="rId26" Type="http://schemas.openxmlformats.org/officeDocument/2006/relationships/externalLink" Target="externalLinks/externalLink18.xml" /><Relationship Id="rId27" Type="http://schemas.openxmlformats.org/officeDocument/2006/relationships/externalLink" Target="externalLinks/externalLink19.xml" /><Relationship Id="rId20" Type="http://schemas.openxmlformats.org/officeDocument/2006/relationships/externalLink" Target="externalLinks/externalLink12.xml" /><Relationship Id="rId21" Type="http://schemas.openxmlformats.org/officeDocument/2006/relationships/externalLink" Target="externalLinks/externalLink13.xml" /><Relationship Id="rId22" Type="http://schemas.openxmlformats.org/officeDocument/2006/relationships/externalLink" Target="externalLinks/externalLink14.xml" /><Relationship Id="rId23" Type="http://schemas.openxmlformats.org/officeDocument/2006/relationships/externalLink" Target="externalLinks/externalLink15.xml" /><Relationship Id="rId66" Type="http://schemas.openxmlformats.org/officeDocument/2006/relationships/externalLink" Target="externalLinks/externalLink58.xml" /><Relationship Id="rId67" Type="http://schemas.openxmlformats.org/officeDocument/2006/relationships/externalLink" Target="externalLinks/externalLink59.xml" /><Relationship Id="rId60" Type="http://schemas.openxmlformats.org/officeDocument/2006/relationships/externalLink" Target="externalLinks/externalLink52.xml" /><Relationship Id="rId61" Type="http://schemas.openxmlformats.org/officeDocument/2006/relationships/externalLink" Target="externalLinks/externalLink53.xml" /><Relationship Id="rId62" Type="http://schemas.openxmlformats.org/officeDocument/2006/relationships/externalLink" Target="externalLinks/externalLink54.xml" /><Relationship Id="rId63" Type="http://schemas.openxmlformats.org/officeDocument/2006/relationships/externalLink" Target="externalLinks/externalLink55.xml" /><Relationship Id="rId7" Type="http://schemas.openxmlformats.org/officeDocument/2006/relationships/customXml" Target="../customXml/item3.xml" /><Relationship Id="rId1" Type="http://schemas.openxmlformats.org/officeDocument/2006/relationships/theme" Target="theme/theme1.xml" /><Relationship Id="rId13" Type="http://schemas.openxmlformats.org/officeDocument/2006/relationships/externalLink" Target="externalLinks/externalLink5.xml" /><Relationship Id="rId5" Type="http://schemas.openxmlformats.org/officeDocument/2006/relationships/customXml" Target="../customXml/item1.xml" /><Relationship Id="rId9" Type="http://schemas.openxmlformats.org/officeDocument/2006/relationships/externalLink" Target="externalLinks/externalLink1.xml" /><Relationship Id="rId38" Type="http://schemas.openxmlformats.org/officeDocument/2006/relationships/externalLink" Target="externalLinks/externalLink30.xml" /><Relationship Id="rId39" Type="http://schemas.openxmlformats.org/officeDocument/2006/relationships/externalLink" Target="externalLinks/externalLink31.xml" /><Relationship Id="rId34" Type="http://schemas.openxmlformats.org/officeDocument/2006/relationships/externalLink" Target="externalLinks/externalLink26.xml" /><Relationship Id="rId35" Type="http://schemas.openxmlformats.org/officeDocument/2006/relationships/externalLink" Target="externalLinks/externalLink27.xml" /><Relationship Id="rId36" Type="http://schemas.openxmlformats.org/officeDocument/2006/relationships/externalLink" Target="externalLinks/externalLink28.xml" /><Relationship Id="rId37" Type="http://schemas.openxmlformats.org/officeDocument/2006/relationships/externalLink" Target="externalLinks/externalLink29.xml" /><Relationship Id="rId30" Type="http://schemas.openxmlformats.org/officeDocument/2006/relationships/externalLink" Target="externalLinks/externalLink22.xml" /><Relationship Id="rId31" Type="http://schemas.openxmlformats.org/officeDocument/2006/relationships/externalLink" Target="externalLinks/externalLink23.xml" /><Relationship Id="rId32" Type="http://schemas.openxmlformats.org/officeDocument/2006/relationships/externalLink" Target="externalLinks/externalLink24.xml" /><Relationship Id="rId33" Type="http://schemas.openxmlformats.org/officeDocument/2006/relationships/externalLink" Target="externalLinks/externalLink25.xml" /><Relationship Id="rId70" Type="http://schemas.openxmlformats.org/officeDocument/2006/relationships/calcChain" Target="calcChain.xml" /><Relationship Id="rId69" Type="http://schemas.openxmlformats.org/officeDocument/2006/relationships/externalLink" Target="externalLinks/externalLink61.xml" /><Relationship Id="rId18" Type="http://schemas.openxmlformats.org/officeDocument/2006/relationships/externalLink" Target="externalLinks/externalLink10.xml" /><Relationship Id="rId19" Type="http://schemas.openxmlformats.org/officeDocument/2006/relationships/externalLink" Target="externalLinks/externalLink11.xml" /><Relationship Id="rId14" Type="http://schemas.openxmlformats.org/officeDocument/2006/relationships/externalLink" Target="externalLinks/externalLink6.xml" /><Relationship Id="rId15" Type="http://schemas.openxmlformats.org/officeDocument/2006/relationships/externalLink" Target="externalLinks/externalLink7.xml" /><Relationship Id="rId58" Type="http://schemas.openxmlformats.org/officeDocument/2006/relationships/externalLink" Target="externalLinks/externalLink50.xml" /><Relationship Id="rId17" Type="http://schemas.openxmlformats.org/officeDocument/2006/relationships/externalLink" Target="externalLinks/externalLink9.xml" /><Relationship Id="rId10" Type="http://schemas.openxmlformats.org/officeDocument/2006/relationships/externalLink" Target="externalLinks/externalLink2.xml" /><Relationship Id="rId11" Type="http://schemas.openxmlformats.org/officeDocument/2006/relationships/externalLink" Target="externalLinks/externalLink3.xml" /><Relationship Id="rId54" Type="http://schemas.openxmlformats.org/officeDocument/2006/relationships/externalLink" Target="externalLinks/externalLink46.xml" /><Relationship Id="rId55" Type="http://schemas.openxmlformats.org/officeDocument/2006/relationships/externalLink" Target="externalLinks/externalLink47.xml" /><Relationship Id="rId56" Type="http://schemas.openxmlformats.org/officeDocument/2006/relationships/externalLink" Target="externalLinks/externalLink48.xml" /><Relationship Id="rId57" Type="http://schemas.openxmlformats.org/officeDocument/2006/relationships/externalLink" Target="externalLinks/externalLink49.xml" /><Relationship Id="rId50" Type="http://schemas.openxmlformats.org/officeDocument/2006/relationships/externalLink" Target="externalLinks/externalLink42.xml" /><Relationship Id="rId51" Type="http://schemas.openxmlformats.org/officeDocument/2006/relationships/externalLink" Target="externalLinks/externalLink43.xml" /><Relationship Id="rId52" Type="http://schemas.openxmlformats.org/officeDocument/2006/relationships/externalLink" Target="externalLinks/externalLink44.xml" /><Relationship Id="rId53" Type="http://schemas.openxmlformats.org/officeDocument/2006/relationships/externalLink" Target="externalLinks/externalLink45.xml" /><Relationship Id="rId16" Type="http://schemas.openxmlformats.org/officeDocument/2006/relationships/externalLink" Target="externalLinks/externalLink8.xml" /><Relationship Id="rId59" Type="http://schemas.openxmlformats.org/officeDocument/2006/relationships/externalLink" Target="externalLinks/externalLink51.xml" /><Relationship Id="rId4" Type="http://schemas.openxmlformats.org/officeDocument/2006/relationships/sharedStrings" Target="sharedStrings.xml" /><Relationship Id="rId12" Type="http://schemas.openxmlformats.org/officeDocument/2006/relationships/externalLink" Target="externalLinks/externalLink4.xml" /><Relationship Id="rId8" Type="http://schemas.openxmlformats.org/officeDocument/2006/relationships/customXml" Target="../customXml/item4.xml" /><Relationship Id="rId2" Type="http://schemas.openxmlformats.org/officeDocument/2006/relationships/worksheet" Target="worksheets/sheet1.xml" /><Relationship Id="rId6" Type="http://schemas.openxmlformats.org/officeDocument/2006/relationships/customXml" Target="../customXml/item2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curtis_young.CPK/AppData/Local/Microsoft/Windows/Temporary%20Internet%20Files/Content.Outlook/4BJ31546/Cash%20Projections/Cash%20Projection%20.xls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KAMAL\GIBRALTA\COMPLET2.XLS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yubarb\blizzard\model\model5.xls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 /></Relationships>
</file>

<file path=xl/externalLinks/_rels/externalLink1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 /></Relationships>
</file>

<file path=xl/externalLinks/_rels/externalLink1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 /></Relationships>
</file>

<file path=xl/externalLinks/_rels/externalLink1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 /></Relationships>
</file>

<file path=xl/externalLinks/_rels/externalLink1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KAMAL\GIBRALTA\DCFYN26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/Documents%20and%20Settings/rjcamfield/My%20Documents/FPU/Template_S.xls" TargetMode="External" /></Relationships>
</file>

<file path=xl/externalLinks/_rels/externalLink2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 /></Relationships>
</file>

<file path=xl/externalLinks/_rels/externalLink2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 /></Relationships>
</file>

<file path=xl/externalLinks/_rels/externalLink2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 /></Relationships>
</file>

<file path=xl/externalLinks/_rels/externalLink2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COMPANY\HELMET\SENSHELM.XLS" TargetMode="External" /></Relationships>
</file>

<file path=xl/externalLinks/_rels/externalLink2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 /></Relationships>
</file>

<file path=xl/externalLinks/_rels/externalLink2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 /></Relationships>
</file>

<file path=xl/externalLinks/_rels/externalLink2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TEMP\Rolex-Timex.xls" TargetMode="External" /></Relationships>
</file>

<file path=xl/externalLinks/_rels/externalLink2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 /></Relationships>
</file>

<file path=xl/externalLinks/_rels/externalLink2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 /></Relationships>
</file>

<file path=xl/externalLinks/_rels/externalLink2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Forecast\2015\Gas\Gas%20Gross%20Margin%20Forecast%20-%2006-2015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 /></Relationships>
</file>

<file path=xl/externalLinks/_rels/externalLink3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 /></Relationships>
</file>

<file path=xl/externalLinks/_rels/externalLink31.xml.rels><?xml version="1.0" encoding="UTF-8" standalone="yes"?><Relationships xmlns="http://schemas.openxmlformats.org/package/2006/relationships"><Relationship Id="rId1" Type="http://schemas.openxmlformats.org/officeDocument/2006/relationships/externalLinkPath" Target="/Documents%20and%20Settings/jennifer_starr/Local%20Settings/Temporary%20Internet%20Files/OLK36/FORECAST2004.xls" TargetMode="External" /></Relationships>
</file>

<file path=xl/externalLinks/_rels/externalLink3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6\FINAL%202016%20Electric%20Margin%20Budget.xlsx" TargetMode="External" /></Relationships>
</file>

<file path=xl/externalLinks/_rels/externalLink3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 /></Relationships>
</file>

<file path=xl/externalLinks/_rels/externalLink3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 /></Relationships>
</file>

<file path=xl/externalLinks/_rels/externalLink3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 /></Relationships>
</file>

<file path=xl/externalLinks/_rels/externalLink3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CRAIG\MATH\MODEL\MATH14.XLS" TargetMode="External" /></Relationships>
</file>

<file path=xl/externalLinks/_rels/externalLink3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 /></Relationships>
</file>

<file path=xl/externalLinks/_rels/externalLink3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Snug\Model\Linens329.xls" TargetMode="External" /></Relationships>
</file>

<file path=xl/externalLinks/_rels/externalLink3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Ari\Extendicare\RECAP3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 /></Relationships>
</file>

<file path=xl/externalLinks/_rels/externalLink4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 /></Relationships>
</file>

<file path=xl/externalLinks/_rels/externalLink4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 /></Relationships>
</file>

<file path=xl/externalLinks/_rels/externalLink4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TEMP\budis112700quarterly.xls" TargetMode="External" /></Relationships>
</file>

<file path=xl/externalLinks/_rels/externalLink4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yubarb\blizzard\model\model3.xls" TargetMode="External" /></Relationships>
</file>

<file path=xl/externalLinks/_rels/externalLink4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 /></Relationships>
</file>

<file path=xl/externalLinks/_rels/externalLink4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 /></Relationships>
</file>

<file path=xl/externalLinks/_rels/externalLink4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 /></Relationships>
</file>

<file path=xl/externalLinks/_rels/externalLink4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TEMP\Timex-Rolex%20Merger6.xls" TargetMode="External" /></Relationships>
</file>

<file path=xl/externalLinks/_rels/externalLink4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 /></Relationships>
</file>

<file path=xl/externalLinks/_rels/externalLink4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 /></Relationships>
</file>

<file path=xl/externalLinks/_rels/externalLink5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 /></Relationships>
</file>

<file path=xl/externalLinks/_rels/externalLink5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 /></Relationships>
</file>

<file path=xl/externalLinks/_rels/externalLink5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 /></Relationships>
</file>

<file path=xl/externalLinks/_rels/externalLink5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 /></Relationships>
</file>

<file path=xl/externalLinks/_rels/externalLink5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Apex\Model\Comb417.xls" TargetMode="External" /></Relationships>
</file>

<file path=xl/externalLinks/_rels/externalLink5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 /></Relationships>
</file>

<file path=xl/externalLinks/_rels/externalLink5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Damast\Templates\Fendi.xls" TargetMode="External" /></Relationships>
</file>

<file path=xl/externalLinks/_rels/externalLink5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G:\HEALTH\COMPANY\HELMET\TPG12.XLS" TargetMode="External" /></Relationships>
</file>

<file path=xl/externalLinks/_rels/externalLink5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 /></Relationships>
</file>

<file path=xl/externalLinks/_rels/externalLink5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M:\DEPT\SalesReport\ContractSales99.xls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 /></Relationships>
</file>

<file path=xl/externalLinks/_rels/externalLink6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 /></Relationships>
</file>

<file path=xl/externalLinks/_rels/externalLink6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chpk.sharepoint.com/sites/StormProtection-FilingTemplate/Shared%20Documents/General/Response%20to%2020220049-EI%202nd%20INTs/Estimated%20Storm%20Protection%20Cost%20Recovery%20Rate%20Impact%20-%20revised%204_18_2022.xlsx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Appendix A"/>
      <sheetName val="Estimated Rev Req - bs"/>
      <sheetName val="Cons Dep Rate"/>
      <sheetName val="FE Cost Rate Cal"/>
      <sheetName val="Uniform Rate Inc"/>
      <sheetName val="Budgeted Volumes and Margins "/>
      <sheetName val="Annual usage per customer"/>
      <sheetName val="Typical Bill - V1"/>
      <sheetName val="FPUC Surcharge 2022 - 2023 "/>
      <sheetName val="FPUC Surcharge 2024"/>
      <sheetName val="FPUC Surcharge 2025"/>
      <sheetName val="FPUC Surcharge 2026"/>
      <sheetName val="Typical Bill - V2"/>
    </sheetNames>
    <sheetDataSet>
      <sheetData sheetId="0">
        <row r="36">
          <cell r="D36">
            <v>2313740.13550156</v>
          </cell>
          <cell r="E36">
            <v>6700123.95718046</v>
          </cell>
          <cell r="F36">
            <v>16863998.948098</v>
          </cell>
          <cell r="G36">
            <v>54232395.4979286</v>
          </cell>
          <cell r="H36">
            <v>53198125.2786102</v>
          </cell>
          <cell r="I36">
            <v>19949099.4963186</v>
          </cell>
          <cell r="J36">
            <v>19614921.6928029</v>
          </cell>
          <cell r="K36">
            <v>19798576.5598461</v>
          </cell>
          <cell r="L36">
            <v>25250053.1314887</v>
          </cell>
          <cell r="M36">
            <v>25198363.542949</v>
          </cell>
        </row>
        <row r="37">
          <cell r="D37">
            <v>1392730.83143607</v>
          </cell>
          <cell r="E37">
            <v>1557533.41665224</v>
          </cell>
          <cell r="F37">
            <v>1881679.99472505</v>
          </cell>
          <cell r="G37">
            <v>3000815.59833126</v>
          </cell>
          <cell r="H37">
            <v>2932243.79592256</v>
          </cell>
          <cell r="I37">
            <v>1839099.98695618</v>
          </cell>
          <cell r="J37">
            <v>1779778.93030736</v>
          </cell>
          <cell r="K37">
            <v>1776328.3450361</v>
          </cell>
          <cell r="L37">
            <v>1945082.86257541</v>
          </cell>
          <cell r="M37">
            <v>1915805.87778528</v>
          </cell>
        </row>
      </sheetData>
      <sheetData sheetId="1"/>
      <sheetData sheetId="2">
        <row r="9">
          <cell r="E9">
            <v>0.025800889582947</v>
          </cell>
        </row>
      </sheetData>
      <sheetData sheetId="3">
        <row r="8">
          <cell r="E8">
            <v>0.0728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30"/>
  <sheetViews>
    <sheetView tabSelected="1" zoomScale="150" zoomScaleNormal="150" workbookViewId="0" topLeftCell="A1">
      <pane xSplit="2" ySplit="7" topLeftCell="C10" activePane="bottomRight" state="frozen"/>
      <selection pane="topLeft" activeCell="A1" sqref="A1"/>
      <selection pane="bottomLeft" activeCell="A8" sqref="A8"/>
      <selection pane="topRight" activeCell="C1" sqref="C1"/>
      <selection pane="bottomRight" activeCell="G5" sqref="G5"/>
    </sheetView>
  </sheetViews>
  <sheetFormatPr defaultColWidth="9.14428571428571" defaultRowHeight="12.75"/>
  <cols>
    <col min="1" max="1" width="4.57142857142857" style="2" bestFit="1" customWidth="1"/>
    <col min="2" max="2" width="39.1428571428571" style="2" bestFit="1" customWidth="1"/>
    <col min="3" max="3" width="9.71428571428571" style="2" customWidth="1"/>
    <col min="4" max="7" width="10.8571428571429" style="2" bestFit="1" customWidth="1"/>
    <col min="8" max="8" width="11.8571428571429" style="2" customWidth="1"/>
    <col min="9" max="13" width="12" style="2" bestFit="1" customWidth="1"/>
    <col min="14" max="14" width="12.1428571428571" style="2" bestFit="1" customWidth="1"/>
    <col min="15" max="16384" width="9.14285714285714" style="2"/>
  </cols>
  <sheetData>
    <row r="1" spans="1:13" ht="12.75">
      <c r="A1" s="24" t="s">
        <v>0</v>
      </c>
      <c r="B1" s="24"/>
      <c r="C1" s="24"/>
      <c r="D1" s="24"/>
      <c r="E1" s="24"/>
      <c r="F1" s="24"/>
      <c r="G1" s="24"/>
      <c r="H1" s="24"/>
      <c r="I1" s="1"/>
      <c r="J1" s="1"/>
      <c r="K1" s="1"/>
      <c r="L1" s="1"/>
      <c r="M1" s="1"/>
    </row>
    <row r="2" spans="1:13" ht="12.75">
      <c r="A2" s="24" t="s">
        <v>1</v>
      </c>
      <c r="B2" s="24"/>
      <c r="C2" s="24"/>
      <c r="D2" s="24"/>
      <c r="E2" s="24"/>
      <c r="F2" s="24"/>
      <c r="G2" s="24"/>
      <c r="H2" s="24"/>
      <c r="I2" s="1"/>
      <c r="J2" s="1"/>
      <c r="K2" s="1"/>
      <c r="L2" s="1"/>
      <c r="M2" s="1"/>
    </row>
    <row r="3" spans="1:13" ht="12.75">
      <c r="A3" s="24" t="s">
        <v>2</v>
      </c>
      <c r="B3" s="24"/>
      <c r="C3" s="24"/>
      <c r="D3" s="24"/>
      <c r="E3" s="24"/>
      <c r="F3" s="24"/>
      <c r="G3" s="24"/>
      <c r="H3" s="24"/>
      <c r="I3" s="1" t="s">
        <v>25</v>
      </c>
      <c r="J3" s="1"/>
      <c r="K3" s="1"/>
      <c r="L3" s="1"/>
      <c r="M3" s="1"/>
    </row>
    <row r="4" spans="1:13" ht="12.75">
      <c r="A4" s="24" t="s">
        <v>3</v>
      </c>
      <c r="B4" s="24"/>
      <c r="C4" s="24"/>
      <c r="D4" s="24"/>
      <c r="E4" s="24"/>
      <c r="F4" s="24"/>
      <c r="G4" s="24"/>
      <c r="H4" s="24"/>
      <c r="I4" s="1"/>
      <c r="J4" s="1"/>
      <c r="K4" s="1"/>
      <c r="L4" s="1"/>
      <c r="M4" s="1"/>
    </row>
    <row r="5" spans="1:13" ht="12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s="5" customFormat="1" ht="12.75">
      <c r="A6" s="3"/>
      <c r="B6" s="4"/>
      <c r="C6" s="4"/>
      <c r="N6" s="1" t="s">
        <v>4</v>
      </c>
    </row>
    <row r="7" spans="1:14" s="5" customFormat="1" ht="12.75">
      <c r="A7" s="5" t="s">
        <v>5</v>
      </c>
      <c r="C7" s="1" t="s">
        <v>6</v>
      </c>
      <c r="D7" s="1">
        <v>2022</v>
      </c>
      <c r="E7" s="1">
        <v>2023</v>
      </c>
      <c r="F7" s="1">
        <v>2024</v>
      </c>
      <c r="G7" s="1">
        <v>2025</v>
      </c>
      <c r="H7" s="1">
        <v>2026</v>
      </c>
      <c r="I7" s="1">
        <v>2027</v>
      </c>
      <c r="J7" s="1">
        <v>2028</v>
      </c>
      <c r="K7" s="1">
        <v>2029</v>
      </c>
      <c r="L7" s="1">
        <v>2030</v>
      </c>
      <c r="M7" s="1">
        <v>2031</v>
      </c>
      <c r="N7" s="1" t="s">
        <v>7</v>
      </c>
    </row>
    <row r="8" spans="1:14" ht="12.75">
      <c r="A8" s="6">
        <v>1</v>
      </c>
      <c r="B8" s="7" t="s">
        <v>8</v>
      </c>
      <c r="D8" s="8">
        <f>'[61]Appendix A'!D36</f>
        <v>2313740.1355015649</v>
      </c>
      <c r="E8" s="8">
        <f>'[61]Appendix A'!E36</f>
        <v>6700123.9571804609</v>
      </c>
      <c r="F8" s="8">
        <f>'[61]Appendix A'!F36</f>
        <v>16863998.948097989</v>
      </c>
      <c r="G8" s="8">
        <f>'[61]Appendix A'!G36</f>
        <v>54232395.497928552</v>
      </c>
      <c r="H8" s="8">
        <f>'[61]Appendix A'!H36</f>
        <v>53198125.278610237</v>
      </c>
      <c r="I8" s="8">
        <f>'[61]Appendix A'!I36</f>
        <v>19949099.496318609</v>
      </c>
      <c r="J8" s="8">
        <f>'[61]Appendix A'!J36</f>
        <v>19614921.692802854</v>
      </c>
      <c r="K8" s="8">
        <f>'[61]Appendix A'!K36</f>
        <v>19798576.559846126</v>
      </c>
      <c r="L8" s="8">
        <f>'[61]Appendix A'!L36</f>
        <v>25250053.131488651</v>
      </c>
      <c r="M8" s="8">
        <f>'[61]Appendix A'!M36</f>
        <v>25198363.542949021</v>
      </c>
      <c r="N8" s="9">
        <f>SUM(D8:M8)</f>
        <v>243119398.24072406</v>
      </c>
    </row>
    <row r="9" spans="1:14" ht="12.75">
      <c r="A9" s="6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2.75">
      <c r="A10" s="6">
        <v>2</v>
      </c>
      <c r="B10" s="2" t="s">
        <v>9</v>
      </c>
      <c r="D10" s="10">
        <v>0</v>
      </c>
      <c r="E10" s="10">
        <f>D11</f>
        <v>2283892.1355015649</v>
      </c>
      <c r="F10" s="10">
        <f t="shared" si="0" ref="F10:M10">E11</f>
        <v>8838655.0926820263</v>
      </c>
      <c r="G10" s="10">
        <f t="shared" si="0"/>
        <v>25257056.040780015</v>
      </c>
      <c r="H10" s="10">
        <f t="shared" si="0"/>
        <v>78138174.538708568</v>
      </c>
      <c r="I10" s="10">
        <f t="shared" si="0"/>
        <v>128633985.8173188</v>
      </c>
      <c r="J10" s="10">
        <f t="shared" si="0"/>
        <v>145006861.31363741</v>
      </c>
      <c r="K10" s="10">
        <f t="shared" si="0"/>
        <v>160627436.00644025</v>
      </c>
      <c r="L10" s="10">
        <f t="shared" si="0"/>
        <v>176026271.56628639</v>
      </c>
      <c r="M10" s="10">
        <f t="shared" si="0"/>
        <v>196408953.69777504</v>
      </c>
      <c r="N10" s="10"/>
    </row>
    <row r="11" spans="1:14" ht="12.75">
      <c r="A11" s="6"/>
      <c r="B11" s="2" t="s">
        <v>10</v>
      </c>
      <c r="D11" s="11">
        <f>D8-D20</f>
        <v>2283892.1355015649</v>
      </c>
      <c r="E11" s="11">
        <f>E10+E8-E20</f>
        <v>8838655.0926820263</v>
      </c>
      <c r="F11" s="11">
        <f>F10+F8-F20</f>
        <v>25257056.040780015</v>
      </c>
      <c r="G11" s="11">
        <f>G10+G8-G20</f>
        <v>78138174.538708568</v>
      </c>
      <c r="H11" s="11">
        <f>H10+H8-H20</f>
        <v>128633985.8173188</v>
      </c>
      <c r="I11" s="11">
        <f t="shared" si="1" ref="I11:M11">I10+I8-I20</f>
        <v>145006861.31363741</v>
      </c>
      <c r="J11" s="11">
        <f t="shared" si="1"/>
        <v>160627436.00644025</v>
      </c>
      <c r="K11" s="11">
        <f t="shared" si="1"/>
        <v>176026271.56628639</v>
      </c>
      <c r="L11" s="11">
        <f t="shared" si="1"/>
        <v>196408953.69777504</v>
      </c>
      <c r="M11" s="11">
        <f t="shared" si="1"/>
        <v>216214721.24072406</v>
      </c>
      <c r="N11" s="10"/>
    </row>
    <row r="12" spans="1:14" ht="12.75">
      <c r="A12" s="6"/>
      <c r="B12" s="2" t="s">
        <v>11</v>
      </c>
      <c r="D12" s="10">
        <f>SUM(D10:D11)/2</f>
        <v>1141946.0677507825</v>
      </c>
      <c r="E12" s="10">
        <f>SUM(E10:E11)/2</f>
        <v>5561273.6140917959</v>
      </c>
      <c r="F12" s="10">
        <f>SUM(F10:F11)/2</f>
        <v>17047855.566731021</v>
      </c>
      <c r="G12" s="10">
        <f>SUM(G10:G11)/2</f>
        <v>51697615.289744288</v>
      </c>
      <c r="H12" s="10">
        <f>SUM(H10:H11)/2</f>
        <v>103386080.17801368</v>
      </c>
      <c r="I12" s="10">
        <f t="shared" si="2" ref="I12:M12">SUM(I10:I11)/2</f>
        <v>136820423.56547809</v>
      </c>
      <c r="J12" s="10">
        <f t="shared" si="2"/>
        <v>152817148.66003883</v>
      </c>
      <c r="K12" s="10">
        <f t="shared" si="2"/>
        <v>168326853.7863633</v>
      </c>
      <c r="L12" s="10">
        <f t="shared" si="2"/>
        <v>186217612.63203073</v>
      </c>
      <c r="M12" s="10">
        <f t="shared" si="2"/>
        <v>206311837.46924955</v>
      </c>
      <c r="N12" s="10"/>
    </row>
    <row r="13" spans="4:13" ht="12.75"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4" ht="12.75">
      <c r="A14" s="6">
        <v>3</v>
      </c>
      <c r="B14" s="2" t="s">
        <v>12</v>
      </c>
      <c r="D14" s="13"/>
    </row>
    <row r="15" spans="2:14" ht="12.75">
      <c r="B15" s="2" t="s">
        <v>13</v>
      </c>
      <c r="C15" s="14">
        <v>0.071300000000000002</v>
      </c>
      <c r="D15" s="10">
        <f>ROUND(D12*$C15,0)</f>
        <v>81421</v>
      </c>
      <c r="E15" s="10">
        <f t="shared" si="3" ref="E15:M15">ROUND(E12*$C15,0)</f>
        <v>396519</v>
      </c>
      <c r="F15" s="10">
        <f t="shared" si="3"/>
        <v>1215512</v>
      </c>
      <c r="G15" s="10">
        <f t="shared" si="3"/>
        <v>3686040</v>
      </c>
      <c r="H15" s="10">
        <f t="shared" si="3"/>
        <v>7371428</v>
      </c>
      <c r="I15" s="10">
        <f t="shared" si="3"/>
        <v>9755296</v>
      </c>
      <c r="J15" s="10">
        <f t="shared" si="3"/>
        <v>10895863</v>
      </c>
      <c r="K15" s="10">
        <f t="shared" si="3"/>
        <v>12001705</v>
      </c>
      <c r="L15" s="10">
        <f t="shared" si="3"/>
        <v>13277316</v>
      </c>
      <c r="M15" s="10">
        <f t="shared" si="3"/>
        <v>14710034</v>
      </c>
      <c r="N15" s="10">
        <f>SUM(D15:M15)</f>
        <v>73391134</v>
      </c>
    </row>
    <row r="16" spans="2:14" ht="12.75">
      <c r="B16" s="2" t="s">
        <v>14</v>
      </c>
      <c r="C16" s="14">
        <v>0.0082000000000000007</v>
      </c>
      <c r="D16" s="10">
        <f>ROUND(D12*$C16,0)</f>
        <v>9364</v>
      </c>
      <c r="E16" s="10">
        <f t="shared" si="4" ref="E16:M16">ROUND(E12*$C16,0)</f>
        <v>45602</v>
      </c>
      <c r="F16" s="10">
        <f t="shared" si="4"/>
        <v>139792</v>
      </c>
      <c r="G16" s="10">
        <f t="shared" si="4"/>
        <v>423920</v>
      </c>
      <c r="H16" s="10">
        <f t="shared" si="4"/>
        <v>847766</v>
      </c>
      <c r="I16" s="10">
        <f t="shared" si="4"/>
        <v>1121927</v>
      </c>
      <c r="J16" s="10">
        <f t="shared" si="4"/>
        <v>1253101</v>
      </c>
      <c r="K16" s="10">
        <f t="shared" si="4"/>
        <v>1380280</v>
      </c>
      <c r="L16" s="10">
        <f t="shared" si="4"/>
        <v>1526984</v>
      </c>
      <c r="M16" s="10">
        <f t="shared" si="4"/>
        <v>1691757</v>
      </c>
      <c r="N16" s="10">
        <f>SUM(D16:M16)</f>
        <v>8440493</v>
      </c>
    </row>
    <row r="17" spans="2:14" ht="12.75">
      <c r="B17" s="15" t="s">
        <v>15</v>
      </c>
      <c r="D17" s="16">
        <f>SUM(D15:D16)</f>
        <v>90785</v>
      </c>
      <c r="E17" s="16">
        <f t="shared" si="5" ref="E17:M17">SUM(E15:E16)</f>
        <v>442121</v>
      </c>
      <c r="F17" s="16">
        <f t="shared" si="5"/>
        <v>1355304</v>
      </c>
      <c r="G17" s="16">
        <f t="shared" si="5"/>
        <v>4109960</v>
      </c>
      <c r="H17" s="16">
        <f t="shared" si="5"/>
        <v>8219194</v>
      </c>
      <c r="I17" s="16">
        <f t="shared" si="5"/>
        <v>10877223</v>
      </c>
      <c r="J17" s="16">
        <f t="shared" si="5"/>
        <v>12148964</v>
      </c>
      <c r="K17" s="16">
        <f t="shared" si="5"/>
        <v>13381985</v>
      </c>
      <c r="L17" s="16">
        <f t="shared" si="5"/>
        <v>14804300</v>
      </c>
      <c r="M17" s="16">
        <f t="shared" si="5"/>
        <v>16401791</v>
      </c>
      <c r="N17" s="16">
        <f>SUM(N15:N16)</f>
        <v>81831627</v>
      </c>
    </row>
    <row r="18" spans="4:4" ht="12.75">
      <c r="D18" s="17"/>
    </row>
    <row r="19" spans="1:4" ht="12.75">
      <c r="A19" s="6">
        <v>4</v>
      </c>
      <c r="B19" s="2" t="s">
        <v>16</v>
      </c>
      <c r="D19" s="17"/>
    </row>
    <row r="20" spans="2:14" ht="12.75">
      <c r="B20" s="2" t="s">
        <v>17</v>
      </c>
      <c r="C20" s="18">
        <f>'[61]Cons Dep Rate'!E9</f>
        <v>0.025800889582946986</v>
      </c>
      <c r="D20" s="10">
        <f>ROUND(((D8/2)+D10)*$C20,0)</f>
        <v>29848</v>
      </c>
      <c r="E20" s="10">
        <f t="shared" si="6" ref="E20:M20">ROUND(((E8/2)+E10)*$C20,0)</f>
        <v>145361</v>
      </c>
      <c r="F20" s="10">
        <f t="shared" si="6"/>
        <v>445598</v>
      </c>
      <c r="G20" s="10">
        <f t="shared" si="6"/>
        <v>1351277</v>
      </c>
      <c r="H20" s="10">
        <f t="shared" si="6"/>
        <v>2702314</v>
      </c>
      <c r="I20" s="10">
        <f t="shared" si="6"/>
        <v>3576224</v>
      </c>
      <c r="J20" s="10">
        <f t="shared" si="6"/>
        <v>3994347</v>
      </c>
      <c r="K20" s="10">
        <f t="shared" si="6"/>
        <v>4399741</v>
      </c>
      <c r="L20" s="10">
        <f t="shared" si="6"/>
        <v>4867371</v>
      </c>
      <c r="M20" s="10">
        <f t="shared" si="6"/>
        <v>5392596</v>
      </c>
      <c r="N20" s="10">
        <f>SUM(D20:M20)</f>
        <v>26904677</v>
      </c>
    </row>
    <row r="21" spans="2:14" ht="12.75">
      <c r="B21" s="2" t="s">
        <v>18</v>
      </c>
      <c r="C21" s="1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>
        <f t="shared" si="7" ref="N21:N23">SUM(D21:M21)</f>
        <v>0</v>
      </c>
    </row>
    <row r="22" spans="2:14" ht="12.75">
      <c r="B22" s="2" t="s">
        <v>19</v>
      </c>
      <c r="C22" s="18">
        <v>0.02</v>
      </c>
      <c r="D22" s="10">
        <f>ROUND(D10*$C22,0)</f>
        <v>0</v>
      </c>
      <c r="E22" s="10">
        <f t="shared" si="8" ref="E22:M22">ROUND(E10*$C22,0)</f>
        <v>45678</v>
      </c>
      <c r="F22" s="10">
        <f t="shared" si="8"/>
        <v>176773</v>
      </c>
      <c r="G22" s="10">
        <f t="shared" si="8"/>
        <v>505141</v>
      </c>
      <c r="H22" s="10">
        <f t="shared" si="8"/>
        <v>1562763</v>
      </c>
      <c r="I22" s="10">
        <f t="shared" si="8"/>
        <v>2572680</v>
      </c>
      <c r="J22" s="10">
        <f t="shared" si="8"/>
        <v>2900137</v>
      </c>
      <c r="K22" s="10">
        <f t="shared" si="8"/>
        <v>3212549</v>
      </c>
      <c r="L22" s="10">
        <f t="shared" si="8"/>
        <v>3520525</v>
      </c>
      <c r="M22" s="10">
        <f t="shared" si="8"/>
        <v>3928179</v>
      </c>
      <c r="N22" s="10">
        <f t="shared" si="7"/>
        <v>18424425</v>
      </c>
    </row>
    <row r="23" spans="2:14" ht="12.75">
      <c r="B23" s="2" t="s">
        <v>20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0">
        <f t="shared" si="7"/>
        <v>0</v>
      </c>
    </row>
    <row r="24" spans="2:14" ht="12.75">
      <c r="B24" s="15" t="s">
        <v>21</v>
      </c>
      <c r="D24" s="16">
        <f t="shared" si="9" ref="D24:N24">SUM(D20:D23)</f>
        <v>29848</v>
      </c>
      <c r="E24" s="16">
        <f t="shared" si="9"/>
        <v>191039</v>
      </c>
      <c r="F24" s="16">
        <f t="shared" si="9"/>
        <v>622371</v>
      </c>
      <c r="G24" s="16">
        <f t="shared" si="9"/>
        <v>1856418</v>
      </c>
      <c r="H24" s="16">
        <f t="shared" si="9"/>
        <v>4265077</v>
      </c>
      <c r="I24" s="16">
        <f t="shared" si="9"/>
        <v>6148904</v>
      </c>
      <c r="J24" s="16">
        <f t="shared" si="9"/>
        <v>6894484</v>
      </c>
      <c r="K24" s="16">
        <f t="shared" si="9"/>
        <v>7612290</v>
      </c>
      <c r="L24" s="16">
        <f t="shared" si="9"/>
        <v>8387896</v>
      </c>
      <c r="M24" s="16">
        <f t="shared" si="9"/>
        <v>9320775</v>
      </c>
      <c r="N24" s="16">
        <f t="shared" si="9"/>
        <v>45329102</v>
      </c>
    </row>
    <row r="25" spans="4:4" ht="12.75">
      <c r="D25" s="20"/>
    </row>
    <row r="26" spans="1:14" s="5" customFormat="1" ht="12.75">
      <c r="A26" s="21">
        <v>5</v>
      </c>
      <c r="B26" s="5" t="s">
        <v>22</v>
      </c>
      <c r="D26" s="22">
        <f t="shared" si="10" ref="D26:N26">D17+D24</f>
        <v>120633</v>
      </c>
      <c r="E26" s="22">
        <f t="shared" si="10"/>
        <v>633160</v>
      </c>
      <c r="F26" s="22">
        <f t="shared" si="10"/>
        <v>1977675</v>
      </c>
      <c r="G26" s="22">
        <f t="shared" si="10"/>
        <v>5966378</v>
      </c>
      <c r="H26" s="22">
        <f t="shared" si="10"/>
        <v>12484271</v>
      </c>
      <c r="I26" s="22">
        <f t="shared" si="10"/>
        <v>17026127</v>
      </c>
      <c r="J26" s="22">
        <f t="shared" si="10"/>
        <v>19043448</v>
      </c>
      <c r="K26" s="22">
        <f t="shared" si="10"/>
        <v>20994275</v>
      </c>
      <c r="L26" s="22">
        <f t="shared" si="10"/>
        <v>23192196</v>
      </c>
      <c r="M26" s="22">
        <f t="shared" si="10"/>
        <v>25722566</v>
      </c>
      <c r="N26" s="22">
        <f t="shared" si="10"/>
        <v>127160729</v>
      </c>
    </row>
    <row r="28" spans="1:14" ht="12.75">
      <c r="A28" s="2">
        <v>6</v>
      </c>
      <c r="B28" s="7" t="s">
        <v>23</v>
      </c>
      <c r="D28" s="23">
        <f>'[61]Appendix A'!D37</f>
        <v>1392730.8314360657</v>
      </c>
      <c r="E28" s="23">
        <f>'[61]Appendix A'!E37</f>
        <v>1557533.4166522366</v>
      </c>
      <c r="F28" s="23">
        <f>'[61]Appendix A'!F37</f>
        <v>1881679.9947250534</v>
      </c>
      <c r="G28" s="23">
        <f>'[61]Appendix A'!G37</f>
        <v>3000815.5983312624</v>
      </c>
      <c r="H28" s="23">
        <f>'[61]Appendix A'!H37</f>
        <v>2932243.7959225583</v>
      </c>
      <c r="I28" s="23">
        <f>'[61]Appendix A'!I37</f>
        <v>1839099.9869561782</v>
      </c>
      <c r="J28" s="23">
        <f>'[61]Appendix A'!J37</f>
        <v>1779778.9303073592</v>
      </c>
      <c r="K28" s="23">
        <f>'[61]Appendix A'!K37</f>
        <v>1776328.3450361034</v>
      </c>
      <c r="L28" s="23">
        <f>'[61]Appendix A'!L37</f>
        <v>1945082.8625754092</v>
      </c>
      <c r="M28" s="23">
        <f>'[61]Appendix A'!M37</f>
        <v>1915805.8777852829</v>
      </c>
      <c r="N28" s="10">
        <f>SUM(D28:M28)</f>
        <v>20021099.639727511</v>
      </c>
    </row>
    <row r="30" spans="1:14" s="5" customFormat="1" ht="12.75">
      <c r="A30" s="5">
        <v>7</v>
      </c>
      <c r="B30" s="5" t="s">
        <v>24</v>
      </c>
      <c r="D30" s="9">
        <f>D26+D28</f>
        <v>1513363.8314360657</v>
      </c>
      <c r="E30" s="9">
        <f t="shared" si="11" ref="E30:M30">E26+E28</f>
        <v>2190693.4166522366</v>
      </c>
      <c r="F30" s="9">
        <f t="shared" si="11"/>
        <v>3859354.9947250532</v>
      </c>
      <c r="G30" s="9">
        <f t="shared" si="11"/>
        <v>8967193.5983312614</v>
      </c>
      <c r="H30" s="9">
        <f t="shared" si="11"/>
        <v>15416514.795922559</v>
      </c>
      <c r="I30" s="9">
        <f t="shared" si="11"/>
        <v>18865226.986956179</v>
      </c>
      <c r="J30" s="9">
        <f t="shared" si="11"/>
        <v>20823226.930307359</v>
      </c>
      <c r="K30" s="9">
        <f t="shared" si="11"/>
        <v>22770603.345036104</v>
      </c>
      <c r="L30" s="9">
        <f t="shared" si="11"/>
        <v>25137278.862575408</v>
      </c>
      <c r="M30" s="9">
        <f t="shared" si="11"/>
        <v>27638371.877785284</v>
      </c>
      <c r="N30" s="9">
        <f>SUM(D30:M30)</f>
        <v>147181828.6397275</v>
      </c>
    </row>
  </sheetData>
  <mergeCells count="4">
    <mergeCell ref="A1:H1"/>
    <mergeCell ref="A2:H2"/>
    <mergeCell ref="A3:H3"/>
    <mergeCell ref="A4:H4"/>
  </mergeCells>
  <printOptions horizontalCentered="1"/>
  <pageMargins left="0.45" right="0.45" top="0.5" bottom="0.5" header="0.3" footer="0.3"/>
  <pageSetup orientation="landscape" scale="68" r:id="rId1"/>
  <headerFooter>
    <oddFooter>&amp;L&amp;D&amp;T&amp;R&amp;Z&amp;F</odd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17E2BA9D87CD48A305FD6490897EB4" ma:contentTypeVersion="6" ma:contentTypeDescription="Create a new document." ma:contentTypeScope="" ma:versionID="45a1f4c392056ff13bc02cd6a8117db4">
  <xsd:schema xmlns:xsd="http://www.w3.org/2001/XMLSchema" xmlns:xs="http://www.w3.org/2001/XMLSchema" xmlns:p="http://schemas.microsoft.com/office/2006/metadata/properties" xmlns:ns2="2fd2249f-299b-4d5f-ae04-38188b05f287" xmlns:ns3="a546c2b6-3552-4bac-9635-054c79078c48" targetNamespace="http://schemas.microsoft.com/office/2006/metadata/properties" ma:root="true" ma:fieldsID="d2ca70891738db6c7d2a6b14901bfacd" ns2:_="" ns3:_="">
    <xsd:import namespace="2fd2249f-299b-4d5f-ae04-38188b05f287"/>
    <xsd:import namespace="a546c2b6-3552-4bac-9635-054c79078c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2249f-299b-4d5f-ae04-38188b05f2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6c2b6-3552-4bac-9635-054c79078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 
 < p r o p e r t i e s   x m l n s = " h t t p : / / w w w . i m a n a g e . c o m / w o r k / x m l s c h e m a " >  
     < d o c u m e n t i d > A C T I V E ! 1 5 3 4 5 7 3 6 . 1 < / d o c u m e n t i d >  
     < s e n d e r i d > K E A B E T < / s e n d e r i d >  
     < s e n d e r e m a i l > B K E A T I N G @ G U N S T E R . C O M < / s e n d e r e m a i l >  
     < l a s t m o d i f i e d > 2 0 2 2 - 0 5 - 0 4 T 1 4 : 4 8 : 0 3 . 0 0 0 0 0 0 0 - 0 4 : 0 0 < / l a s t m o d i f i e d >  
     < d a t a b a s e > A C T I V E < / d a t a b a s e >  
 < / p r o p e r t i e s > 
</file>

<file path=customXml/itemProps1.xml><?xml version="1.0" encoding="utf-8"?>
<ds:datastoreItem xmlns:ds="http://schemas.openxmlformats.org/officeDocument/2006/customXml" ds:itemID="{5DB795E8-BD24-4965-82FE-C77755EBC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EB6B4E-3F2D-4E29-9D35-D041E2DCE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d2249f-299b-4d5f-ae04-38188b05f287"/>
    <ds:schemaRef ds:uri="a546c2b6-3552-4bac-9635-054c79078c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A4AB6F-78EC-4E2C-A84F-0172FB5458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Estimated Rev Req - bs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