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66925"/>
  <xr:revisionPtr revIDLastSave="0" documentId="13_ncr:1_{74B37F46-7125-4019-B4B9-36438818C464}" xr6:coauthVersionLast="47" xr6:coauthVersionMax="47" xr10:uidLastSave="{00000000-0000-0000-0000-000000000000}"/>
  <bookViews>
    <workbookView xWindow="28680" yWindow="-120" windowWidth="29040" windowHeight="15840" xr2:uid="{67EA6B59-ED2C-4240-B90C-85D4E33490DF}"/>
  </bookViews>
  <sheets>
    <sheet name="Data" sheetId="1" r:id="rId1"/>
    <sheet name="Calcul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G25" i="1" s="1"/>
  <c r="H20" i="1"/>
  <c r="I20" i="1"/>
  <c r="J20" i="1"/>
  <c r="K20" i="1"/>
  <c r="K25" i="1" s="1"/>
  <c r="L20" i="1"/>
  <c r="M20" i="1"/>
  <c r="N20" i="1"/>
  <c r="D21" i="1"/>
  <c r="D25" i="1" s="1"/>
  <c r="E21" i="1"/>
  <c r="F21" i="1"/>
  <c r="G21" i="1"/>
  <c r="H21" i="1"/>
  <c r="I21" i="1"/>
  <c r="J21" i="1"/>
  <c r="K21" i="1"/>
  <c r="L21" i="1"/>
  <c r="M21" i="1"/>
  <c r="N21" i="1"/>
  <c r="D22" i="1"/>
  <c r="E22" i="1"/>
  <c r="F22" i="1"/>
  <c r="G22" i="1"/>
  <c r="H22" i="1"/>
  <c r="I22" i="1"/>
  <c r="J22" i="1"/>
  <c r="K22" i="1"/>
  <c r="L22" i="1"/>
  <c r="M22" i="1"/>
  <c r="N22" i="1"/>
  <c r="D23" i="1"/>
  <c r="E23" i="1"/>
  <c r="F23" i="1"/>
  <c r="F25" i="1" s="1"/>
  <c r="G23" i="1"/>
  <c r="H23" i="1"/>
  <c r="I23" i="1"/>
  <c r="J23" i="1"/>
  <c r="J25" i="1" s="1"/>
  <c r="K23" i="1"/>
  <c r="L23" i="1"/>
  <c r="M23" i="1"/>
  <c r="N23" i="1"/>
  <c r="N25" i="1" s="1"/>
  <c r="D24" i="1"/>
  <c r="E24" i="1"/>
  <c r="F24" i="1"/>
  <c r="G24" i="1"/>
  <c r="H24" i="1"/>
  <c r="I24" i="1"/>
  <c r="J24" i="1"/>
  <c r="K24" i="1"/>
  <c r="L24" i="1"/>
  <c r="M24" i="1"/>
  <c r="N24" i="1"/>
  <c r="C25" i="1"/>
  <c r="C21" i="1"/>
  <c r="C22" i="1"/>
  <c r="C23" i="1"/>
  <c r="O23" i="1" s="1"/>
  <c r="C24" i="1"/>
  <c r="O24" i="1" s="1"/>
  <c r="C20" i="1"/>
  <c r="M25" i="1"/>
  <c r="L25" i="1"/>
  <c r="I25" i="1"/>
  <c r="H25" i="1"/>
  <c r="E25" i="1"/>
  <c r="O22" i="1"/>
  <c r="C70" i="1"/>
  <c r="D70" i="1"/>
  <c r="E70" i="1"/>
  <c r="F70" i="1"/>
  <c r="G70" i="1"/>
  <c r="H70" i="1"/>
  <c r="I70" i="1"/>
  <c r="J70" i="1"/>
  <c r="K70" i="1"/>
  <c r="L70" i="1"/>
  <c r="M70" i="1"/>
  <c r="N70" i="1"/>
  <c r="C71" i="1"/>
  <c r="D71" i="1"/>
  <c r="E71" i="1"/>
  <c r="F71" i="1"/>
  <c r="G71" i="1"/>
  <c r="H71" i="1"/>
  <c r="I71" i="1"/>
  <c r="J71" i="1"/>
  <c r="K71" i="1"/>
  <c r="L71" i="1"/>
  <c r="M71" i="1"/>
  <c r="N71" i="1"/>
  <c r="C72" i="1"/>
  <c r="D72" i="1"/>
  <c r="E72" i="1"/>
  <c r="F72" i="1"/>
  <c r="G72" i="1"/>
  <c r="H72" i="1"/>
  <c r="I72" i="1"/>
  <c r="J72" i="1"/>
  <c r="K72" i="1"/>
  <c r="L72" i="1"/>
  <c r="M72" i="1"/>
  <c r="N72" i="1"/>
  <c r="C73" i="1"/>
  <c r="D73" i="1"/>
  <c r="E73" i="1"/>
  <c r="F73" i="1"/>
  <c r="G73" i="1"/>
  <c r="H73" i="1"/>
  <c r="I73" i="1"/>
  <c r="J73" i="1"/>
  <c r="K73" i="1"/>
  <c r="L73" i="1"/>
  <c r="M73" i="1"/>
  <c r="N73" i="1"/>
  <c r="D69" i="1"/>
  <c r="E69" i="1"/>
  <c r="F69" i="1"/>
  <c r="G69" i="1"/>
  <c r="H69" i="1"/>
  <c r="I69" i="1"/>
  <c r="J69" i="1"/>
  <c r="K69" i="1"/>
  <c r="L69" i="1"/>
  <c r="M69" i="1"/>
  <c r="N69" i="1"/>
  <c r="C69" i="1"/>
  <c r="O20" i="1" l="1"/>
  <c r="O25" i="1"/>
  <c r="O21" i="1"/>
  <c r="N17" i="1" l="1"/>
  <c r="M17" i="1"/>
  <c r="M74" i="1" s="1"/>
  <c r="L17" i="1"/>
  <c r="K17" i="1"/>
  <c r="J17" i="1"/>
  <c r="I17" i="1"/>
  <c r="I74" i="1" s="1"/>
  <c r="H17" i="1"/>
  <c r="G17" i="1"/>
  <c r="F17" i="1"/>
  <c r="E17" i="1"/>
  <c r="E74" i="1" s="1"/>
  <c r="D17" i="1"/>
  <c r="C17" i="1"/>
  <c r="O16" i="1"/>
  <c r="O15" i="1"/>
  <c r="O72" i="1" s="1"/>
  <c r="O14" i="1"/>
  <c r="O13" i="1"/>
  <c r="O12" i="1"/>
  <c r="N9" i="1"/>
  <c r="M9" i="1"/>
  <c r="L9" i="1"/>
  <c r="K9" i="1"/>
  <c r="J9" i="1"/>
  <c r="I9" i="1"/>
  <c r="H9" i="1"/>
  <c r="G9" i="1"/>
  <c r="F9" i="1"/>
  <c r="E9" i="1"/>
  <c r="D9" i="1"/>
  <c r="C9" i="1"/>
  <c r="O8" i="1"/>
  <c r="O7" i="1"/>
  <c r="O6" i="1"/>
  <c r="O5" i="1"/>
  <c r="O4" i="1"/>
  <c r="D66" i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D65" i="1"/>
  <c r="E65" i="1" s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D64" i="1"/>
  <c r="E64" i="1" s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D63" i="1"/>
  <c r="E63" i="1" s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D62" i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D58" i="1"/>
  <c r="D57" i="1"/>
  <c r="D56" i="1"/>
  <c r="E56" i="1" s="1"/>
  <c r="D55" i="1"/>
  <c r="D54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O49" i="1"/>
  <c r="O44" i="1"/>
  <c r="O45" i="1"/>
  <c r="D46" i="1"/>
  <c r="E46" i="1"/>
  <c r="F46" i="1"/>
  <c r="G46" i="1"/>
  <c r="H46" i="1"/>
  <c r="I46" i="1"/>
  <c r="J46" i="1"/>
  <c r="K46" i="1"/>
  <c r="L46" i="1"/>
  <c r="M46" i="1"/>
  <c r="N46" i="1"/>
  <c r="C46" i="1"/>
  <c r="O37" i="1"/>
  <c r="O38" i="1"/>
  <c r="O39" i="1"/>
  <c r="O40" i="1"/>
  <c r="O36" i="1"/>
  <c r="N41" i="1"/>
  <c r="M41" i="1"/>
  <c r="L41" i="1"/>
  <c r="K41" i="1"/>
  <c r="J41" i="1"/>
  <c r="I41" i="1"/>
  <c r="H41" i="1"/>
  <c r="G41" i="1"/>
  <c r="F41" i="1"/>
  <c r="E41" i="1"/>
  <c r="D41" i="1"/>
  <c r="C41" i="1"/>
  <c r="D33" i="1"/>
  <c r="E33" i="1"/>
  <c r="F33" i="1"/>
  <c r="G33" i="1"/>
  <c r="H33" i="1"/>
  <c r="I33" i="1"/>
  <c r="J33" i="1"/>
  <c r="K33" i="1"/>
  <c r="L33" i="1"/>
  <c r="M33" i="1"/>
  <c r="N33" i="1"/>
  <c r="C33" i="1"/>
  <c r="O29" i="1"/>
  <c r="O30" i="1"/>
  <c r="O31" i="1"/>
  <c r="O32" i="1"/>
  <c r="O28" i="1"/>
  <c r="E6" i="2" l="1"/>
  <c r="E14" i="2" s="1"/>
  <c r="E22" i="2" s="1"/>
  <c r="O69" i="1"/>
  <c r="O73" i="1"/>
  <c r="N74" i="1"/>
  <c r="E55" i="1"/>
  <c r="E5" i="2" s="1"/>
  <c r="E13" i="2" s="1"/>
  <c r="E21" i="2" s="1"/>
  <c r="D5" i="2"/>
  <c r="D13" i="2" s="1"/>
  <c r="D21" i="2" s="1"/>
  <c r="O70" i="1"/>
  <c r="C74" i="1"/>
  <c r="G74" i="1"/>
  <c r="K74" i="1"/>
  <c r="E57" i="1"/>
  <c r="D7" i="2"/>
  <c r="D15" i="2" s="1"/>
  <c r="D23" i="2" s="1"/>
  <c r="C8" i="2"/>
  <c r="C16" i="2" s="1"/>
  <c r="C7" i="2"/>
  <c r="C15" i="2" s="1"/>
  <c r="C6" i="2"/>
  <c r="C14" i="2" s="1"/>
  <c r="C5" i="2"/>
  <c r="C13" i="2" s="1"/>
  <c r="C4" i="2"/>
  <c r="C12" i="2" s="1"/>
  <c r="D4" i="2"/>
  <c r="D12" i="2" s="1"/>
  <c r="E58" i="1"/>
  <c r="E8" i="2" s="1"/>
  <c r="E16" i="2" s="1"/>
  <c r="E24" i="2" s="1"/>
  <c r="D8" i="2"/>
  <c r="D16" i="2" s="1"/>
  <c r="D24" i="2" s="1"/>
  <c r="F74" i="1"/>
  <c r="J74" i="1"/>
  <c r="D6" i="2"/>
  <c r="D14" i="2" s="1"/>
  <c r="D22" i="2" s="1"/>
  <c r="O71" i="1"/>
  <c r="D74" i="1"/>
  <c r="H74" i="1"/>
  <c r="L74" i="1"/>
  <c r="O17" i="1"/>
  <c r="O41" i="1"/>
  <c r="O9" i="1"/>
  <c r="F58" i="1"/>
  <c r="F8" i="2" s="1"/>
  <c r="F16" i="2" s="1"/>
  <c r="F24" i="2" s="1"/>
  <c r="O46" i="1"/>
  <c r="E54" i="1"/>
  <c r="E4" i="2" s="1"/>
  <c r="E12" i="2" s="1"/>
  <c r="F56" i="1"/>
  <c r="F6" i="2" s="1"/>
  <c r="F14" i="2" s="1"/>
  <c r="F22" i="2" s="1"/>
  <c r="O51" i="1"/>
  <c r="O33" i="1"/>
  <c r="C22" i="2" l="1"/>
  <c r="D20" i="2"/>
  <c r="D25" i="2" s="1"/>
  <c r="D17" i="2"/>
  <c r="C23" i="2"/>
  <c r="C21" i="2"/>
  <c r="E20" i="2"/>
  <c r="C17" i="2"/>
  <c r="C20" i="2"/>
  <c r="C24" i="2"/>
  <c r="D9" i="2"/>
  <c r="F55" i="1"/>
  <c r="F5" i="2" s="1"/>
  <c r="F13" i="2" s="1"/>
  <c r="F21" i="2" s="1"/>
  <c r="O74" i="1"/>
  <c r="C9" i="2"/>
  <c r="F57" i="1"/>
  <c r="E7" i="2"/>
  <c r="E15" i="2" s="1"/>
  <c r="E23" i="2" s="1"/>
  <c r="F54" i="1"/>
  <c r="F4" i="2" s="1"/>
  <c r="F12" i="2" s="1"/>
  <c r="G56" i="1"/>
  <c r="G6" i="2" s="1"/>
  <c r="G14" i="2" s="1"/>
  <c r="G22" i="2" s="1"/>
  <c r="G58" i="1"/>
  <c r="G8" i="2" s="1"/>
  <c r="G16" i="2" s="1"/>
  <c r="G24" i="2" s="1"/>
  <c r="F20" i="2" l="1"/>
  <c r="E25" i="2"/>
  <c r="C25" i="2"/>
  <c r="E17" i="2"/>
  <c r="G55" i="1"/>
  <c r="G5" i="2" s="1"/>
  <c r="G13" i="2" s="1"/>
  <c r="E9" i="2"/>
  <c r="G57" i="1"/>
  <c r="F7" i="2"/>
  <c r="F15" i="2" s="1"/>
  <c r="F23" i="2" s="1"/>
  <c r="H58" i="1"/>
  <c r="H8" i="2" s="1"/>
  <c r="H16" i="2" s="1"/>
  <c r="H24" i="2" s="1"/>
  <c r="H56" i="1"/>
  <c r="H6" i="2" s="1"/>
  <c r="H14" i="2" s="1"/>
  <c r="H22" i="2" s="1"/>
  <c r="G54" i="1"/>
  <c r="G4" i="2" s="1"/>
  <c r="G12" i="2" s="1"/>
  <c r="F25" i="2" l="1"/>
  <c r="G21" i="2"/>
  <c r="G20" i="2"/>
  <c r="F17" i="2"/>
  <c r="H55" i="1"/>
  <c r="H5" i="2" s="1"/>
  <c r="H13" i="2" s="1"/>
  <c r="H21" i="2" s="1"/>
  <c r="H57" i="1"/>
  <c r="G7" i="2"/>
  <c r="G15" i="2" s="1"/>
  <c r="G23" i="2" s="1"/>
  <c r="F9" i="2"/>
  <c r="I56" i="1"/>
  <c r="I6" i="2" s="1"/>
  <c r="I14" i="2" s="1"/>
  <c r="I22" i="2" s="1"/>
  <c r="I58" i="1"/>
  <c r="I8" i="2" s="1"/>
  <c r="I16" i="2" s="1"/>
  <c r="I24" i="2" s="1"/>
  <c r="H54" i="1"/>
  <c r="H4" i="2" s="1"/>
  <c r="H12" i="2" s="1"/>
  <c r="I55" i="1"/>
  <c r="I5" i="2" s="1"/>
  <c r="I13" i="2" s="1"/>
  <c r="I21" i="2" s="1"/>
  <c r="G17" i="2" l="1"/>
  <c r="H20" i="2"/>
  <c r="G25" i="2"/>
  <c r="I57" i="1"/>
  <c r="H7" i="2"/>
  <c r="H15" i="2" s="1"/>
  <c r="H17" i="2" s="1"/>
  <c r="G9" i="2"/>
  <c r="I54" i="1"/>
  <c r="I4" i="2" s="1"/>
  <c r="I12" i="2" s="1"/>
  <c r="J56" i="1"/>
  <c r="J6" i="2" s="1"/>
  <c r="J14" i="2" s="1"/>
  <c r="J22" i="2" s="1"/>
  <c r="J55" i="1"/>
  <c r="J5" i="2" s="1"/>
  <c r="J13" i="2" s="1"/>
  <c r="J21" i="2" s="1"/>
  <c r="J58" i="1"/>
  <c r="J8" i="2" s="1"/>
  <c r="J16" i="2" s="1"/>
  <c r="J24" i="2" s="1"/>
  <c r="I20" i="2" l="1"/>
  <c r="H23" i="2"/>
  <c r="H25" i="2" s="1"/>
  <c r="H9" i="2"/>
  <c r="J57" i="1"/>
  <c r="I7" i="2"/>
  <c r="I15" i="2" s="1"/>
  <c r="I23" i="2" s="1"/>
  <c r="J54" i="1"/>
  <c r="J4" i="2" s="1"/>
  <c r="J12" i="2" s="1"/>
  <c r="K58" i="1"/>
  <c r="K8" i="2" s="1"/>
  <c r="K16" i="2" s="1"/>
  <c r="K24" i="2" s="1"/>
  <c r="K56" i="1"/>
  <c r="K6" i="2" s="1"/>
  <c r="K14" i="2" s="1"/>
  <c r="K22" i="2" s="1"/>
  <c r="K55" i="1"/>
  <c r="K5" i="2" s="1"/>
  <c r="K13" i="2" s="1"/>
  <c r="K21" i="2" s="1"/>
  <c r="I17" i="2" l="1"/>
  <c r="J20" i="2"/>
  <c r="I25" i="2"/>
  <c r="I9" i="2"/>
  <c r="K57" i="1"/>
  <c r="J7" i="2"/>
  <c r="J15" i="2" s="1"/>
  <c r="J23" i="2" s="1"/>
  <c r="L56" i="1"/>
  <c r="L6" i="2" s="1"/>
  <c r="L14" i="2" s="1"/>
  <c r="L22" i="2" s="1"/>
  <c r="K54" i="1"/>
  <c r="K4" i="2" s="1"/>
  <c r="K12" i="2" s="1"/>
  <c r="L55" i="1"/>
  <c r="L5" i="2" s="1"/>
  <c r="L13" i="2" s="1"/>
  <c r="L21" i="2" s="1"/>
  <c r="L58" i="1"/>
  <c r="L8" i="2" s="1"/>
  <c r="L16" i="2" s="1"/>
  <c r="L24" i="2" s="1"/>
  <c r="J17" i="2" l="1"/>
  <c r="J25" i="2"/>
  <c r="K20" i="2"/>
  <c r="K25" i="2" s="1"/>
  <c r="J9" i="2"/>
  <c r="L57" i="1"/>
  <c r="K7" i="2"/>
  <c r="K15" i="2" s="1"/>
  <c r="K23" i="2" s="1"/>
  <c r="M58" i="1"/>
  <c r="M8" i="2" s="1"/>
  <c r="M16" i="2" s="1"/>
  <c r="M24" i="2" s="1"/>
  <c r="L54" i="1"/>
  <c r="L4" i="2" s="1"/>
  <c r="L12" i="2" s="1"/>
  <c r="M55" i="1"/>
  <c r="M5" i="2" s="1"/>
  <c r="M13" i="2" s="1"/>
  <c r="M21" i="2" s="1"/>
  <c r="M56" i="1"/>
  <c r="M6" i="2" s="1"/>
  <c r="M14" i="2" s="1"/>
  <c r="M22" i="2" s="1"/>
  <c r="K17" i="2" l="1"/>
  <c r="L20" i="2"/>
  <c r="K9" i="2"/>
  <c r="M57" i="1"/>
  <c r="L7" i="2"/>
  <c r="L15" i="2" s="1"/>
  <c r="L23" i="2" s="1"/>
  <c r="N56" i="1"/>
  <c r="M54" i="1"/>
  <c r="M4" i="2" s="1"/>
  <c r="M12" i="2" s="1"/>
  <c r="N55" i="1"/>
  <c r="N58" i="1"/>
  <c r="M20" i="2" l="1"/>
  <c r="L17" i="2"/>
  <c r="L25" i="2"/>
  <c r="N8" i="2"/>
  <c r="N16" i="2" s="1"/>
  <c r="O58" i="1"/>
  <c r="N5" i="2"/>
  <c r="N13" i="2" s="1"/>
  <c r="O55" i="1"/>
  <c r="N57" i="1"/>
  <c r="M7" i="2"/>
  <c r="M15" i="2" s="1"/>
  <c r="M23" i="2" s="1"/>
  <c r="L9" i="2"/>
  <c r="N6" i="2"/>
  <c r="N14" i="2" s="1"/>
  <c r="O56" i="1"/>
  <c r="N54" i="1"/>
  <c r="N21" i="2" l="1"/>
  <c r="O21" i="2" s="1"/>
  <c r="O13" i="2"/>
  <c r="N22" i="2"/>
  <c r="O22" i="2" s="1"/>
  <c r="O14" i="2"/>
  <c r="M25" i="2"/>
  <c r="N24" i="2"/>
  <c r="O24" i="2" s="1"/>
  <c r="O16" i="2"/>
  <c r="M17" i="2"/>
  <c r="O6" i="2"/>
  <c r="N4" i="2"/>
  <c r="N12" i="2" s="1"/>
  <c r="O54" i="1"/>
  <c r="N7" i="2"/>
  <c r="N15" i="2" s="1"/>
  <c r="O57" i="1"/>
  <c r="M9" i="2"/>
  <c r="O5" i="2"/>
  <c r="O8" i="2"/>
  <c r="N23" i="2" l="1"/>
  <c r="O23" i="2" s="1"/>
  <c r="O15" i="2"/>
  <c r="N20" i="2"/>
  <c r="N17" i="2"/>
  <c r="O17" i="2" s="1"/>
  <c r="O12" i="2"/>
  <c r="N9" i="2"/>
  <c r="O9" i="2" s="1"/>
  <c r="O4" i="2"/>
  <c r="O7" i="2"/>
  <c r="N25" i="2" l="1"/>
  <c r="O25" i="2" s="1"/>
  <c r="O20" i="2"/>
</calcChain>
</file>

<file path=xl/sharedStrings.xml><?xml version="1.0" encoding="utf-8"?>
<sst xmlns="http://schemas.openxmlformats.org/spreadsheetml/2006/main" count="109" uniqueCount="34">
  <si>
    <t>Residential</t>
  </si>
  <si>
    <t xml:space="preserve">Commercial </t>
  </si>
  <si>
    <t>Industrial</t>
  </si>
  <si>
    <t>Phosphate</t>
  </si>
  <si>
    <t>Public Authorties</t>
  </si>
  <si>
    <t>Total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</si>
  <si>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</si>
  <si>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</si>
  <si>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</si>
  <si>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</si>
  <si>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</si>
  <si>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</si>
  <si>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</si>
  <si>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</si>
  <si>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</si>
  <si>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</si>
  <si>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</si>
  <si>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</si>
  <si>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ACTUAL MWH</t>
  </si>
  <si>
    <t>ACTUAL Customers</t>
  </si>
  <si>
    <t>Actual</t>
  </si>
  <si>
    <t>Normal</t>
  </si>
  <si>
    <t>Difference</t>
  </si>
  <si>
    <t>Heating Degree Days (HDD)</t>
  </si>
  <si>
    <t>Cooling Degree Days (CDD)</t>
  </si>
  <si>
    <t>HDD Coefficient (kwh/HDD/Customer)</t>
  </si>
  <si>
    <t>CDD Coefficient (kwh/CDD/Customer)</t>
  </si>
  <si>
    <t>$/MWH Excluding Customer Charges</t>
  </si>
  <si>
    <t>ACTUAL Base Revenues</t>
  </si>
  <si>
    <t>ACTUAL Base Revenues Less Customer Charges</t>
  </si>
  <si>
    <r>
      <rPr>
        <b/>
        <u/>
        <sz val="11"/>
        <color rgb="FFFF0000"/>
        <rFont val="Calibri"/>
        <family val="2"/>
        <scheme val="minor"/>
      </rPr>
      <t>Weather Adjusted</t>
    </r>
    <r>
      <rPr>
        <b/>
        <u/>
        <sz val="11"/>
        <color theme="1"/>
        <rFont val="Calibri"/>
        <family val="2"/>
        <scheme val="minor"/>
      </rPr>
      <t xml:space="preserve"> Energy Sales (MWH)</t>
    </r>
  </si>
  <si>
    <r>
      <rPr>
        <b/>
        <u/>
        <sz val="11"/>
        <color rgb="FFFF0000"/>
        <rFont val="Calibri"/>
        <family val="2"/>
        <scheme val="minor"/>
      </rPr>
      <t>Weather Adjusted</t>
    </r>
    <r>
      <rPr>
        <b/>
        <u/>
        <sz val="11"/>
        <color theme="1"/>
        <rFont val="Calibri"/>
        <family val="2"/>
        <scheme val="minor"/>
      </rPr>
      <t xml:space="preserve"> Base Revenues</t>
    </r>
  </si>
  <si>
    <t>ACTUAL Customer Charges</t>
  </si>
  <si>
    <t>Base Revenue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</si>
</sst>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165" fontId="0" fillId="0" borderId="0" xfId="1" applyNumberFormat="1" applyFont="1"/>
    <xf numFmtId="165" fontId="0" fillId="0" borderId="0" xfId="0" applyNumberFormat="1"/>
    <xf numFmtId="5" fontId="0" fillId="0" borderId="0" xfId="1" applyNumberFormat="1" applyFont="1"/>
    <xf numFmtId="7" fontId="0" fillId="0" borderId="0" xfId="0" applyNumberFormat="1"/>
    <xf numFmtId="0" fontId="0" fillId="0" borderId="0" xfId="0" applyFill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165" fontId="0" fillId="0" borderId="0" xfId="0" applyNumberFormat="1" applyFill="1"/>
    <xf numFmtId="164" fontId="0" fillId="0" borderId="0" xfId="1" applyNumberFormat="1" applyFont="1" applyFill="1"/>
    <xf numFmtId="166" fontId="0" fillId="0" borderId="0" xfId="1" applyNumberFormat="1" applyFont="1" applyFill="1"/>
    <xf numFmtId="166" fontId="0" fillId="0" borderId="0" xfId="0" applyNumberFormat="1" applyFill="1"/>
    <xf numFmtId="166" fontId="0" fillId="0" borderId="1" xfId="1" applyNumberFormat="1" applyFont="1" applyFill="1" applyBorder="1"/>
    <xf numFmtId="164" fontId="0" fillId="0" borderId="1" xfId="1" applyNumberFormat="1" applyFont="1" applyFill="1" applyBorder="1"/>
    <xf numFmtId="5" fontId="0" fillId="0" borderId="1" xfId="1" applyNumberFormat="1" applyFont="1" applyBorder="1"/>
    <xf numFmtId="164" fontId="0" fillId="0" borderId="1" xfId="1" applyNumberFormat="1" applyFont="1" applyBorder="1"/>
    <xf numFmtId="7" fontId="0" fillId="0" borderId="1" xfId="0" applyNumberFormat="1" applyBorder="1"/>
    <xf numFmtId="0" fontId="0" fillId="0" borderId="0" xfId="0" applyFont="1" applyFill="1"/>
    <xf numFmtId="164" fontId="1" fillId="0" borderId="0" xfId="1" applyNumberFormat="1" applyFont="1" applyFill="1"/>
    <xf numFmtId="164" fontId="1" fillId="0" borderId="1" xfId="1" applyNumberFormat="1" applyFont="1" applyFill="1" applyBorder="1"/>
    <xf numFmtId="166" fontId="1" fillId="0" borderId="0" xfId="1" applyNumberFormat="1" applyFont="1" applyFill="1"/>
    <xf numFmtId="166" fontId="1" fillId="0" borderId="1" xfId="1" applyNumberFormat="1" applyFont="1" applyFill="1" applyBorder="1"/>
    <xf numFmtId="166" fontId="0" fillId="0" borderId="0" xfId="0" applyNumberFormat="1" applyFont="1" applyFill="1"/>
    <xf numFmtId="5" fontId="0" fillId="0" borderId="0" xfId="0" applyNumberFormat="1" applyFill="1"/>
    <xf numFmtId="5" fontId="0" fillId="0" borderId="0" xfId="0" applyNumberFormat="1" applyFont="1" applyFill="1"/>
    <xf numFmtId="5" fontId="0" fillId="0" borderId="1" xfId="0" applyNumberFormat="1" applyFill="1" applyBorder="1"/>
    <xf numFmtId="5" fontId="0" fillId="0" borderId="1" xfId="0" applyNumberFormat="1" applyFont="1" applyFill="1" applyBorder="1"/>
    <xf numFmtId="0" fontId="0" fillId="0" borderId="0" xfId="0" applyFont="1"/>
    <xf numFmtId="0" fontId="0" fillId="0" borderId="0" xfId="0" applyFont="1" applyAlignment="1">
      <alignment horizontal="right"/>
    </xf>
    <xf numFmtId="5" fontId="1" fillId="0" borderId="0" xfId="1" applyNumberFormat="1" applyFont="1"/>
    <xf numFmtId="5" fontId="1" fillId="0" borderId="1" xfId="1" applyNumberFormat="1" applyFont="1" applyBorder="1"/>
    <xf numFmtId="164" fontId="1" fillId="0" borderId="0" xfId="1" applyNumberFormat="1" applyFont="1"/>
    <xf numFmtId="164" fontId="1" fillId="0" borderId="1" xfId="1" applyNumberFormat="1" applyFont="1" applyBorder="1"/>
    <xf numFmtId="165" fontId="0" fillId="0" borderId="0" xfId="0" applyNumberFormat="1" applyFont="1"/>
    <xf numFmtId="7" fontId="0" fillId="0" borderId="0" xfId="0" applyNumberFormat="1" applyFont="1"/>
    <xf numFmtId="7" fontId="0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9C32-591E-49E5-89BF-6A64D7A28417}">
  <sheetPr>
    <pageSetUpPr fitToPage="1"/>
  </sheetPr>
  <dimension ref="B1:P74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2" max="2" width="58.28515625" style="1" bestFit="1" customWidth="1"/>
    <col min="3" max="3" width="14.28515625" bestFit="1" customWidth="1"/>
    <col min="4" max="6" width="14.5703125" bestFit="1" customWidth="1"/>
    <col min="7" max="7" width="15" bestFit="1" customWidth="1"/>
    <col min="8" max="8" width="14.5703125" bestFit="1" customWidth="1"/>
    <col min="9" max="14" width="14.28515625" bestFit="1" customWidth="1"/>
    <col min="15" max="15" width="16.7109375" style="31" bestFit="1" customWidth="1"/>
  </cols>
  <sheetData>
    <row r="1" spans="2:16" x14ac:dyDescent="0.25">
      <c r="C1" s="40">
        <v>2021</v>
      </c>
      <c r="D1" s="40">
        <v>2021</v>
      </c>
      <c r="E1" s="40">
        <v>2021</v>
      </c>
      <c r="F1" s="40">
        <v>2021</v>
      </c>
      <c r="G1" s="40">
        <v>2021</v>
      </c>
      <c r="H1" s="40">
        <v>2021</v>
      </c>
      <c r="I1" s="40">
        <v>2021</v>
      </c>
      <c r="J1" s="40">
        <v>2021</v>
      </c>
      <c r="K1" s="40">
        <v>2022</v>
      </c>
      <c r="L1" s="40">
        <v>2022</v>
      </c>
      <c r="M1" s="40">
        <v>2022</v>
      </c>
      <c r="N1" s="40">
        <v>2022</v>
      </c>
      <c r="O1" s="40"/>
    </row>
    <row r="2" spans="2:16" x14ac:dyDescent="0.25">
      <c r="C2" s="40" t="s">
        <v>6</v>
      </c>
      <c r="D2" s="40" t="s">
        <v>7</v>
      </c>
      <c r="E2" s="40" t="s">
        <v>8</v>
      </c>
      <c r="F2" s="40" t="s">
        <v>9</v>
      </c>
      <c r="G2" s="40" t="s">
        <v>10</v>
      </c>
      <c r="H2" s="40" t="s">
        <v>11</v>
      </c>
      <c r="I2" s="40" t="s">
        <v>12</v>
      </c>
      <c r="J2" s="40" t="s">
        <v>13</v>
      </c>
      <c r="K2" s="40" t="s">
        <v>14</v>
      </c>
      <c r="L2" s="40" t="s">
        <v>15</v>
      </c>
      <c r="M2" s="40" t="s">
        <v>16</v>
      </c>
      <c r="N2" s="40" t="s">
        <v>17</v>
      </c>
      <c r="O2" s="40" t="s">
        <v>5</v>
      </c>
    </row>
    <row r="3" spans="2:16" x14ac:dyDescent="0.25">
      <c r="B3" s="3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2"/>
    </row>
    <row r="4" spans="2:16" x14ac:dyDescent="0.25">
      <c r="B4" s="1" t="s">
        <v>0</v>
      </c>
      <c r="C4" s="7">
        <v>56036866.75</v>
      </c>
      <c r="D4" s="7">
        <v>64917162.670000002</v>
      </c>
      <c r="E4" s="7">
        <v>66644612.199999996</v>
      </c>
      <c r="F4" s="7">
        <v>69400413.620000005</v>
      </c>
      <c r="G4" s="7">
        <v>71657216.160000011</v>
      </c>
      <c r="H4" s="7">
        <v>63173231.619999997</v>
      </c>
      <c r="I4" s="7">
        <v>51268814.730000004</v>
      </c>
      <c r="J4" s="7">
        <v>46071790.180000007</v>
      </c>
      <c r="K4" s="7">
        <v>58768116.990000002</v>
      </c>
      <c r="L4" s="7">
        <v>58588787.199999996</v>
      </c>
      <c r="M4" s="7">
        <v>54791060.359999999</v>
      </c>
      <c r="N4" s="7">
        <v>57231226.980000004</v>
      </c>
      <c r="O4" s="33">
        <f>SUM(C4:N4)</f>
        <v>718549299.46000016</v>
      </c>
      <c r="P4" s="2"/>
    </row>
    <row r="5" spans="2:16" x14ac:dyDescent="0.25">
      <c r="B5" s="1" t="s">
        <v>1</v>
      </c>
      <c r="C5" s="7">
        <v>26121541.490000006</v>
      </c>
      <c r="D5" s="7">
        <v>27667319.729999997</v>
      </c>
      <c r="E5" s="7">
        <v>28332692.009999994</v>
      </c>
      <c r="F5" s="7">
        <v>29106692.359999996</v>
      </c>
      <c r="G5" s="7">
        <v>29430793.750000004</v>
      </c>
      <c r="H5" s="7">
        <v>27826877.75</v>
      </c>
      <c r="I5" s="7">
        <v>26063736.18</v>
      </c>
      <c r="J5" s="7">
        <v>24104844.950000003</v>
      </c>
      <c r="K5" s="7">
        <v>25516099.790000003</v>
      </c>
      <c r="L5" s="7">
        <v>25129338.07</v>
      </c>
      <c r="M5" s="7">
        <v>25615436.950000007</v>
      </c>
      <c r="N5" s="7">
        <v>26495934.789999995</v>
      </c>
      <c r="O5" s="33">
        <f t="shared" ref="O5:O9" si="0">SUM(C5:N5)</f>
        <v>321411307.82000005</v>
      </c>
      <c r="P5" s="2"/>
    </row>
    <row r="6" spans="2:16" x14ac:dyDescent="0.25">
      <c r="B6" s="1" t="s">
        <v>2</v>
      </c>
      <c r="C6" s="7">
        <v>4210027.4799999995</v>
      </c>
      <c r="D6" s="7">
        <v>4197523.55</v>
      </c>
      <c r="E6" s="7">
        <v>4236432.4799999995</v>
      </c>
      <c r="F6" s="7">
        <v>4137386.1299999994</v>
      </c>
      <c r="G6" s="7">
        <v>4333745.9100000011</v>
      </c>
      <c r="H6" s="7">
        <v>4315029.3499999996</v>
      </c>
      <c r="I6" s="7">
        <v>3936059.9399999995</v>
      </c>
      <c r="J6" s="7">
        <v>4003834.7699999996</v>
      </c>
      <c r="K6" s="7">
        <v>5759757.1800000006</v>
      </c>
      <c r="L6" s="7">
        <v>1294724.4700000002</v>
      </c>
      <c r="M6" s="7">
        <v>4404892.9800000004</v>
      </c>
      <c r="N6" s="7">
        <v>3939769.2600000002</v>
      </c>
      <c r="O6" s="33">
        <f t="shared" si="0"/>
        <v>48769183.499999993</v>
      </c>
      <c r="P6" s="2"/>
    </row>
    <row r="7" spans="2:16" x14ac:dyDescent="0.25">
      <c r="B7" s="1" t="s">
        <v>3</v>
      </c>
      <c r="C7" s="7">
        <v>2012364.29</v>
      </c>
      <c r="D7" s="7">
        <v>3088783.92</v>
      </c>
      <c r="E7" s="7">
        <v>2623631.8200000003</v>
      </c>
      <c r="F7" s="7">
        <v>2695620.05</v>
      </c>
      <c r="G7" s="7">
        <v>2785382.77</v>
      </c>
      <c r="H7" s="7">
        <v>2648277.2800000003</v>
      </c>
      <c r="I7" s="7">
        <v>2089855.31</v>
      </c>
      <c r="J7" s="7">
        <v>2908467.76</v>
      </c>
      <c r="K7" s="7">
        <v>19505.82</v>
      </c>
      <c r="L7" s="7">
        <v>4132131.2800000003</v>
      </c>
      <c r="M7" s="7">
        <v>2160729.17</v>
      </c>
      <c r="N7" s="7">
        <v>2084136.8500000003</v>
      </c>
      <c r="O7" s="33">
        <f t="shared" si="0"/>
        <v>29248886.32</v>
      </c>
      <c r="P7" s="2"/>
    </row>
    <row r="8" spans="2:16" x14ac:dyDescent="0.25">
      <c r="B8" s="1" t="s">
        <v>4</v>
      </c>
      <c r="C8" s="7">
        <v>9014358.2999999989</v>
      </c>
      <c r="D8" s="7">
        <v>9371165.5</v>
      </c>
      <c r="E8" s="7">
        <v>8805905.1100000013</v>
      </c>
      <c r="F8" s="7">
        <v>9392731.5500000007</v>
      </c>
      <c r="G8" s="7">
        <v>9568357.25</v>
      </c>
      <c r="H8" s="7">
        <v>9250313.6399999987</v>
      </c>
      <c r="I8" s="7">
        <v>8934500.8299999982</v>
      </c>
      <c r="J8" s="7">
        <v>8406923.9499999993</v>
      </c>
      <c r="K8" s="7">
        <v>9216983.5999999996</v>
      </c>
      <c r="L8" s="7">
        <v>9205949.0800000001</v>
      </c>
      <c r="M8" s="7">
        <v>9099757.0900000017</v>
      </c>
      <c r="N8" s="7">
        <v>9367669.4100000001</v>
      </c>
      <c r="O8" s="33">
        <f t="shared" si="0"/>
        <v>109634615.30999999</v>
      </c>
      <c r="P8" s="2"/>
    </row>
    <row r="9" spans="2:16" x14ac:dyDescent="0.25">
      <c r="B9" s="1" t="s">
        <v>5</v>
      </c>
      <c r="C9" s="18">
        <f>SUM(C4:C8)</f>
        <v>97395158.310000017</v>
      </c>
      <c r="D9" s="18">
        <f t="shared" ref="D9" si="1">SUM(D4:D8)</f>
        <v>109241955.37</v>
      </c>
      <c r="E9" s="18">
        <f t="shared" ref="E9" si="2">SUM(E4:E8)</f>
        <v>110643273.61999999</v>
      </c>
      <c r="F9" s="18">
        <f t="shared" ref="F9" si="3">SUM(F4:F8)</f>
        <v>114732843.70999999</v>
      </c>
      <c r="G9" s="18">
        <f t="shared" ref="G9" si="4">SUM(G4:G8)</f>
        <v>117775495.84</v>
      </c>
      <c r="H9" s="18">
        <f t="shared" ref="H9" si="5">SUM(H4:H8)</f>
        <v>107213729.64</v>
      </c>
      <c r="I9" s="18">
        <f t="shared" ref="I9" si="6">SUM(I4:I8)</f>
        <v>92292966.989999995</v>
      </c>
      <c r="J9" s="18">
        <f t="shared" ref="J9" si="7">SUM(J4:J8)</f>
        <v>85495861.610000014</v>
      </c>
      <c r="K9" s="18">
        <f t="shared" ref="K9" si="8">SUM(K4:K8)</f>
        <v>99280463.379999995</v>
      </c>
      <c r="L9" s="18">
        <f t="shared" ref="L9" si="9">SUM(L4:L8)</f>
        <v>98350930.099999994</v>
      </c>
      <c r="M9" s="18">
        <f t="shared" ref="M9" si="10">SUM(M4:M8)</f>
        <v>96071876.550000012</v>
      </c>
      <c r="N9" s="18">
        <f t="shared" ref="N9" si="11">SUM(N4:N8)</f>
        <v>99118737.289999992</v>
      </c>
      <c r="O9" s="34">
        <f t="shared" si="0"/>
        <v>1227613292.4100001</v>
      </c>
      <c r="P9" s="2"/>
    </row>
    <row r="10" spans="2:16" x14ac:dyDescent="0.2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2"/>
    </row>
    <row r="11" spans="2:16" x14ac:dyDescent="0.25">
      <c r="B11" s="3" t="s">
        <v>29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2"/>
    </row>
    <row r="12" spans="2:16" x14ac:dyDescent="0.25">
      <c r="B12" s="1" t="s">
        <v>0</v>
      </c>
      <c r="C12" s="7">
        <v>45269338.150000006</v>
      </c>
      <c r="D12" s="7">
        <v>54097823.650000006</v>
      </c>
      <c r="E12" s="7">
        <v>55842605.859999992</v>
      </c>
      <c r="F12" s="7">
        <v>58552065.100000001</v>
      </c>
      <c r="G12" s="7">
        <v>60814618.610000007</v>
      </c>
      <c r="H12" s="7">
        <v>52312822.210000008</v>
      </c>
      <c r="I12" s="7">
        <v>40387375.990000002</v>
      </c>
      <c r="J12" s="7">
        <v>35164367.949999996</v>
      </c>
      <c r="K12" s="7">
        <v>42412217.18</v>
      </c>
      <c r="L12" s="7">
        <v>43514691.24000001</v>
      </c>
      <c r="M12" s="7">
        <v>39870911.330000006</v>
      </c>
      <c r="N12" s="7">
        <v>42056620.679999992</v>
      </c>
      <c r="O12" s="33">
        <f>SUM(C12:N12)</f>
        <v>570295457.95000005</v>
      </c>
    </row>
    <row r="13" spans="2:16" x14ac:dyDescent="0.25">
      <c r="B13" s="1" t="s">
        <v>1</v>
      </c>
      <c r="C13" s="7">
        <v>24520703.630000003</v>
      </c>
      <c r="D13" s="7">
        <v>26051397.199999999</v>
      </c>
      <c r="E13" s="7">
        <v>26727721.999999993</v>
      </c>
      <c r="F13" s="7">
        <v>27490692.479999997</v>
      </c>
      <c r="G13" s="7">
        <v>27817636.900000002</v>
      </c>
      <c r="H13" s="7">
        <v>26215785.16</v>
      </c>
      <c r="I13" s="7">
        <v>24445721.770000007</v>
      </c>
      <c r="J13" s="7">
        <v>22482843.059999999</v>
      </c>
      <c r="K13" s="7">
        <v>23457340.080000006</v>
      </c>
      <c r="L13" s="7">
        <v>23224979.989999998</v>
      </c>
      <c r="M13" s="7">
        <v>23728617.289999999</v>
      </c>
      <c r="N13" s="7">
        <v>24576841.280000001</v>
      </c>
      <c r="O13" s="33">
        <f t="shared" ref="O13:O17" si="12">SUM(C13:N13)</f>
        <v>300740280.84000003</v>
      </c>
    </row>
    <row r="14" spans="2:16" x14ac:dyDescent="0.25">
      <c r="B14" s="1" t="s">
        <v>2</v>
      </c>
      <c r="C14" s="7">
        <v>4164462.2100000009</v>
      </c>
      <c r="D14" s="7">
        <v>4151910.7000000007</v>
      </c>
      <c r="E14" s="7">
        <v>4191553.9499999997</v>
      </c>
      <c r="F14" s="7">
        <v>4092242.2600000002</v>
      </c>
      <c r="G14" s="7">
        <v>4288309.0600000005</v>
      </c>
      <c r="H14" s="7">
        <v>4269858.75</v>
      </c>
      <c r="I14" s="7">
        <v>3891447.62</v>
      </c>
      <c r="J14" s="7">
        <v>3959139.9899999993</v>
      </c>
      <c r="K14" s="7">
        <v>5687690.7200000007</v>
      </c>
      <c r="L14" s="7">
        <v>1259680.6900000004</v>
      </c>
      <c r="M14" s="7">
        <v>4352679.8099999996</v>
      </c>
      <c r="N14" s="7">
        <v>3887295.81</v>
      </c>
      <c r="O14" s="33">
        <f t="shared" si="12"/>
        <v>48196271.57</v>
      </c>
    </row>
    <row r="15" spans="2:16" x14ac:dyDescent="0.25">
      <c r="B15" s="1" t="s">
        <v>3</v>
      </c>
      <c r="C15" s="7">
        <v>1982984.4</v>
      </c>
      <c r="D15" s="7">
        <v>3054594.17</v>
      </c>
      <c r="E15" s="7">
        <v>2591847</v>
      </c>
      <c r="F15" s="7">
        <v>2663835.23</v>
      </c>
      <c r="G15" s="7">
        <v>2756002.88</v>
      </c>
      <c r="H15" s="7">
        <v>2614087.5300000003</v>
      </c>
      <c r="I15" s="7">
        <v>2060475.4200000004</v>
      </c>
      <c r="J15" s="7">
        <v>2882041.6099999994</v>
      </c>
      <c r="K15" s="7">
        <v>17306.129999999997</v>
      </c>
      <c r="L15" s="7">
        <v>4094470.9800000004</v>
      </c>
      <c r="M15" s="7">
        <v>2139822.27</v>
      </c>
      <c r="N15" s="7">
        <v>2063893.08</v>
      </c>
      <c r="O15" s="33">
        <f t="shared" si="12"/>
        <v>28921360.700000003</v>
      </c>
    </row>
    <row r="16" spans="2:16" x14ac:dyDescent="0.25">
      <c r="B16" s="1" t="s">
        <v>4</v>
      </c>
      <c r="C16" s="7">
        <v>8814183.4700000007</v>
      </c>
      <c r="D16" s="7">
        <v>9171031.0799999982</v>
      </c>
      <c r="E16" s="7">
        <v>8608323.709999999</v>
      </c>
      <c r="F16" s="7">
        <v>9195628.1699999981</v>
      </c>
      <c r="G16" s="7">
        <v>9366361.9099999983</v>
      </c>
      <c r="H16" s="7">
        <v>9050774.629999999</v>
      </c>
      <c r="I16" s="7">
        <v>8734403.9499999993</v>
      </c>
      <c r="J16" s="7">
        <v>8206510.9499999993</v>
      </c>
      <c r="K16" s="7">
        <v>8945229.8000000007</v>
      </c>
      <c r="L16" s="7">
        <v>8955437.089999998</v>
      </c>
      <c r="M16" s="7">
        <v>8854039.709999999</v>
      </c>
      <c r="N16" s="7">
        <v>9117010.9500000011</v>
      </c>
      <c r="O16" s="33">
        <f t="shared" si="12"/>
        <v>107018935.41999999</v>
      </c>
    </row>
    <row r="17" spans="2:16" x14ac:dyDescent="0.25">
      <c r="B17" s="1" t="s">
        <v>5</v>
      </c>
      <c r="C17" s="18">
        <f>SUM(C12:C16)</f>
        <v>84751671.860000014</v>
      </c>
      <c r="D17" s="18">
        <f t="shared" ref="D17" si="13">SUM(D12:D16)</f>
        <v>96526756.800000012</v>
      </c>
      <c r="E17" s="18">
        <f t="shared" ref="E17" si="14">SUM(E12:E16)</f>
        <v>97962052.519999981</v>
      </c>
      <c r="F17" s="18">
        <f t="shared" ref="F17" si="15">SUM(F12:F16)</f>
        <v>101994463.24000001</v>
      </c>
      <c r="G17" s="18">
        <f t="shared" ref="G17" si="16">SUM(G12:G16)</f>
        <v>105042929.36</v>
      </c>
      <c r="H17" s="18">
        <f t="shared" ref="H17" si="17">SUM(H12:H16)</f>
        <v>94463328.280000001</v>
      </c>
      <c r="I17" s="18">
        <f t="shared" ref="I17" si="18">SUM(I12:I16)</f>
        <v>79519424.750000015</v>
      </c>
      <c r="J17" s="18">
        <f t="shared" ref="J17" si="19">SUM(J12:J16)</f>
        <v>72694903.559999987</v>
      </c>
      <c r="K17" s="18">
        <f t="shared" ref="K17" si="20">SUM(K12:K16)</f>
        <v>80519783.909999996</v>
      </c>
      <c r="L17" s="18">
        <f t="shared" ref="L17" si="21">SUM(L12:L16)</f>
        <v>81049259.99000001</v>
      </c>
      <c r="M17" s="18">
        <f t="shared" ref="M17" si="22">SUM(M12:M16)</f>
        <v>78946070.409999996</v>
      </c>
      <c r="N17" s="18">
        <f t="shared" ref="N17" si="23">SUM(N12:N16)</f>
        <v>81701661.799999997</v>
      </c>
      <c r="O17" s="34">
        <f t="shared" si="12"/>
        <v>1055172306.4799999</v>
      </c>
    </row>
    <row r="18" spans="2:16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32"/>
    </row>
    <row r="19" spans="2:16" x14ac:dyDescent="0.25">
      <c r="B19" s="3" t="s">
        <v>32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32"/>
    </row>
    <row r="20" spans="2:16" x14ac:dyDescent="0.25">
      <c r="B20" s="1" t="s">
        <v>0</v>
      </c>
      <c r="C20" s="7">
        <f>+C4-C12</f>
        <v>10767528.599999994</v>
      </c>
      <c r="D20" s="7">
        <f t="shared" ref="D20:N20" si="24">+D4-D12</f>
        <v>10819339.019999996</v>
      </c>
      <c r="E20" s="7">
        <f t="shared" si="24"/>
        <v>10802006.340000004</v>
      </c>
      <c r="F20" s="7">
        <f t="shared" si="24"/>
        <v>10848348.520000003</v>
      </c>
      <c r="G20" s="7">
        <f t="shared" si="24"/>
        <v>10842597.550000004</v>
      </c>
      <c r="H20" s="7">
        <f t="shared" si="24"/>
        <v>10860409.409999989</v>
      </c>
      <c r="I20" s="7">
        <f t="shared" si="24"/>
        <v>10881438.740000002</v>
      </c>
      <c r="J20" s="7">
        <f t="shared" si="24"/>
        <v>10907422.230000012</v>
      </c>
      <c r="K20" s="7">
        <f t="shared" si="24"/>
        <v>16355899.810000002</v>
      </c>
      <c r="L20" s="7">
        <f t="shared" si="24"/>
        <v>15074095.959999986</v>
      </c>
      <c r="M20" s="7">
        <f t="shared" si="24"/>
        <v>14920149.029999994</v>
      </c>
      <c r="N20" s="7">
        <f t="shared" si="24"/>
        <v>15174606.300000012</v>
      </c>
      <c r="O20" s="33">
        <f>SUM(C20:N20)</f>
        <v>148253841.50999999</v>
      </c>
    </row>
    <row r="21" spans="2:16" x14ac:dyDescent="0.25">
      <c r="B21" s="1" t="s">
        <v>1</v>
      </c>
      <c r="C21" s="7">
        <f t="shared" ref="C21:N24" si="25">+C5-C13</f>
        <v>1600837.8600000031</v>
      </c>
      <c r="D21" s="7">
        <f t="shared" si="25"/>
        <v>1615922.5299999975</v>
      </c>
      <c r="E21" s="7">
        <f t="shared" si="25"/>
        <v>1604970.0100000016</v>
      </c>
      <c r="F21" s="7">
        <f t="shared" si="25"/>
        <v>1615999.879999999</v>
      </c>
      <c r="G21" s="7">
        <f t="shared" si="25"/>
        <v>1613156.8500000015</v>
      </c>
      <c r="H21" s="7">
        <f t="shared" si="25"/>
        <v>1611092.5899999999</v>
      </c>
      <c r="I21" s="7">
        <f t="shared" si="25"/>
        <v>1618014.4099999927</v>
      </c>
      <c r="J21" s="7">
        <f t="shared" si="25"/>
        <v>1622001.8900000043</v>
      </c>
      <c r="K21" s="7">
        <f t="shared" si="25"/>
        <v>2058759.7099999972</v>
      </c>
      <c r="L21" s="7">
        <f t="shared" si="25"/>
        <v>1904358.0800000019</v>
      </c>
      <c r="M21" s="7">
        <f t="shared" si="25"/>
        <v>1886819.6600000076</v>
      </c>
      <c r="N21" s="7">
        <f t="shared" si="25"/>
        <v>1919093.5099999942</v>
      </c>
      <c r="O21" s="33">
        <f t="shared" ref="O21:O25" si="26">SUM(C21:N21)</f>
        <v>20671026.98</v>
      </c>
    </row>
    <row r="22" spans="2:16" x14ac:dyDescent="0.25">
      <c r="B22" s="1" t="s">
        <v>2</v>
      </c>
      <c r="C22" s="7">
        <f t="shared" si="25"/>
        <v>45565.269999998622</v>
      </c>
      <c r="D22" s="7">
        <f t="shared" si="25"/>
        <v>45612.849999999162</v>
      </c>
      <c r="E22" s="7">
        <f t="shared" si="25"/>
        <v>44878.529999999795</v>
      </c>
      <c r="F22" s="7">
        <f t="shared" si="25"/>
        <v>45143.86999999918</v>
      </c>
      <c r="G22" s="7">
        <f t="shared" si="25"/>
        <v>45436.850000000559</v>
      </c>
      <c r="H22" s="7">
        <f t="shared" si="25"/>
        <v>45170.599999999627</v>
      </c>
      <c r="I22" s="7">
        <f t="shared" si="25"/>
        <v>44612.319999999367</v>
      </c>
      <c r="J22" s="7">
        <f t="shared" si="25"/>
        <v>44694.780000000261</v>
      </c>
      <c r="K22" s="7">
        <f t="shared" si="25"/>
        <v>72066.459999999963</v>
      </c>
      <c r="L22" s="7">
        <f t="shared" si="25"/>
        <v>35043.779999999795</v>
      </c>
      <c r="M22" s="7">
        <f t="shared" si="25"/>
        <v>52213.170000000857</v>
      </c>
      <c r="N22" s="7">
        <f t="shared" si="25"/>
        <v>52473.450000000186</v>
      </c>
      <c r="O22" s="33">
        <f t="shared" si="26"/>
        <v>572911.92999999737</v>
      </c>
    </row>
    <row r="23" spans="2:16" x14ac:dyDescent="0.25">
      <c r="B23" s="1" t="s">
        <v>3</v>
      </c>
      <c r="C23" s="7">
        <f t="shared" si="25"/>
        <v>29379.89000000013</v>
      </c>
      <c r="D23" s="7">
        <f t="shared" si="25"/>
        <v>34189.75</v>
      </c>
      <c r="E23" s="7">
        <f t="shared" si="25"/>
        <v>31784.820000000298</v>
      </c>
      <c r="F23" s="7">
        <f t="shared" si="25"/>
        <v>31784.819999999832</v>
      </c>
      <c r="G23" s="7">
        <f t="shared" si="25"/>
        <v>29379.89000000013</v>
      </c>
      <c r="H23" s="7">
        <f t="shared" si="25"/>
        <v>34189.75</v>
      </c>
      <c r="I23" s="7">
        <f t="shared" si="25"/>
        <v>29379.889999999665</v>
      </c>
      <c r="J23" s="7">
        <f t="shared" si="25"/>
        <v>26426.150000000373</v>
      </c>
      <c r="K23" s="7">
        <f t="shared" si="25"/>
        <v>2199.6900000000023</v>
      </c>
      <c r="L23" s="7">
        <f t="shared" si="25"/>
        <v>37660.299999999814</v>
      </c>
      <c r="M23" s="7">
        <f t="shared" si="25"/>
        <v>20906.899999999907</v>
      </c>
      <c r="N23" s="7">
        <f t="shared" si="25"/>
        <v>20243.770000000251</v>
      </c>
      <c r="O23" s="33">
        <f t="shared" si="26"/>
        <v>327525.6200000004</v>
      </c>
    </row>
    <row r="24" spans="2:16" x14ac:dyDescent="0.25">
      <c r="B24" s="1" t="s">
        <v>4</v>
      </c>
      <c r="C24" s="7">
        <f t="shared" si="25"/>
        <v>200174.82999999821</v>
      </c>
      <c r="D24" s="7">
        <f t="shared" si="25"/>
        <v>200134.42000000179</v>
      </c>
      <c r="E24" s="7">
        <f t="shared" si="25"/>
        <v>197581.40000000224</v>
      </c>
      <c r="F24" s="7">
        <f t="shared" si="25"/>
        <v>197103.38000000268</v>
      </c>
      <c r="G24" s="7">
        <f t="shared" si="25"/>
        <v>201995.34000000171</v>
      </c>
      <c r="H24" s="7">
        <f t="shared" si="25"/>
        <v>199539.00999999978</v>
      </c>
      <c r="I24" s="7">
        <f t="shared" si="25"/>
        <v>200096.87999999896</v>
      </c>
      <c r="J24" s="7">
        <f t="shared" si="25"/>
        <v>200413</v>
      </c>
      <c r="K24" s="7">
        <f t="shared" si="25"/>
        <v>271753.79999999888</v>
      </c>
      <c r="L24" s="7">
        <f t="shared" si="25"/>
        <v>250511.99000000209</v>
      </c>
      <c r="M24" s="7">
        <f t="shared" si="25"/>
        <v>245717.38000000268</v>
      </c>
      <c r="N24" s="7">
        <f t="shared" si="25"/>
        <v>250658.45999999903</v>
      </c>
      <c r="O24" s="33">
        <f t="shared" si="26"/>
        <v>2615679.890000008</v>
      </c>
    </row>
    <row r="25" spans="2:16" x14ac:dyDescent="0.25">
      <c r="B25" s="1" t="s">
        <v>5</v>
      </c>
      <c r="C25" s="18">
        <f t="shared" ref="C25" si="27">SUM(C20:C24)</f>
        <v>12643486.449999996</v>
      </c>
      <c r="D25" s="18">
        <f t="shared" ref="D25" si="28">SUM(D20:D24)</f>
        <v>12715198.569999995</v>
      </c>
      <c r="E25" s="18">
        <f t="shared" ref="E25" si="29">SUM(E20:E24)</f>
        <v>12681221.100000007</v>
      </c>
      <c r="F25" s="18">
        <f t="shared" ref="F25" si="30">SUM(F20:F24)</f>
        <v>12738380.470000004</v>
      </c>
      <c r="G25" s="18">
        <f t="shared" ref="G25" si="31">SUM(G20:G24)</f>
        <v>12732566.48000001</v>
      </c>
      <c r="H25" s="18">
        <f t="shared" ref="H25" si="32">SUM(H20:H24)</f>
        <v>12750401.359999988</v>
      </c>
      <c r="I25" s="18">
        <f t="shared" ref="I25" si="33">SUM(I20:I24)</f>
        <v>12773542.239999995</v>
      </c>
      <c r="J25" s="18">
        <f t="shared" ref="J25" si="34">SUM(J20:J24)</f>
        <v>12800958.050000018</v>
      </c>
      <c r="K25" s="18">
        <f t="shared" ref="K25" si="35">SUM(K20:K24)</f>
        <v>18760679.469999999</v>
      </c>
      <c r="L25" s="18">
        <f t="shared" ref="L25" si="36">SUM(L20:L24)</f>
        <v>17301670.109999992</v>
      </c>
      <c r="M25" s="18">
        <f t="shared" ref="M25" si="37">SUM(M20:M24)</f>
        <v>17125806.140000004</v>
      </c>
      <c r="N25" s="18">
        <f t="shared" ref="N25" si="38">SUM(N20:N24)</f>
        <v>17417075.490000002</v>
      </c>
      <c r="O25" s="34">
        <f t="shared" si="26"/>
        <v>172440985.93000004</v>
      </c>
    </row>
    <row r="26" spans="2:16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32"/>
    </row>
    <row r="27" spans="2:16" x14ac:dyDescent="0.25">
      <c r="B27" s="3" t="s">
        <v>18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2"/>
    </row>
    <row r="28" spans="2:16" x14ac:dyDescent="0.25">
      <c r="B28" s="1" t="s">
        <v>0</v>
      </c>
      <c r="C28" s="2">
        <v>815891.46600000001</v>
      </c>
      <c r="D28" s="2">
        <v>963255.54099999997</v>
      </c>
      <c r="E28" s="2">
        <v>992270.47100000002</v>
      </c>
      <c r="F28" s="2">
        <v>1037567.21</v>
      </c>
      <c r="G28" s="2">
        <v>1074699.02</v>
      </c>
      <c r="H28" s="2">
        <v>934370.39399999997</v>
      </c>
      <c r="I28" s="2">
        <v>733616.36899999995</v>
      </c>
      <c r="J28" s="2">
        <v>643562.75100000005</v>
      </c>
      <c r="K28" s="2">
        <v>701364.277</v>
      </c>
      <c r="L28" s="2">
        <v>718581.38600000006</v>
      </c>
      <c r="M28" s="2">
        <v>662438.46499999997</v>
      </c>
      <c r="N28" s="2">
        <v>696092.8</v>
      </c>
      <c r="O28" s="35">
        <f>SUM(C28:N28)</f>
        <v>9973710.1500000022</v>
      </c>
      <c r="P28" s="2"/>
    </row>
    <row r="29" spans="2:16" x14ac:dyDescent="0.25">
      <c r="B29" s="1" t="s">
        <v>1</v>
      </c>
      <c r="C29" s="2">
        <v>504674.16899999999</v>
      </c>
      <c r="D29" s="2">
        <v>551385.37199999997</v>
      </c>
      <c r="E29" s="2">
        <v>568611.83400000003</v>
      </c>
      <c r="F29" s="2">
        <v>594611.58100000001</v>
      </c>
      <c r="G29" s="2">
        <v>606018.098</v>
      </c>
      <c r="H29" s="2">
        <v>556606.245</v>
      </c>
      <c r="I29" s="2">
        <v>500876.45199999999</v>
      </c>
      <c r="J29" s="2">
        <v>467553.48499999999</v>
      </c>
      <c r="K29" s="2">
        <v>488086.68699999998</v>
      </c>
      <c r="L29" s="2">
        <v>429949.48300000001</v>
      </c>
      <c r="M29" s="2">
        <v>457434.56199999998</v>
      </c>
      <c r="N29" s="2">
        <v>485567.27600000001</v>
      </c>
      <c r="O29" s="35">
        <f t="shared" ref="O29:O33" si="39">SUM(C29:N29)</f>
        <v>6211375.2439999999</v>
      </c>
      <c r="P29" s="2"/>
    </row>
    <row r="30" spans="2:16" x14ac:dyDescent="0.25">
      <c r="B30" s="1" t="s">
        <v>2</v>
      </c>
      <c r="C30" s="2">
        <v>106162.992</v>
      </c>
      <c r="D30" s="2">
        <v>105547.838</v>
      </c>
      <c r="E30" s="2">
        <v>105812.129</v>
      </c>
      <c r="F30" s="2">
        <v>105178.47</v>
      </c>
      <c r="G30" s="2">
        <v>110237.22</v>
      </c>
      <c r="H30" s="2">
        <v>110067.605</v>
      </c>
      <c r="I30" s="2">
        <v>98309.900999999998</v>
      </c>
      <c r="J30" s="2">
        <v>102208.001</v>
      </c>
      <c r="K30" s="2">
        <v>161822.128</v>
      </c>
      <c r="L30" s="2">
        <v>16219.647999999999</v>
      </c>
      <c r="M30" s="2">
        <v>117665.149</v>
      </c>
      <c r="N30" s="2">
        <v>102463.231</v>
      </c>
      <c r="O30" s="35">
        <f t="shared" si="39"/>
        <v>1241694.3119999999</v>
      </c>
      <c r="P30" s="2"/>
    </row>
    <row r="31" spans="2:16" x14ac:dyDescent="0.25">
      <c r="B31" s="1" t="s">
        <v>3</v>
      </c>
      <c r="C31" s="2">
        <v>53080.188999999998</v>
      </c>
      <c r="D31" s="2">
        <v>97870.376000000004</v>
      </c>
      <c r="E31" s="2">
        <v>77245.567999999999</v>
      </c>
      <c r="F31" s="2">
        <v>82467.384999999995</v>
      </c>
      <c r="G31" s="2">
        <v>88306.491999999998</v>
      </c>
      <c r="H31" s="2">
        <v>80143.428</v>
      </c>
      <c r="I31" s="2">
        <v>61083.993999999999</v>
      </c>
      <c r="J31" s="2">
        <v>85747.929000000004</v>
      </c>
      <c r="K31" s="2">
        <v>404.62400000000002</v>
      </c>
      <c r="L31" s="2">
        <v>121203.13400000001</v>
      </c>
      <c r="M31" s="2">
        <v>66356.267999999996</v>
      </c>
      <c r="N31" s="2">
        <v>64967.482000000004</v>
      </c>
      <c r="O31" s="35">
        <f t="shared" si="39"/>
        <v>878876.86899999995</v>
      </c>
      <c r="P31" s="2"/>
    </row>
    <row r="32" spans="2:16" x14ac:dyDescent="0.25">
      <c r="B32" s="1" t="s">
        <v>4</v>
      </c>
      <c r="C32" s="2">
        <v>159562.81299999999</v>
      </c>
      <c r="D32" s="2">
        <v>168513.413</v>
      </c>
      <c r="E32" s="2">
        <v>154186.88800000001</v>
      </c>
      <c r="F32" s="2">
        <v>172479.755</v>
      </c>
      <c r="G32" s="2">
        <v>178101.774</v>
      </c>
      <c r="H32" s="2">
        <v>165458.24100000001</v>
      </c>
      <c r="I32" s="2">
        <v>156909.34899999999</v>
      </c>
      <c r="J32" s="2">
        <v>146063.86199999999</v>
      </c>
      <c r="K32" s="2">
        <v>159354.394</v>
      </c>
      <c r="L32" s="2">
        <v>145671.26199999999</v>
      </c>
      <c r="M32" s="2">
        <v>142394.489</v>
      </c>
      <c r="N32" s="2">
        <v>151591.01199999999</v>
      </c>
      <c r="O32" s="35">
        <f t="shared" si="39"/>
        <v>1900287.2520000003</v>
      </c>
      <c r="P32" s="2"/>
    </row>
    <row r="33" spans="2:16" x14ac:dyDescent="0.25">
      <c r="B33" s="1" t="s">
        <v>5</v>
      </c>
      <c r="C33" s="19">
        <f>SUM(C28:C32)</f>
        <v>1639371.6290000002</v>
      </c>
      <c r="D33" s="19">
        <f t="shared" ref="D33:N33" si="40">SUM(D28:D32)</f>
        <v>1886572.5399999998</v>
      </c>
      <c r="E33" s="19">
        <f t="shared" si="40"/>
        <v>1898126.8900000001</v>
      </c>
      <c r="F33" s="19">
        <f t="shared" si="40"/>
        <v>1992304.4010000001</v>
      </c>
      <c r="G33" s="19">
        <f t="shared" si="40"/>
        <v>2057362.6040000001</v>
      </c>
      <c r="H33" s="19">
        <f t="shared" si="40"/>
        <v>1846645.9129999999</v>
      </c>
      <c r="I33" s="19">
        <f t="shared" si="40"/>
        <v>1550796.0649999999</v>
      </c>
      <c r="J33" s="19">
        <f t="shared" si="40"/>
        <v>1445136.0279999999</v>
      </c>
      <c r="K33" s="19">
        <f t="shared" si="40"/>
        <v>1511032.11</v>
      </c>
      <c r="L33" s="19">
        <f t="shared" si="40"/>
        <v>1431624.9130000002</v>
      </c>
      <c r="M33" s="19">
        <f t="shared" si="40"/>
        <v>1446288.933</v>
      </c>
      <c r="N33" s="19">
        <f t="shared" si="40"/>
        <v>1500681.801</v>
      </c>
      <c r="O33" s="36">
        <f t="shared" si="39"/>
        <v>20205943.826999996</v>
      </c>
      <c r="P33" s="2"/>
    </row>
    <row r="35" spans="2:16" x14ac:dyDescent="0.25">
      <c r="B35" s="3" t="s">
        <v>19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32"/>
    </row>
    <row r="36" spans="2:16" x14ac:dyDescent="0.25">
      <c r="B36" s="1" t="s">
        <v>0</v>
      </c>
      <c r="C36" s="2">
        <v>711353</v>
      </c>
      <c r="D36" s="2">
        <v>712679</v>
      </c>
      <c r="E36" s="2">
        <v>713137</v>
      </c>
      <c r="F36" s="2">
        <v>715375</v>
      </c>
      <c r="G36" s="2">
        <v>715953</v>
      </c>
      <c r="H36" s="2">
        <v>717511</v>
      </c>
      <c r="I36" s="2">
        <v>718828</v>
      </c>
      <c r="J36" s="2">
        <v>720949</v>
      </c>
      <c r="K36" s="2">
        <v>722540</v>
      </c>
      <c r="L36" s="2">
        <v>723051</v>
      </c>
      <c r="M36" s="2">
        <v>725184</v>
      </c>
      <c r="N36" s="2">
        <v>726415</v>
      </c>
      <c r="O36" s="35">
        <f>AVERAGE(C36:N36)</f>
        <v>718581.25</v>
      </c>
    </row>
    <row r="37" spans="2:16" x14ac:dyDescent="0.25">
      <c r="B37" s="1" t="s">
        <v>1</v>
      </c>
      <c r="C37" s="2">
        <v>77904</v>
      </c>
      <c r="D37" s="2">
        <v>78191</v>
      </c>
      <c r="E37" s="2">
        <v>78071</v>
      </c>
      <c r="F37" s="2">
        <v>78264</v>
      </c>
      <c r="G37" s="2">
        <v>78296</v>
      </c>
      <c r="H37" s="2">
        <v>78319</v>
      </c>
      <c r="I37" s="2">
        <v>78678</v>
      </c>
      <c r="J37" s="2">
        <v>78808</v>
      </c>
      <c r="K37" s="2">
        <v>78808</v>
      </c>
      <c r="L37" s="2">
        <v>79135</v>
      </c>
      <c r="M37" s="2">
        <v>79426</v>
      </c>
      <c r="N37" s="2">
        <v>79377</v>
      </c>
      <c r="O37" s="35">
        <f t="shared" ref="O37:O41" si="41">AVERAGE(C37:N37)</f>
        <v>78606.416666666672</v>
      </c>
    </row>
    <row r="38" spans="2:16" x14ac:dyDescent="0.25">
      <c r="B38" s="1" t="s">
        <v>2</v>
      </c>
      <c r="C38" s="2">
        <v>1368</v>
      </c>
      <c r="D38" s="2">
        <v>1369</v>
      </c>
      <c r="E38" s="2">
        <v>1360</v>
      </c>
      <c r="F38" s="2">
        <v>1364</v>
      </c>
      <c r="G38" s="2">
        <v>1353</v>
      </c>
      <c r="H38" s="2">
        <v>1352</v>
      </c>
      <c r="I38" s="2">
        <v>1351</v>
      </c>
      <c r="J38" s="2">
        <v>1352</v>
      </c>
      <c r="K38" s="2">
        <v>1353</v>
      </c>
      <c r="L38" s="2">
        <v>1339</v>
      </c>
      <c r="M38" s="2">
        <v>1342</v>
      </c>
      <c r="N38" s="2">
        <v>1351</v>
      </c>
      <c r="O38" s="35">
        <f t="shared" si="41"/>
        <v>1354.5</v>
      </c>
    </row>
    <row r="39" spans="2:16" x14ac:dyDescent="0.25">
      <c r="B39" s="1" t="s">
        <v>3</v>
      </c>
      <c r="C39" s="2">
        <v>17</v>
      </c>
      <c r="D39" s="2">
        <v>19</v>
      </c>
      <c r="E39" s="2">
        <v>18</v>
      </c>
      <c r="F39" s="2">
        <v>18</v>
      </c>
      <c r="G39" s="2">
        <v>17</v>
      </c>
      <c r="H39" s="2">
        <v>19</v>
      </c>
      <c r="I39" s="2">
        <v>17</v>
      </c>
      <c r="J39" s="2">
        <v>17</v>
      </c>
      <c r="K39" s="2">
        <v>4</v>
      </c>
      <c r="L39" s="2">
        <v>15</v>
      </c>
      <c r="M39" s="2">
        <v>14</v>
      </c>
      <c r="N39" s="2">
        <v>14</v>
      </c>
      <c r="O39" s="35">
        <f t="shared" si="41"/>
        <v>15.75</v>
      </c>
    </row>
    <row r="40" spans="2:16" x14ac:dyDescent="0.25">
      <c r="B40" s="1" t="s">
        <v>4</v>
      </c>
      <c r="C40" s="2">
        <v>9420</v>
      </c>
      <c r="D40" s="2">
        <v>9386</v>
      </c>
      <c r="E40" s="2">
        <v>9396</v>
      </c>
      <c r="F40" s="2">
        <v>9410</v>
      </c>
      <c r="G40" s="2">
        <v>9426</v>
      </c>
      <c r="H40" s="2">
        <v>9445</v>
      </c>
      <c r="I40" s="2">
        <v>9435</v>
      </c>
      <c r="J40" s="2">
        <v>9461</v>
      </c>
      <c r="K40" s="2">
        <v>9487</v>
      </c>
      <c r="L40" s="2">
        <v>9465</v>
      </c>
      <c r="M40" s="2">
        <v>9434</v>
      </c>
      <c r="N40" s="2">
        <v>9440</v>
      </c>
      <c r="O40" s="35">
        <f t="shared" si="41"/>
        <v>9433.75</v>
      </c>
    </row>
    <row r="41" spans="2:16" x14ac:dyDescent="0.25">
      <c r="B41" s="1" t="s">
        <v>5</v>
      </c>
      <c r="C41" s="19">
        <f>SUM(C36:C40)</f>
        <v>800062</v>
      </c>
      <c r="D41" s="19">
        <f t="shared" ref="D41" si="42">SUM(D36:D40)</f>
        <v>801644</v>
      </c>
      <c r="E41" s="19">
        <f t="shared" ref="E41" si="43">SUM(E36:E40)</f>
        <v>801982</v>
      </c>
      <c r="F41" s="19">
        <f t="shared" ref="F41" si="44">SUM(F36:F40)</f>
        <v>804431</v>
      </c>
      <c r="G41" s="19">
        <f t="shared" ref="G41" si="45">SUM(G36:G40)</f>
        <v>805045</v>
      </c>
      <c r="H41" s="19">
        <f t="shared" ref="H41" si="46">SUM(H36:H40)</f>
        <v>806646</v>
      </c>
      <c r="I41" s="19">
        <f t="shared" ref="I41" si="47">SUM(I36:I40)</f>
        <v>808309</v>
      </c>
      <c r="J41" s="19">
        <f t="shared" ref="J41" si="48">SUM(J36:J40)</f>
        <v>810587</v>
      </c>
      <c r="K41" s="19">
        <f t="shared" ref="K41" si="49">SUM(K36:K40)</f>
        <v>812192</v>
      </c>
      <c r="L41" s="19">
        <f t="shared" ref="L41" si="50">SUM(L36:L40)</f>
        <v>813005</v>
      </c>
      <c r="M41" s="19">
        <f t="shared" ref="M41" si="51">SUM(M36:M40)</f>
        <v>815400</v>
      </c>
      <c r="N41" s="19">
        <f t="shared" ref="N41" si="52">SUM(N36:N40)</f>
        <v>816597</v>
      </c>
      <c r="O41" s="36">
        <f t="shared" si="41"/>
        <v>807991.66666666663</v>
      </c>
    </row>
    <row r="43" spans="2:16" x14ac:dyDescent="0.25">
      <c r="B43" s="3" t="s">
        <v>23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32"/>
    </row>
    <row r="44" spans="2:16" x14ac:dyDescent="0.25">
      <c r="B44" s="1" t="s">
        <v>21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10</v>
      </c>
      <c r="J44" s="2">
        <v>64</v>
      </c>
      <c r="K44" s="2">
        <v>148</v>
      </c>
      <c r="L44" s="2">
        <v>136</v>
      </c>
      <c r="M44" s="2">
        <v>65</v>
      </c>
      <c r="N44" s="2">
        <v>22</v>
      </c>
      <c r="O44" s="35">
        <f t="shared" ref="O44:O45" si="53">SUM(C44:N44)</f>
        <v>445</v>
      </c>
    </row>
    <row r="45" spans="2:16" x14ac:dyDescent="0.25">
      <c r="B45" s="1" t="s">
        <v>20</v>
      </c>
      <c r="C45" s="2">
        <v>0.95454545454545436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7.3636363636363642</v>
      </c>
      <c r="J45" s="2">
        <v>20.59090909090909</v>
      </c>
      <c r="K45" s="2">
        <v>31.409090909090907</v>
      </c>
      <c r="L45" s="2">
        <v>134.86363636363635</v>
      </c>
      <c r="M45" s="2">
        <v>29.227272727272727</v>
      </c>
      <c r="N45" s="2">
        <v>5.5</v>
      </c>
      <c r="O45" s="35">
        <f t="shared" si="53"/>
        <v>229.90909090909088</v>
      </c>
    </row>
    <row r="46" spans="2:16" x14ac:dyDescent="0.25">
      <c r="B46" s="1" t="s">
        <v>22</v>
      </c>
      <c r="C46" s="19">
        <f>+C44-C45</f>
        <v>-0.95454545454545436</v>
      </c>
      <c r="D46" s="19">
        <f t="shared" ref="D46:N46" si="54">+D44-D45</f>
        <v>0</v>
      </c>
      <c r="E46" s="19">
        <f t="shared" si="54"/>
        <v>0</v>
      </c>
      <c r="F46" s="19">
        <f t="shared" si="54"/>
        <v>0</v>
      </c>
      <c r="G46" s="19">
        <f t="shared" si="54"/>
        <v>0</v>
      </c>
      <c r="H46" s="19">
        <f t="shared" si="54"/>
        <v>0</v>
      </c>
      <c r="I46" s="19">
        <f t="shared" si="54"/>
        <v>2.6363636363636358</v>
      </c>
      <c r="J46" s="19">
        <f t="shared" si="54"/>
        <v>43.409090909090907</v>
      </c>
      <c r="K46" s="19">
        <f t="shared" si="54"/>
        <v>116.59090909090909</v>
      </c>
      <c r="L46" s="19">
        <f t="shared" si="54"/>
        <v>1.1363636363636545</v>
      </c>
      <c r="M46" s="19">
        <f t="shared" si="54"/>
        <v>35.772727272727273</v>
      </c>
      <c r="N46" s="19">
        <f t="shared" si="54"/>
        <v>16.5</v>
      </c>
      <c r="O46" s="36">
        <f>SUM(C46:N46)</f>
        <v>215.09090909090912</v>
      </c>
    </row>
    <row r="47" spans="2:16" x14ac:dyDescent="0.2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5"/>
    </row>
    <row r="48" spans="2:16" x14ac:dyDescent="0.25">
      <c r="B48" s="3" t="s">
        <v>24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5"/>
    </row>
    <row r="49" spans="2:15" x14ac:dyDescent="0.25">
      <c r="B49" s="1" t="s">
        <v>21</v>
      </c>
      <c r="C49" s="2">
        <v>332</v>
      </c>
      <c r="D49" s="2">
        <v>488</v>
      </c>
      <c r="E49" s="2">
        <v>556</v>
      </c>
      <c r="F49" s="2">
        <v>560</v>
      </c>
      <c r="G49" s="2">
        <v>572</v>
      </c>
      <c r="H49" s="2">
        <v>476</v>
      </c>
      <c r="I49" s="2">
        <v>278</v>
      </c>
      <c r="J49" s="2">
        <v>134</v>
      </c>
      <c r="K49" s="2">
        <v>75</v>
      </c>
      <c r="L49" s="2">
        <v>54</v>
      </c>
      <c r="M49" s="2">
        <v>111</v>
      </c>
      <c r="N49" s="2">
        <v>200</v>
      </c>
      <c r="O49" s="35">
        <f t="shared" ref="O49:O50" si="55">SUM(C49:N49)</f>
        <v>3836</v>
      </c>
    </row>
    <row r="50" spans="2:15" x14ac:dyDescent="0.25">
      <c r="B50" s="1" t="s">
        <v>20</v>
      </c>
      <c r="C50" s="2">
        <v>399.65909090909082</v>
      </c>
      <c r="D50" s="2">
        <v>534.0454545454545</v>
      </c>
      <c r="E50" s="2">
        <v>579.70454545454538</v>
      </c>
      <c r="F50" s="2">
        <v>598.97727272727286</v>
      </c>
      <c r="G50" s="2">
        <v>615.15909090909099</v>
      </c>
      <c r="H50" s="2">
        <v>522.09090909090912</v>
      </c>
      <c r="I50" s="2">
        <v>301.68181818181819</v>
      </c>
      <c r="J50" s="2">
        <v>163.47727272727269</v>
      </c>
      <c r="K50" s="2">
        <v>174.40909090909091</v>
      </c>
      <c r="L50" s="2">
        <v>62</v>
      </c>
      <c r="M50" s="2">
        <v>224.18181818181816</v>
      </c>
      <c r="N50" s="2">
        <v>299.56818181818187</v>
      </c>
      <c r="O50" s="35">
        <f t="shared" si="55"/>
        <v>4474.954545454545</v>
      </c>
    </row>
    <row r="51" spans="2:15" x14ac:dyDescent="0.25">
      <c r="B51" s="1" t="s">
        <v>22</v>
      </c>
      <c r="C51" s="19">
        <f>+C49-C50</f>
        <v>-67.659090909090821</v>
      </c>
      <c r="D51" s="19">
        <f t="shared" ref="D51" si="56">+D49-D50</f>
        <v>-46.045454545454504</v>
      </c>
      <c r="E51" s="19">
        <f t="shared" ref="E51" si="57">+E49-E50</f>
        <v>-23.704545454545382</v>
      </c>
      <c r="F51" s="19">
        <f t="shared" ref="F51" si="58">+F49-F50</f>
        <v>-38.977272727272862</v>
      </c>
      <c r="G51" s="19">
        <f t="shared" ref="G51" si="59">+G49-G50</f>
        <v>-43.159090909090992</v>
      </c>
      <c r="H51" s="19">
        <f t="shared" ref="H51" si="60">+H49-H50</f>
        <v>-46.090909090909122</v>
      </c>
      <c r="I51" s="19">
        <f t="shared" ref="I51" si="61">+I49-I50</f>
        <v>-23.681818181818187</v>
      </c>
      <c r="J51" s="19">
        <f t="shared" ref="J51" si="62">+J49-J50</f>
        <v>-29.477272727272691</v>
      </c>
      <c r="K51" s="19">
        <f t="shared" ref="K51" si="63">+K49-K50</f>
        <v>-99.409090909090907</v>
      </c>
      <c r="L51" s="19">
        <f t="shared" ref="L51" si="64">+L49-L50</f>
        <v>-8</v>
      </c>
      <c r="M51" s="19">
        <f t="shared" ref="M51" si="65">+M49-M50</f>
        <v>-113.18181818181816</v>
      </c>
      <c r="N51" s="19">
        <f t="shared" ref="N51" si="66">+N49-N50</f>
        <v>-99.56818181818187</v>
      </c>
      <c r="O51" s="36">
        <f>SUM(C51:N51)</f>
        <v>-638.9545454545455</v>
      </c>
    </row>
    <row r="53" spans="2:15" x14ac:dyDescent="0.25">
      <c r="B53" s="4" t="s">
        <v>25</v>
      </c>
    </row>
    <row r="54" spans="2:15" x14ac:dyDescent="0.25">
      <c r="B54" s="1" t="s">
        <v>0</v>
      </c>
      <c r="C54" s="5">
        <v>1.8781469999999996</v>
      </c>
      <c r="D54" s="6">
        <f>+C54</f>
        <v>1.8781469999999996</v>
      </c>
      <c r="E54" s="6">
        <f t="shared" ref="E54:N54" si="67">+D54</f>
        <v>1.8781469999999996</v>
      </c>
      <c r="F54" s="6">
        <f t="shared" si="67"/>
        <v>1.8781469999999996</v>
      </c>
      <c r="G54" s="6">
        <f t="shared" si="67"/>
        <v>1.8781469999999996</v>
      </c>
      <c r="H54" s="6">
        <f t="shared" si="67"/>
        <v>1.8781469999999996</v>
      </c>
      <c r="I54" s="6">
        <f t="shared" si="67"/>
        <v>1.8781469999999996</v>
      </c>
      <c r="J54" s="6">
        <f t="shared" si="67"/>
        <v>1.8781469999999996</v>
      </c>
      <c r="K54" s="6">
        <f t="shared" si="67"/>
        <v>1.8781469999999996</v>
      </c>
      <c r="L54" s="6">
        <f t="shared" si="67"/>
        <v>1.8781469999999996</v>
      </c>
      <c r="M54" s="6">
        <f t="shared" si="67"/>
        <v>1.8781469999999996</v>
      </c>
      <c r="N54" s="6">
        <f t="shared" si="67"/>
        <v>1.8781469999999996</v>
      </c>
      <c r="O54" s="37">
        <f t="shared" ref="O54" si="68">+N54</f>
        <v>1.8781469999999996</v>
      </c>
    </row>
    <row r="55" spans="2:15" x14ac:dyDescent="0.25">
      <c r="B55" s="1" t="s">
        <v>1</v>
      </c>
      <c r="C55" s="5">
        <v>2.6641265000000005</v>
      </c>
      <c r="D55" s="6">
        <f>+C55</f>
        <v>2.6641265000000005</v>
      </c>
      <c r="E55" s="6">
        <f t="shared" ref="E55:N55" si="69">+D55</f>
        <v>2.6641265000000005</v>
      </c>
      <c r="F55" s="6">
        <f t="shared" si="69"/>
        <v>2.6641265000000005</v>
      </c>
      <c r="G55" s="6">
        <f t="shared" si="69"/>
        <v>2.6641265000000005</v>
      </c>
      <c r="H55" s="6">
        <f t="shared" si="69"/>
        <v>2.6641265000000005</v>
      </c>
      <c r="I55" s="6">
        <f t="shared" si="69"/>
        <v>2.6641265000000005</v>
      </c>
      <c r="J55" s="6">
        <f t="shared" si="69"/>
        <v>2.6641265000000005</v>
      </c>
      <c r="K55" s="6">
        <f t="shared" si="69"/>
        <v>2.6641265000000005</v>
      </c>
      <c r="L55" s="6">
        <f t="shared" si="69"/>
        <v>2.6641265000000005</v>
      </c>
      <c r="M55" s="6">
        <f t="shared" si="69"/>
        <v>2.6641265000000005</v>
      </c>
      <c r="N55" s="6">
        <f t="shared" si="69"/>
        <v>2.6641265000000005</v>
      </c>
      <c r="O55" s="37">
        <f t="shared" ref="O55" si="70">+N55</f>
        <v>2.6641265000000005</v>
      </c>
    </row>
    <row r="56" spans="2:15" x14ac:dyDescent="0.25">
      <c r="B56" s="1" t="s">
        <v>2</v>
      </c>
      <c r="C56" s="5">
        <v>1.5859508333333334</v>
      </c>
      <c r="D56" s="6">
        <f>+C56</f>
        <v>1.5859508333333334</v>
      </c>
      <c r="E56" s="6">
        <f t="shared" ref="E56:N56" si="71">+D56</f>
        <v>1.5859508333333334</v>
      </c>
      <c r="F56" s="6">
        <f t="shared" si="71"/>
        <v>1.5859508333333334</v>
      </c>
      <c r="G56" s="6">
        <f t="shared" si="71"/>
        <v>1.5859508333333334</v>
      </c>
      <c r="H56" s="6">
        <f t="shared" si="71"/>
        <v>1.5859508333333334</v>
      </c>
      <c r="I56" s="6">
        <f t="shared" si="71"/>
        <v>1.5859508333333334</v>
      </c>
      <c r="J56" s="6">
        <f t="shared" si="71"/>
        <v>1.5859508333333334</v>
      </c>
      <c r="K56" s="6">
        <f t="shared" si="71"/>
        <v>1.5859508333333334</v>
      </c>
      <c r="L56" s="6">
        <f t="shared" si="71"/>
        <v>1.5859508333333334</v>
      </c>
      <c r="M56" s="6">
        <f t="shared" si="71"/>
        <v>1.5859508333333334</v>
      </c>
      <c r="N56" s="6">
        <f t="shared" si="71"/>
        <v>1.5859508333333334</v>
      </c>
      <c r="O56" s="37">
        <f t="shared" ref="O56" si="72">+N56</f>
        <v>1.5859508333333334</v>
      </c>
    </row>
    <row r="57" spans="2:15" x14ac:dyDescent="0.25">
      <c r="B57" s="1" t="s">
        <v>3</v>
      </c>
      <c r="C57" s="5">
        <v>0</v>
      </c>
      <c r="D57" s="6">
        <f>+C57</f>
        <v>0</v>
      </c>
      <c r="E57" s="6">
        <f t="shared" ref="E57:N57" si="73">+D57</f>
        <v>0</v>
      </c>
      <c r="F57" s="6">
        <f t="shared" si="73"/>
        <v>0</v>
      </c>
      <c r="G57" s="6">
        <f t="shared" si="73"/>
        <v>0</v>
      </c>
      <c r="H57" s="6">
        <f t="shared" si="73"/>
        <v>0</v>
      </c>
      <c r="I57" s="6">
        <f t="shared" si="73"/>
        <v>0</v>
      </c>
      <c r="J57" s="6">
        <f t="shared" si="73"/>
        <v>0</v>
      </c>
      <c r="K57" s="6">
        <f t="shared" si="73"/>
        <v>0</v>
      </c>
      <c r="L57" s="6">
        <f t="shared" si="73"/>
        <v>0</v>
      </c>
      <c r="M57" s="6">
        <f t="shared" si="73"/>
        <v>0</v>
      </c>
      <c r="N57" s="6">
        <f t="shared" si="73"/>
        <v>0</v>
      </c>
      <c r="O57" s="37">
        <f t="shared" ref="O57" si="74">+N57</f>
        <v>0</v>
      </c>
    </row>
    <row r="58" spans="2:15" x14ac:dyDescent="0.25">
      <c r="B58" s="1" t="s">
        <v>4</v>
      </c>
      <c r="C58" s="5">
        <v>3.4395271666666662</v>
      </c>
      <c r="D58" s="6">
        <f>+C58</f>
        <v>3.4395271666666662</v>
      </c>
      <c r="E58" s="6">
        <f t="shared" ref="E58:N58" si="75">+D58</f>
        <v>3.4395271666666662</v>
      </c>
      <c r="F58" s="6">
        <f t="shared" si="75"/>
        <v>3.4395271666666662</v>
      </c>
      <c r="G58" s="6">
        <f t="shared" si="75"/>
        <v>3.4395271666666662</v>
      </c>
      <c r="H58" s="6">
        <f t="shared" si="75"/>
        <v>3.4395271666666662</v>
      </c>
      <c r="I58" s="6">
        <f t="shared" si="75"/>
        <v>3.4395271666666662</v>
      </c>
      <c r="J58" s="6">
        <f t="shared" si="75"/>
        <v>3.4395271666666662</v>
      </c>
      <c r="K58" s="6">
        <f t="shared" si="75"/>
        <v>3.4395271666666662</v>
      </c>
      <c r="L58" s="6">
        <f t="shared" si="75"/>
        <v>3.4395271666666662</v>
      </c>
      <c r="M58" s="6">
        <f t="shared" si="75"/>
        <v>3.4395271666666662</v>
      </c>
      <c r="N58" s="6">
        <f t="shared" si="75"/>
        <v>3.4395271666666662</v>
      </c>
      <c r="O58" s="37">
        <f t="shared" ref="O58" si="76">+N58</f>
        <v>3.4395271666666662</v>
      </c>
    </row>
    <row r="61" spans="2:15" x14ac:dyDescent="0.25">
      <c r="B61" s="3" t="s">
        <v>26</v>
      </c>
    </row>
    <row r="62" spans="2:15" x14ac:dyDescent="0.25">
      <c r="B62" s="1" t="s">
        <v>0</v>
      </c>
      <c r="C62" s="5">
        <v>1.6521435833333333</v>
      </c>
      <c r="D62" s="6">
        <f>+C62</f>
        <v>1.6521435833333333</v>
      </c>
      <c r="E62" s="6">
        <f t="shared" ref="E62:N62" si="77">+D62</f>
        <v>1.6521435833333333</v>
      </c>
      <c r="F62" s="6">
        <f t="shared" si="77"/>
        <v>1.6521435833333333</v>
      </c>
      <c r="G62" s="6">
        <f t="shared" si="77"/>
        <v>1.6521435833333333</v>
      </c>
      <c r="H62" s="6">
        <f t="shared" si="77"/>
        <v>1.6521435833333333</v>
      </c>
      <c r="I62" s="6">
        <f t="shared" si="77"/>
        <v>1.6521435833333333</v>
      </c>
      <c r="J62" s="6">
        <f t="shared" si="77"/>
        <v>1.6521435833333333</v>
      </c>
      <c r="K62" s="6">
        <f t="shared" si="77"/>
        <v>1.6521435833333333</v>
      </c>
      <c r="L62" s="6">
        <f t="shared" si="77"/>
        <v>1.6521435833333333</v>
      </c>
      <c r="M62" s="6">
        <f t="shared" si="77"/>
        <v>1.6521435833333333</v>
      </c>
      <c r="N62" s="6">
        <f t="shared" si="77"/>
        <v>1.6521435833333333</v>
      </c>
      <c r="O62" s="37">
        <f t="shared" ref="O62" si="78">+N62</f>
        <v>1.6521435833333333</v>
      </c>
    </row>
    <row r="63" spans="2:15" x14ac:dyDescent="0.25">
      <c r="B63" s="1" t="s">
        <v>1</v>
      </c>
      <c r="C63" s="5">
        <v>4.3955466666666663</v>
      </c>
      <c r="D63" s="6">
        <f>+C63</f>
        <v>4.3955466666666663</v>
      </c>
      <c r="E63" s="6">
        <f t="shared" ref="E63:N63" si="79">+D63</f>
        <v>4.3955466666666663</v>
      </c>
      <c r="F63" s="6">
        <f t="shared" si="79"/>
        <v>4.3955466666666663</v>
      </c>
      <c r="G63" s="6">
        <f t="shared" si="79"/>
        <v>4.3955466666666663</v>
      </c>
      <c r="H63" s="6">
        <f t="shared" si="79"/>
        <v>4.3955466666666663</v>
      </c>
      <c r="I63" s="6">
        <f t="shared" si="79"/>
        <v>4.3955466666666663</v>
      </c>
      <c r="J63" s="6">
        <f t="shared" si="79"/>
        <v>4.3955466666666663</v>
      </c>
      <c r="K63" s="6">
        <f t="shared" si="79"/>
        <v>4.3955466666666663</v>
      </c>
      <c r="L63" s="6">
        <f t="shared" si="79"/>
        <v>4.3955466666666663</v>
      </c>
      <c r="M63" s="6">
        <f t="shared" si="79"/>
        <v>4.3955466666666663</v>
      </c>
      <c r="N63" s="6">
        <f t="shared" si="79"/>
        <v>4.3955466666666663</v>
      </c>
      <c r="O63" s="37">
        <f t="shared" ref="O63" si="80">+N63</f>
        <v>4.3955466666666663</v>
      </c>
    </row>
    <row r="64" spans="2:15" x14ac:dyDescent="0.25">
      <c r="B64" s="1" t="s">
        <v>2</v>
      </c>
      <c r="C64" s="5">
        <v>37.27510075</v>
      </c>
      <c r="D64" s="6">
        <f>+C64</f>
        <v>37.27510075</v>
      </c>
      <c r="E64" s="6">
        <f t="shared" ref="E64:N64" si="81">+D64</f>
        <v>37.27510075</v>
      </c>
      <c r="F64" s="6">
        <f t="shared" si="81"/>
        <v>37.27510075</v>
      </c>
      <c r="G64" s="6">
        <f t="shared" si="81"/>
        <v>37.27510075</v>
      </c>
      <c r="H64" s="6">
        <f t="shared" si="81"/>
        <v>37.27510075</v>
      </c>
      <c r="I64" s="6">
        <f t="shared" si="81"/>
        <v>37.27510075</v>
      </c>
      <c r="J64" s="6">
        <f t="shared" si="81"/>
        <v>37.27510075</v>
      </c>
      <c r="K64" s="6">
        <f t="shared" si="81"/>
        <v>37.27510075</v>
      </c>
      <c r="L64" s="6">
        <f t="shared" si="81"/>
        <v>37.27510075</v>
      </c>
      <c r="M64" s="6">
        <f t="shared" si="81"/>
        <v>37.27510075</v>
      </c>
      <c r="N64" s="6">
        <f t="shared" si="81"/>
        <v>37.27510075</v>
      </c>
      <c r="O64" s="37">
        <f t="shared" ref="O64" si="82">+N64</f>
        <v>37.27510075</v>
      </c>
    </row>
    <row r="65" spans="2:15" x14ac:dyDescent="0.25">
      <c r="B65" s="1" t="s">
        <v>3</v>
      </c>
      <c r="C65" s="5">
        <v>0</v>
      </c>
      <c r="D65" s="6">
        <f>+C65</f>
        <v>0</v>
      </c>
      <c r="E65" s="6">
        <f t="shared" ref="E65:N65" si="83">+D65</f>
        <v>0</v>
      </c>
      <c r="F65" s="6">
        <f t="shared" si="83"/>
        <v>0</v>
      </c>
      <c r="G65" s="6">
        <f t="shared" si="83"/>
        <v>0</v>
      </c>
      <c r="H65" s="6">
        <f t="shared" si="83"/>
        <v>0</v>
      </c>
      <c r="I65" s="6">
        <f t="shared" si="83"/>
        <v>0</v>
      </c>
      <c r="J65" s="6">
        <f t="shared" si="83"/>
        <v>0</v>
      </c>
      <c r="K65" s="6">
        <f t="shared" si="83"/>
        <v>0</v>
      </c>
      <c r="L65" s="6">
        <f t="shared" si="83"/>
        <v>0</v>
      </c>
      <c r="M65" s="6">
        <f t="shared" si="83"/>
        <v>0</v>
      </c>
      <c r="N65" s="6">
        <f t="shared" si="83"/>
        <v>0</v>
      </c>
      <c r="O65" s="37">
        <f t="shared" ref="O65" si="84">+N65</f>
        <v>0</v>
      </c>
    </row>
    <row r="66" spans="2:15" x14ac:dyDescent="0.25">
      <c r="B66" s="1" t="s">
        <v>4</v>
      </c>
      <c r="C66" s="5">
        <v>3.8949312499999995</v>
      </c>
      <c r="D66" s="6">
        <f>+C66</f>
        <v>3.8949312499999995</v>
      </c>
      <c r="E66" s="6">
        <f t="shared" ref="E66:N66" si="85">+D66</f>
        <v>3.8949312499999995</v>
      </c>
      <c r="F66" s="6">
        <f t="shared" si="85"/>
        <v>3.8949312499999995</v>
      </c>
      <c r="G66" s="6">
        <f t="shared" si="85"/>
        <v>3.8949312499999995</v>
      </c>
      <c r="H66" s="6">
        <f t="shared" si="85"/>
        <v>3.8949312499999995</v>
      </c>
      <c r="I66" s="6">
        <f t="shared" si="85"/>
        <v>3.8949312499999995</v>
      </c>
      <c r="J66" s="6">
        <f t="shared" si="85"/>
        <v>3.8949312499999995</v>
      </c>
      <c r="K66" s="6">
        <f t="shared" si="85"/>
        <v>3.8949312499999995</v>
      </c>
      <c r="L66" s="6">
        <f t="shared" si="85"/>
        <v>3.8949312499999995</v>
      </c>
      <c r="M66" s="6">
        <f t="shared" si="85"/>
        <v>3.8949312499999995</v>
      </c>
      <c r="N66" s="6">
        <f t="shared" si="85"/>
        <v>3.8949312499999995</v>
      </c>
      <c r="O66" s="37">
        <f t="shared" ref="O66" si="86">+N66</f>
        <v>3.8949312499999995</v>
      </c>
    </row>
    <row r="68" spans="2:15" x14ac:dyDescent="0.25">
      <c r="B68" s="3" t="s">
        <v>27</v>
      </c>
    </row>
    <row r="69" spans="2:15" x14ac:dyDescent="0.25">
      <c r="B69" s="1" t="s">
        <v>0</v>
      </c>
      <c r="C69" s="8">
        <f t="shared" ref="C69:O69" si="87">+C12/C28</f>
        <v>55.484509933579822</v>
      </c>
      <c r="D69" s="8">
        <f t="shared" si="87"/>
        <v>56.161445584666517</v>
      </c>
      <c r="E69" s="8">
        <f t="shared" si="87"/>
        <v>56.277605241766778</v>
      </c>
      <c r="F69" s="8">
        <f t="shared" si="87"/>
        <v>56.43206968732175</v>
      </c>
      <c r="G69" s="8">
        <f t="shared" si="87"/>
        <v>56.5875817119476</v>
      </c>
      <c r="H69" s="8">
        <f t="shared" si="87"/>
        <v>55.987242902732653</v>
      </c>
      <c r="I69" s="8">
        <f t="shared" si="87"/>
        <v>55.052446614642001</v>
      </c>
      <c r="J69" s="8">
        <f t="shared" si="87"/>
        <v>54.640154196867108</v>
      </c>
      <c r="K69" s="8">
        <f t="shared" si="87"/>
        <v>60.471025643639962</v>
      </c>
      <c r="L69" s="8">
        <f t="shared" si="87"/>
        <v>60.556385244301339</v>
      </c>
      <c r="M69" s="8">
        <f t="shared" si="87"/>
        <v>60.188098120177862</v>
      </c>
      <c r="N69" s="8">
        <f t="shared" si="87"/>
        <v>60.418123388145936</v>
      </c>
      <c r="O69" s="38">
        <f t="shared" si="87"/>
        <v>57.179870817681618</v>
      </c>
    </row>
    <row r="70" spans="2:15" x14ac:dyDescent="0.25">
      <c r="B70" s="1" t="s">
        <v>1</v>
      </c>
      <c r="C70" s="8">
        <f t="shared" ref="C70:O70" si="88">+C13/C29</f>
        <v>48.587197713303219</v>
      </c>
      <c r="D70" s="8">
        <f t="shared" si="88"/>
        <v>47.247167812061583</v>
      </c>
      <c r="E70" s="8">
        <f t="shared" si="88"/>
        <v>47.005215864008896</v>
      </c>
      <c r="F70" s="8">
        <f t="shared" si="88"/>
        <v>46.233025656457905</v>
      </c>
      <c r="G70" s="8">
        <f t="shared" si="88"/>
        <v>45.902320395718618</v>
      </c>
      <c r="H70" s="8">
        <f t="shared" si="88"/>
        <v>47.099337090621397</v>
      </c>
      <c r="I70" s="8">
        <f t="shared" si="88"/>
        <v>48.805891497570357</v>
      </c>
      <c r="J70" s="8">
        <f t="shared" si="88"/>
        <v>48.086141545923887</v>
      </c>
      <c r="K70" s="8">
        <f t="shared" si="88"/>
        <v>48.059782626277631</v>
      </c>
      <c r="L70" s="8">
        <f t="shared" si="88"/>
        <v>54.017927473586468</v>
      </c>
      <c r="M70" s="8">
        <f t="shared" si="88"/>
        <v>51.873249774248585</v>
      </c>
      <c r="N70" s="8">
        <f t="shared" si="88"/>
        <v>50.614698507812953</v>
      </c>
      <c r="O70" s="38">
        <f t="shared" si="88"/>
        <v>48.417664208985926</v>
      </c>
    </row>
    <row r="71" spans="2:15" x14ac:dyDescent="0.25">
      <c r="B71" s="1" t="s">
        <v>2</v>
      </c>
      <c r="C71" s="8">
        <f t="shared" ref="C71:O71" si="89">+C14/C30</f>
        <v>39.227061441523816</v>
      </c>
      <c r="D71" s="8">
        <f t="shared" si="89"/>
        <v>39.336766898058116</v>
      </c>
      <c r="E71" s="8">
        <f t="shared" si="89"/>
        <v>39.6131709059554</v>
      </c>
      <c r="F71" s="8">
        <f t="shared" si="89"/>
        <v>38.907603999183486</v>
      </c>
      <c r="G71" s="8">
        <f t="shared" si="89"/>
        <v>38.900736611463898</v>
      </c>
      <c r="H71" s="8">
        <f t="shared" si="89"/>
        <v>38.793055867800526</v>
      </c>
      <c r="I71" s="8">
        <f t="shared" si="89"/>
        <v>39.583476134311233</v>
      </c>
      <c r="J71" s="8">
        <f t="shared" si="89"/>
        <v>38.73610628584742</v>
      </c>
      <c r="K71" s="8">
        <f t="shared" si="89"/>
        <v>35.147793384598188</v>
      </c>
      <c r="L71" s="8">
        <f t="shared" si="89"/>
        <v>77.663873470003821</v>
      </c>
      <c r="M71" s="8">
        <f t="shared" si="89"/>
        <v>36.992090240755992</v>
      </c>
      <c r="N71" s="8">
        <f t="shared" si="89"/>
        <v>37.938446524295138</v>
      </c>
      <c r="O71" s="38">
        <f t="shared" si="89"/>
        <v>38.81492498131054</v>
      </c>
    </row>
    <row r="72" spans="2:15" x14ac:dyDescent="0.25">
      <c r="B72" s="1" t="s">
        <v>3</v>
      </c>
      <c r="C72" s="8">
        <f t="shared" ref="C72:O72" si="90">+C15/C31</f>
        <v>37.358276927009435</v>
      </c>
      <c r="D72" s="8">
        <f t="shared" si="90"/>
        <v>31.21061034852875</v>
      </c>
      <c r="E72" s="8">
        <f t="shared" si="90"/>
        <v>33.553342503740801</v>
      </c>
      <c r="F72" s="8">
        <f t="shared" si="90"/>
        <v>32.30168181033023</v>
      </c>
      <c r="G72" s="8">
        <f t="shared" si="90"/>
        <v>31.209516056871561</v>
      </c>
      <c r="H72" s="8">
        <f t="shared" si="90"/>
        <v>32.617615632812715</v>
      </c>
      <c r="I72" s="8">
        <f t="shared" si="90"/>
        <v>33.731838491111112</v>
      </c>
      <c r="J72" s="8">
        <f t="shared" si="90"/>
        <v>33.610626444400765</v>
      </c>
      <c r="K72" s="8">
        <f t="shared" si="90"/>
        <v>42.770893471469797</v>
      </c>
      <c r="L72" s="8">
        <f t="shared" si="90"/>
        <v>33.781890326367304</v>
      </c>
      <c r="M72" s="8">
        <f t="shared" si="90"/>
        <v>32.24747766104025</v>
      </c>
      <c r="N72" s="8">
        <f t="shared" si="90"/>
        <v>31.768094075125152</v>
      </c>
      <c r="O72" s="38">
        <f t="shared" si="90"/>
        <v>32.907181563336835</v>
      </c>
    </row>
    <row r="73" spans="2:15" x14ac:dyDescent="0.25">
      <c r="B73" s="1" t="s">
        <v>4</v>
      </c>
      <c r="C73" s="8">
        <f t="shared" ref="C73:O73" si="91">+C16/C32</f>
        <v>55.239584363557199</v>
      </c>
      <c r="D73" s="8">
        <f t="shared" si="91"/>
        <v>54.423151942213636</v>
      </c>
      <c r="E73" s="8">
        <f t="shared" si="91"/>
        <v>55.830452392294205</v>
      </c>
      <c r="F73" s="8">
        <f t="shared" si="91"/>
        <v>53.314246474897864</v>
      </c>
      <c r="G73" s="8">
        <f t="shared" si="91"/>
        <v>52.589941692551577</v>
      </c>
      <c r="H73" s="8">
        <f t="shared" si="91"/>
        <v>54.701262235708157</v>
      </c>
      <c r="I73" s="8">
        <f t="shared" si="91"/>
        <v>55.66528703143112</v>
      </c>
      <c r="J73" s="8">
        <f t="shared" si="91"/>
        <v>56.184403435806729</v>
      </c>
      <c r="K73" s="8">
        <f t="shared" si="91"/>
        <v>56.134189810919182</v>
      </c>
      <c r="L73" s="8">
        <f t="shared" si="91"/>
        <v>61.477033747397606</v>
      </c>
      <c r="M73" s="8">
        <f t="shared" si="91"/>
        <v>62.179651559408306</v>
      </c>
      <c r="N73" s="8">
        <f t="shared" si="91"/>
        <v>60.142160341274071</v>
      </c>
      <c r="O73" s="38">
        <f t="shared" si="91"/>
        <v>56.317241147287334</v>
      </c>
    </row>
    <row r="74" spans="2:15" x14ac:dyDescent="0.25">
      <c r="B74" s="1" t="s">
        <v>5</v>
      </c>
      <c r="C74" s="20">
        <f t="shared" ref="C74:O74" si="92">+C17/C33</f>
        <v>51.697656809943489</v>
      </c>
      <c r="D74" s="20">
        <f t="shared" si="92"/>
        <v>51.165144596030231</v>
      </c>
      <c r="E74" s="20">
        <f t="shared" si="92"/>
        <v>51.609854449720153</v>
      </c>
      <c r="F74" s="20">
        <f t="shared" si="92"/>
        <v>51.194216701426647</v>
      </c>
      <c r="G74" s="20">
        <f t="shared" si="92"/>
        <v>51.057081117237999</v>
      </c>
      <c r="H74" s="20">
        <f t="shared" si="92"/>
        <v>51.154001757997015</v>
      </c>
      <c r="I74" s="20">
        <f t="shared" si="92"/>
        <v>51.276519553201226</v>
      </c>
      <c r="J74" s="20">
        <f t="shared" si="92"/>
        <v>50.30315634757671</v>
      </c>
      <c r="K74" s="20">
        <f t="shared" si="92"/>
        <v>53.287937018095526</v>
      </c>
      <c r="L74" s="20">
        <f t="shared" si="92"/>
        <v>56.613474139786781</v>
      </c>
      <c r="M74" s="20">
        <f t="shared" si="92"/>
        <v>54.585268965755127</v>
      </c>
      <c r="N74" s="20">
        <f t="shared" si="92"/>
        <v>54.44302832589625</v>
      </c>
      <c r="O74" s="39">
        <f t="shared" si="92"/>
        <v>52.220886859540613</v>
      </c>
    </row>
  </sheetData>
  <phoneticPr fontId="3" type="noConversion"/>
  <pageMargins left="1" right="1" top="1.25" bottom="1.25" header="0.3" footer="0.3"/>
  <pageSetup scale="40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EF53C-0CEF-476A-AF09-1B9937E76C07}">
  <sheetPr>
    <pageSetUpPr fitToPage="1"/>
  </sheetPr>
  <dimension ref="B1:O31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ColWidth="9.140625" defaultRowHeight="15" x14ac:dyDescent="0.25"/>
  <cols>
    <col min="1" max="1" width="9.140625" style="9"/>
    <col min="2" max="2" width="37.140625" style="9" bestFit="1" customWidth="1"/>
    <col min="3" max="3" width="12.28515625" style="9" bestFit="1" customWidth="1"/>
    <col min="4" max="8" width="13" style="9" bestFit="1" customWidth="1"/>
    <col min="9" max="9" width="12.28515625" style="9" bestFit="1" customWidth="1"/>
    <col min="10" max="10" width="12" style="9" bestFit="1" customWidth="1"/>
    <col min="11" max="11" width="13" style="9" bestFit="1" customWidth="1"/>
    <col min="12" max="12" width="12" style="9" bestFit="1" customWidth="1"/>
    <col min="13" max="14" width="12.28515625" style="9" bestFit="1" customWidth="1"/>
    <col min="15" max="15" width="14.85546875" style="21" bestFit="1" customWidth="1"/>
    <col min="16" max="16384" width="9.140625" style="9"/>
  </cols>
  <sheetData>
    <row r="1" spans="2:15" x14ac:dyDescent="0.25">
      <c r="C1" s="41">
        <v>2021</v>
      </c>
      <c r="D1" s="41">
        <v>2021</v>
      </c>
      <c r="E1" s="41">
        <v>2021</v>
      </c>
      <c r="F1" s="41">
        <v>2021</v>
      </c>
      <c r="G1" s="41">
        <v>2021</v>
      </c>
      <c r="H1" s="41">
        <v>2021</v>
      </c>
      <c r="I1" s="41">
        <v>2021</v>
      </c>
      <c r="J1" s="41">
        <v>2021</v>
      </c>
      <c r="K1" s="41">
        <v>2022</v>
      </c>
      <c r="L1" s="41">
        <v>2022</v>
      </c>
      <c r="M1" s="41">
        <v>2022</v>
      </c>
      <c r="N1" s="41">
        <v>2022</v>
      </c>
      <c r="O1" s="41"/>
    </row>
    <row r="2" spans="2:15" x14ac:dyDescent="0.25">
      <c r="C2" s="41" t="s">
        <v>6</v>
      </c>
      <c r="D2" s="41" t="s">
        <v>7</v>
      </c>
      <c r="E2" s="41" t="s">
        <v>8</v>
      </c>
      <c r="F2" s="41" t="s">
        <v>9</v>
      </c>
      <c r="G2" s="41" t="s">
        <v>10</v>
      </c>
      <c r="H2" s="41" t="s">
        <v>11</v>
      </c>
      <c r="I2" s="41" t="s">
        <v>12</v>
      </c>
      <c r="J2" s="41" t="s">
        <v>13</v>
      </c>
      <c r="K2" s="41" t="s">
        <v>14</v>
      </c>
      <c r="L2" s="41" t="s">
        <v>15</v>
      </c>
      <c r="M2" s="41" t="s">
        <v>16</v>
      </c>
      <c r="N2" s="41" t="s">
        <v>17</v>
      </c>
      <c r="O2" s="41" t="s">
        <v>5</v>
      </c>
    </row>
    <row r="3" spans="2:15" x14ac:dyDescent="0.25">
      <c r="B3" s="11" t="s">
        <v>30</v>
      </c>
      <c r="N3" s="12"/>
    </row>
    <row r="4" spans="2:15" x14ac:dyDescent="0.25">
      <c r="B4" s="10" t="s">
        <v>0</v>
      </c>
      <c r="C4" s="13">
        <f>+Data!C28+(((Data!C54*Data!C$46*Data!C36)+(Data!C62*Data!C$51*Data!C36))/1000)</f>
        <v>735099.32880331448</v>
      </c>
      <c r="D4" s="13">
        <f>+Data!D28+(((Data!D54*Data!D$46*Data!D36)+(Data!D62*Data!D$51*Data!D36))/1000)</f>
        <v>909039.4109406746</v>
      </c>
      <c r="E4" s="13">
        <f>+Data!E28+(((Data!E54*Data!E$46*Data!E36)+(Data!E62*Data!E$51*Data!E36))/1000)</f>
        <v>964341.66369348078</v>
      </c>
      <c r="F4" s="13">
        <f>+Data!F28+(((Data!F54*Data!F$46*Data!F36)+(Data!F62*Data!F$51*Data!F36))/1000)</f>
        <v>991499.88499284186</v>
      </c>
      <c r="G4" s="13">
        <f>+Data!G28+(((Data!G54*Data!G$46*Data!G36)+(Data!G62*Data!G$51*Data!G36))/1000)</f>
        <v>1023647.9805184145</v>
      </c>
      <c r="H4" s="13">
        <f>+Data!H28+(((Data!H54*Data!H$46*Data!H36)+(Data!H62*Data!H$51*Data!H36))/1000)</f>
        <v>879732.79257519182</v>
      </c>
      <c r="I4" s="13">
        <f>+Data!I28+(((Data!I54*Data!I$46*Data!I36)+(Data!I62*Data!I$51*Data!I36))/1000)</f>
        <v>709050.93570532883</v>
      </c>
      <c r="J4" s="13">
        <f>+Data!J28+(((Data!J54*Data!J$46*Data!J36)+(Data!J62*Data!J$51*Data!J36))/1000)</f>
        <v>667230.04088919901</v>
      </c>
      <c r="K4" s="13">
        <f>+Data!K28+(((Data!K54*Data!K$46*Data!K36)+(Data!K62*Data!K$51*Data!K36))/1000)</f>
        <v>740913.78602259792</v>
      </c>
      <c r="L4" s="13">
        <f>+Data!L28+(((Data!L54*Data!L$46*Data!L36)+(Data!L62*Data!L$51*Data!L36))/1000)</f>
        <v>710567.89078771009</v>
      </c>
      <c r="M4" s="13">
        <f>+Data!M28+(((Data!M54*Data!M$46*Data!M36)+(Data!M62*Data!M$51*Data!M36))/1000)</f>
        <v>575556.944332688</v>
      </c>
      <c r="N4" s="13">
        <f>+Data!N28+(((Data!N54*Data!N$46*Data!N36)+(Data!N62*Data!N$51*Data!N36))/1000)</f>
        <v>599108.03850088897</v>
      </c>
      <c r="O4" s="22">
        <f t="shared" ref="O4:O9" si="0">SUM(C4:N4)</f>
        <v>9505788.6977623291</v>
      </c>
    </row>
    <row r="5" spans="2:15" x14ac:dyDescent="0.25">
      <c r="B5" s="10" t="s">
        <v>1</v>
      </c>
      <c r="C5" s="13">
        <f>+Data!C29+(((Data!C55*Data!C$46*Data!C37)+(Data!C63*Data!C$51*Data!C37))/1000)</f>
        <v>481307.50913947751</v>
      </c>
      <c r="D5" s="13">
        <f>+Data!D29+(((Data!D55*Data!D$46*Data!D37)+(Data!D63*Data!D$51*Data!D37))/1000)</f>
        <v>535559.90891474055</v>
      </c>
      <c r="E5" s="13">
        <f>+Data!E29+(((Data!E55*Data!E$46*Data!E37)+(Data!E63*Data!E$51*Data!E37))/1000)</f>
        <v>560477.27020597039</v>
      </c>
      <c r="F5" s="13">
        <f>+Data!F29+(((Data!F55*Data!F$46*Data!F37)+(Data!F63*Data!F$51*Data!F37))/1000)</f>
        <v>581202.8899702545</v>
      </c>
      <c r="G5" s="13">
        <f>+Data!G29+(((Data!G55*Data!G$46*Data!G37)+(Data!G63*Data!G$51*Data!G37))/1000)</f>
        <v>591164.73623355629</v>
      </c>
      <c r="H5" s="13">
        <f>+Data!H29+(((Data!H55*Data!H$46*Data!H37)+(Data!H63*Data!H$51*Data!H37))/1000)</f>
        <v>540739.22741554177</v>
      </c>
      <c r="I5" s="13">
        <f>+Data!I29+(((Data!I55*Data!I$46*Data!I37)+(Data!I63*Data!I$51*Data!I37))/1000)</f>
        <v>493239.10531104752</v>
      </c>
      <c r="J5" s="13">
        <f>+Data!J29+(((Data!J55*Data!J$46*Data!J37)+(Data!J63*Data!J$51*Data!J37))/1000)</f>
        <v>466456.36585503124</v>
      </c>
      <c r="K5" s="13">
        <f>+Data!K29+(((Data!K55*Data!K$46*Data!K37)+(Data!K63*Data!K$51*Data!K37))/1000)</f>
        <v>478129.74007710454</v>
      </c>
      <c r="L5" s="13">
        <f>+Data!L29+(((Data!L55*Data!L$46*Data!L37)+(Data!L63*Data!L$51*Data!L37))/1000)</f>
        <v>427406.32491919567</v>
      </c>
      <c r="M5" s="13">
        <f>+Data!M29+(((Data!M55*Data!M$46*Data!M37)+(Data!M63*Data!M$51*Data!M37))/1000)</f>
        <v>425489.98928599741</v>
      </c>
      <c r="N5" s="13">
        <f>+Data!N29+(((Data!N55*Data!N$46*Data!N37)+(Data!N63*Data!N$51*Data!N37))/1000)</f>
        <v>454316.66997126688</v>
      </c>
      <c r="O5" s="22">
        <f t="shared" si="0"/>
        <v>6035489.7372991843</v>
      </c>
    </row>
    <row r="6" spans="2:15" x14ac:dyDescent="0.25">
      <c r="B6" s="10" t="s">
        <v>2</v>
      </c>
      <c r="C6" s="13">
        <f>+Data!C30+(((Data!C56*Data!C$46*Data!C38)+(Data!C64*Data!C$51*Data!C38))/1000)</f>
        <v>102710.82581592996</v>
      </c>
      <c r="D6" s="13">
        <f>+Data!D30+(((Data!D56*Data!D$46*Data!D38)+(Data!D64*Data!D$51*Data!D38))/1000)</f>
        <v>103198.1562775092</v>
      </c>
      <c r="E6" s="13">
        <f>+Data!E30+(((Data!E56*Data!E$46*Data!E38)+(Data!E64*Data!E$51*Data!E38))/1000)</f>
        <v>104610.44752473047</v>
      </c>
      <c r="F6" s="13">
        <f>+Data!F30+(((Data!F56*Data!F$46*Data!F38)+(Data!F64*Data!F$51*Data!F38))/1000)</f>
        <v>103196.73926862625</v>
      </c>
      <c r="G6" s="13">
        <f>+Data!G30+(((Data!G56*Data!G$46*Data!G38)+(Data!G64*Data!G$51*Data!G38))/1000)</f>
        <v>108060.56844802931</v>
      </c>
      <c r="H6" s="13">
        <f>+Data!H30+(((Data!H56*Data!H$46*Data!H38)+(Data!H64*Data!H$51*Data!H38))/1000)</f>
        <v>107744.81048540927</v>
      </c>
      <c r="I6" s="13">
        <f>+Data!I30+(((Data!I56*Data!I$46*Data!I38)+(Data!I64*Data!I$51*Data!I38))/1000)</f>
        <v>97122.965067972502</v>
      </c>
      <c r="J6" s="13">
        <f>+Data!J30+(((Data!J56*Data!J$46*Data!J38)+(Data!J64*Data!J$51*Data!J38))/1000)</f>
        <v>100815.54425650854</v>
      </c>
      <c r="K6" s="13">
        <f>+Data!K30+(((Data!K56*Data!K$46*Data!K38)+(Data!K64*Data!K$51*Data!K38))/1000)</f>
        <v>157058.78809065587</v>
      </c>
      <c r="L6" s="13">
        <f>+Data!L30+(((Data!L56*Data!L$46*Data!L38)+(Data!L64*Data!L$51*Data!L38))/1000)</f>
        <v>15822.770289136264</v>
      </c>
      <c r="M6" s="13">
        <f>+Data!M30+(((Data!M56*Data!M$46*Data!M38)+(Data!M64*Data!M$51*Data!M38))/1000)</f>
        <v>112079.57068873834</v>
      </c>
      <c r="N6" s="13">
        <f>+Data!N30+(((Data!N56*Data!N$46*Data!N38)+(Data!N64*Data!N$51*Data!N38))/1000)</f>
        <v>97484.463897156966</v>
      </c>
      <c r="O6" s="22">
        <f t="shared" si="0"/>
        <v>1209905.6501104031</v>
      </c>
    </row>
    <row r="7" spans="2:15" x14ac:dyDescent="0.25">
      <c r="B7" s="10" t="s">
        <v>3</v>
      </c>
      <c r="C7" s="13">
        <f>+Data!C31+(((Data!C57*Data!C$46*Data!C39)+(Data!C65*Data!C$51*Data!C39))/1000)</f>
        <v>53080.188999999998</v>
      </c>
      <c r="D7" s="13">
        <f>+Data!D31+(((Data!D57*Data!D$46*Data!D39)+(Data!D65*Data!D$51*Data!D39))/1000)</f>
        <v>97870.376000000004</v>
      </c>
      <c r="E7" s="13">
        <f>+Data!E31+(((Data!E57*Data!E$46*Data!E39)+(Data!E65*Data!E$51*Data!E39))/1000)</f>
        <v>77245.567999999999</v>
      </c>
      <c r="F7" s="13">
        <f>+Data!F31+(((Data!F57*Data!F$46*Data!F39)+(Data!F65*Data!F$51*Data!F39))/1000)</f>
        <v>82467.384999999995</v>
      </c>
      <c r="G7" s="13">
        <f>+Data!G31+(((Data!G57*Data!G$46*Data!G39)+(Data!G65*Data!G$51*Data!G39))/1000)</f>
        <v>88306.491999999998</v>
      </c>
      <c r="H7" s="13">
        <f>+Data!H31+(((Data!H57*Data!H$46*Data!H39)+(Data!H65*Data!H$51*Data!H39))/1000)</f>
        <v>80143.428</v>
      </c>
      <c r="I7" s="13">
        <f>+Data!I31+(((Data!I57*Data!I$46*Data!I39)+(Data!I65*Data!I$51*Data!I39))/1000)</f>
        <v>61083.993999999999</v>
      </c>
      <c r="J7" s="13">
        <f>+Data!J31+(((Data!J57*Data!J$46*Data!J39)+(Data!J65*Data!J$51*Data!J39))/1000)</f>
        <v>85747.929000000004</v>
      </c>
      <c r="K7" s="13">
        <f>+Data!K31+(((Data!K57*Data!K$46*Data!K39)+(Data!K65*Data!K$51*Data!K39))/1000)</f>
        <v>404.62400000000002</v>
      </c>
      <c r="L7" s="13">
        <f>+Data!L31+(((Data!L57*Data!L$46*Data!L39)+(Data!L65*Data!L$51*Data!L39))/1000)</f>
        <v>121203.13400000001</v>
      </c>
      <c r="M7" s="13">
        <f>+Data!M31+(((Data!M57*Data!M$46*Data!M39)+(Data!M65*Data!M$51*Data!M39))/1000)</f>
        <v>66356.267999999996</v>
      </c>
      <c r="N7" s="13">
        <f>+Data!N31+(((Data!N57*Data!N$46*Data!N39)+(Data!N65*Data!N$51*Data!N39))/1000)</f>
        <v>64967.482000000004</v>
      </c>
      <c r="O7" s="22">
        <f t="shared" si="0"/>
        <v>878876.86899999995</v>
      </c>
    </row>
    <row r="8" spans="2:15" x14ac:dyDescent="0.25">
      <c r="B8" s="10" t="s">
        <v>4</v>
      </c>
      <c r="C8" s="13">
        <f>+Data!C32+(((Data!C58*Data!C$46*Data!C40)+(Data!C66*Data!C$51*Data!C40))/1000)</f>
        <v>157049.45627616829</v>
      </c>
      <c r="D8" s="13">
        <f>+Data!D32+(((Data!D58*Data!D$46*Data!D40)+(Data!D66*Data!D$51*Data!D40))/1000)</f>
        <v>166830.09134391989</v>
      </c>
      <c r="E8" s="13">
        <f>+Data!E32+(((Data!E58*Data!E$46*Data!E40)+(Data!E66*Data!E$51*Data!E40))/1000)</f>
        <v>153319.37810663466</v>
      </c>
      <c r="F8" s="13">
        <f>+Data!F32+(((Data!F58*Data!F$46*Data!F40)+(Data!F66*Data!F$51*Data!F40))/1000)</f>
        <v>171051.187164723</v>
      </c>
      <c r="G8" s="13">
        <f>+Data!G32+(((Data!G58*Data!G$46*Data!G40)+(Data!G66*Data!G$51*Data!G40))/1000)</f>
        <v>176517.24745211846</v>
      </c>
      <c r="H8" s="13">
        <f>+Data!H32+(((Data!H58*Data!H$46*Data!H40)+(Data!H66*Data!H$51*Data!H40))/1000)</f>
        <v>163762.6658902074</v>
      </c>
      <c r="I8" s="13">
        <f>+Data!I32+(((Data!I58*Data!I$46*Data!I40)+(Data!I66*Data!I$51*Data!I40))/1000)</f>
        <v>156124.62863983278</v>
      </c>
      <c r="J8" s="13">
        <f>+Data!J32+(((Data!J58*Data!J$46*Data!J40)+(Data!J66*Data!J$51*Data!J40))/1000)</f>
        <v>146390.21727206965</v>
      </c>
      <c r="K8" s="13">
        <f>+Data!K32+(((Data!K58*Data!K$46*Data!K40)+(Data!K66*Data!K$51*Data!K40))/1000)</f>
        <v>159485.56149432369</v>
      </c>
      <c r="L8" s="13">
        <f>+Data!L32+(((Data!L58*Data!L$46*Data!L40)+(Data!L66*Data!L$51*Data!L40))/1000)</f>
        <v>145413.33226555964</v>
      </c>
      <c r="M8" s="13">
        <f>+Data!M32+(((Data!M58*Data!M$46*Data!M40)+(Data!M66*Data!M$51*Data!M40))/1000)</f>
        <v>139396.41914656214</v>
      </c>
      <c r="N8" s="13">
        <f>+Data!N32+(((Data!N58*Data!N$46*Data!N40)+(Data!N66*Data!N$51*Data!N40))/1000)</f>
        <v>148465.81480759362</v>
      </c>
      <c r="O8" s="22">
        <f t="shared" si="0"/>
        <v>1883805.9998597133</v>
      </c>
    </row>
    <row r="9" spans="2:15" x14ac:dyDescent="0.25">
      <c r="B9" s="10" t="s">
        <v>5</v>
      </c>
      <c r="C9" s="17">
        <f t="shared" ref="C9:N9" si="1">SUM(C4:C8)</f>
        <v>1529247.3090348905</v>
      </c>
      <c r="D9" s="17">
        <f t="shared" si="1"/>
        <v>1812497.9434768443</v>
      </c>
      <c r="E9" s="17">
        <f t="shared" si="1"/>
        <v>1859994.3275308162</v>
      </c>
      <c r="F9" s="17">
        <f t="shared" si="1"/>
        <v>1929418.0863964455</v>
      </c>
      <c r="G9" s="17">
        <f t="shared" si="1"/>
        <v>1987697.0246521186</v>
      </c>
      <c r="H9" s="17">
        <f t="shared" si="1"/>
        <v>1772122.9243663503</v>
      </c>
      <c r="I9" s="17">
        <f t="shared" si="1"/>
        <v>1516621.6287241816</v>
      </c>
      <c r="J9" s="17">
        <f t="shared" si="1"/>
        <v>1466640.0972728087</v>
      </c>
      <c r="K9" s="17">
        <f t="shared" si="1"/>
        <v>1535992.4996846819</v>
      </c>
      <c r="L9" s="17">
        <f t="shared" si="1"/>
        <v>1420413.4522616018</v>
      </c>
      <c r="M9" s="17">
        <f t="shared" si="1"/>
        <v>1318879.1914539859</v>
      </c>
      <c r="N9" s="17">
        <f t="shared" si="1"/>
        <v>1364342.4691769066</v>
      </c>
      <c r="O9" s="23">
        <f t="shared" si="0"/>
        <v>19513866.954031631</v>
      </c>
    </row>
    <row r="11" spans="2:15" x14ac:dyDescent="0.25">
      <c r="B11" s="11" t="s">
        <v>31</v>
      </c>
      <c r="N11" s="12"/>
    </row>
    <row r="12" spans="2:15" x14ac:dyDescent="0.25">
      <c r="B12" s="10" t="s">
        <v>0</v>
      </c>
      <c r="C12" s="14">
        <f>+(Calculations!C4*Data!C69)+(Data!C4-Data!C12)</f>
        <v>51554154.611155353</v>
      </c>
      <c r="D12" s="14">
        <f>+(Calculations!D4*Data!D69)+(Data!D4-Data!D12)</f>
        <v>61872306.431861997</v>
      </c>
      <c r="E12" s="14">
        <f>+(Calculations!E4*Data!E69)+(Data!E4-Data!E12)</f>
        <v>65072845.807530336</v>
      </c>
      <c r="F12" s="14">
        <f>+(Calculations!F4*Data!F69)+(Data!F4-Data!F12)</f>
        <v>66800739.124887556</v>
      </c>
      <c r="G12" s="14">
        <f>+(Calculations!G4*Data!G69)+(Data!G4-Data!G12)</f>
        <v>68768361.291855931</v>
      </c>
      <c r="H12" s="14">
        <f>+(Calculations!H4*Data!H69)+(Data!H4-Data!H12)</f>
        <v>60114222.957406573</v>
      </c>
      <c r="I12" s="14">
        <f>+(Calculations!I4*Data!I69)+(Data!I4-Data!I12)</f>
        <v>49916427.524979576</v>
      </c>
      <c r="J12" s="14">
        <f>+(Calculations!J4*Data!J69)+(Data!J4-Data!J12)</f>
        <v>47364974.548967794</v>
      </c>
      <c r="K12" s="14">
        <f>+(Calculations!K4*Data!K69)+(Data!K4-Data!K12)</f>
        <v>61159716.364298895</v>
      </c>
      <c r="L12" s="14">
        <f>+(Calculations!L4*Data!L69)+(Data!L4-Data!L12)</f>
        <v>58103518.8967712</v>
      </c>
      <c r="M12" s="14">
        <f>+(Calculations!M4*Data!M69)+(Data!M4-Data!M12)</f>
        <v>49561826.869245566</v>
      </c>
      <c r="N12" s="14">
        <f>+(Calculations!N4*Data!N69)+(Data!N4-Data!N12)</f>
        <v>51371589.69297681</v>
      </c>
      <c r="O12" s="24">
        <f t="shared" ref="O12:O17" si="2">SUM(C12:N12)</f>
        <v>691660684.12193763</v>
      </c>
    </row>
    <row r="13" spans="2:15" x14ac:dyDescent="0.25">
      <c r="B13" s="10" t="s">
        <v>1</v>
      </c>
      <c r="C13" s="14">
        <f>+(Calculations!C5*Data!C70)+(Data!C5-Data!C13)</f>
        <v>24986220.967457294</v>
      </c>
      <c r="D13" s="14">
        <f>+(Calculations!D5*Data!D70)+(Data!D5-Data!D13)</f>
        <v>26919611.41990716</v>
      </c>
      <c r="E13" s="14">
        <f>+(Calculations!E5*Data!E70)+(Data!E5-Data!E13)</f>
        <v>27950325.082902081</v>
      </c>
      <c r="F13" s="14">
        <f>+(Calculations!F5*Data!F70)+(Data!F5-Data!F13)</f>
        <v>28486768.003602255</v>
      </c>
      <c r="G13" s="14">
        <f>+(Calculations!G5*Data!G70)+(Data!G5-Data!G13)</f>
        <v>28748989.979243189</v>
      </c>
      <c r="H13" s="14">
        <f>+(Calculations!H5*Data!H70)+(Data!H5-Data!H13)</f>
        <v>27079551.740166783</v>
      </c>
      <c r="I13" s="14">
        <f>+(Calculations!I5*Data!I70)+(Data!I5-Data!I13)</f>
        <v>25690988.666169658</v>
      </c>
      <c r="J13" s="14">
        <f>+(Calculations!J5*Data!J70)+(Data!J5-Data!J13)</f>
        <v>24052088.723502293</v>
      </c>
      <c r="K13" s="14">
        <f>+(Calculations!K5*Data!K70)+(Data!K5-Data!K13)</f>
        <v>25037571.085264266</v>
      </c>
      <c r="L13" s="14">
        <f>+(Calculations!L5*Data!L70)+(Data!L5-Data!L13)</f>
        <v>24991961.941237245</v>
      </c>
      <c r="M13" s="14">
        <f>+(Calculations!M5*Data!M70)+(Data!M5-Data!M13)</f>
        <v>23958368.150674906</v>
      </c>
      <c r="N13" s="14">
        <f>+(Calculations!N5*Data!N70)+(Data!N5-Data!N13)</f>
        <v>24914194.787669227</v>
      </c>
      <c r="O13" s="24">
        <f t="shared" si="2"/>
        <v>312816640.54779637</v>
      </c>
    </row>
    <row r="14" spans="2:15" x14ac:dyDescent="0.25">
      <c r="B14" s="10" t="s">
        <v>2</v>
      </c>
      <c r="C14" s="14">
        <f>+(Calculations!C6*Data!C71)+(Data!C6-Data!C14)</f>
        <v>4074609.1449911338</v>
      </c>
      <c r="D14" s="14">
        <f>+(Calculations!D6*Data!D71)+(Data!D6-Data!D14)</f>
        <v>4105094.6677977517</v>
      </c>
      <c r="E14" s="14">
        <f>+(Calculations!E6*Data!E71)+(Data!E6-Data!E14)</f>
        <v>4188830.066345627</v>
      </c>
      <c r="F14" s="14">
        <f>+(Calculations!F6*Data!F71)+(Data!F6-Data!F14)</f>
        <v>4060281.7354706973</v>
      </c>
      <c r="G14" s="14">
        <f>+(Calculations!G6*Data!G71)+(Data!G6-Data!G14)</f>
        <v>4249072.5612818552</v>
      </c>
      <c r="H14" s="14">
        <f>+(Calculations!H6*Data!H71)+(Data!H6-Data!H14)</f>
        <v>4224921.0526260613</v>
      </c>
      <c r="I14" s="14">
        <f>+(Calculations!I6*Data!I71)+(Data!I6-Data!I14)</f>
        <v>3889076.8898616326</v>
      </c>
      <c r="J14" s="14">
        <f>+(Calculations!J6*Data!J71)+(Data!J6-Data!J14)</f>
        <v>3949896.4175856696</v>
      </c>
      <c r="K14" s="14">
        <f>+(Calculations!K6*Data!K71)+(Data!K6-Data!K14)</f>
        <v>5592336.2930457629</v>
      </c>
      <c r="L14" s="14">
        <f>+(Calculations!L6*Data!L71)+(Data!L6-Data!L14)</f>
        <v>1263901.4096804145</v>
      </c>
      <c r="M14" s="14">
        <f>+(Calculations!M6*Data!M71)+(Data!M6-Data!M14)</f>
        <v>4198270.7630630005</v>
      </c>
      <c r="N14" s="14">
        <f>+(Calculations!N6*Data!N71)+(Data!N6-Data!N14)</f>
        <v>3750882.5705118696</v>
      </c>
      <c r="O14" s="24">
        <f t="shared" si="2"/>
        <v>47547173.572261475</v>
      </c>
    </row>
    <row r="15" spans="2:15" x14ac:dyDescent="0.25">
      <c r="B15" s="10" t="s">
        <v>3</v>
      </c>
      <c r="C15" s="14">
        <f>+(Calculations!C7*Data!C72)+(Data!C7-Data!C15)</f>
        <v>2012364.29</v>
      </c>
      <c r="D15" s="14">
        <f>+(Calculations!D7*Data!D72)+(Data!D7-Data!D15)</f>
        <v>3088783.92</v>
      </c>
      <c r="E15" s="14">
        <f>+(Calculations!E7*Data!E72)+(Data!E7-Data!E15)</f>
        <v>2623631.8200000008</v>
      </c>
      <c r="F15" s="14">
        <f>+(Calculations!F7*Data!F72)+(Data!F7-Data!F15)</f>
        <v>2695620.05</v>
      </c>
      <c r="G15" s="14">
        <f>+(Calculations!G7*Data!G72)+(Data!G7-Data!G15)</f>
        <v>2785382.77</v>
      </c>
      <c r="H15" s="14">
        <f>+(Calculations!H7*Data!H72)+(Data!H7-Data!H15)</f>
        <v>2648277.2800000003</v>
      </c>
      <c r="I15" s="14">
        <f>+(Calculations!I7*Data!I72)+(Data!I7-Data!I15)</f>
        <v>2089855.3099999998</v>
      </c>
      <c r="J15" s="14">
        <f>+(Calculations!J7*Data!J72)+(Data!J7-Data!J15)</f>
        <v>2908467.76</v>
      </c>
      <c r="K15" s="14">
        <f>+(Calculations!K7*Data!K72)+(Data!K7-Data!K15)</f>
        <v>19505.82</v>
      </c>
      <c r="L15" s="14">
        <f>+(Calculations!L7*Data!L72)+(Data!L7-Data!L15)</f>
        <v>4132131.2800000003</v>
      </c>
      <c r="M15" s="14">
        <f>+(Calculations!M7*Data!M72)+(Data!M7-Data!M15)</f>
        <v>2160729.17</v>
      </c>
      <c r="N15" s="14">
        <f>+(Calculations!N7*Data!N72)+(Data!N7-Data!N15)</f>
        <v>2084136.8500000003</v>
      </c>
      <c r="O15" s="24">
        <f t="shared" si="2"/>
        <v>29248886.320000008</v>
      </c>
    </row>
    <row r="16" spans="2:15" x14ac:dyDescent="0.25">
      <c r="B16" s="10" t="s">
        <v>4</v>
      </c>
      <c r="C16" s="14">
        <f>+(Calculations!C8*Data!C73)+(Data!C8-Data!C16)</f>
        <v>8875521.5192181841</v>
      </c>
      <c r="D16" s="14">
        <f>+(Calculations!D8*Data!D73)+(Data!D8-Data!D16)</f>
        <v>9279553.8297435343</v>
      </c>
      <c r="E16" s="14">
        <f>+(Calculations!E8*Data!E73)+(Data!E8-Data!E16)</f>
        <v>8757471.6401986238</v>
      </c>
      <c r="F16" s="14">
        <f>+(Calculations!F8*Data!F73)+(Data!F8-Data!F16)</f>
        <v>9316568.5323239304</v>
      </c>
      <c r="G16" s="14">
        <f>+(Calculations!G8*Data!G73)+(Data!G8-Data!G16)</f>
        <v>9485027.09123661</v>
      </c>
      <c r="H16" s="14">
        <f>+(Calculations!H8*Data!H73)+(Data!H8-Data!H16)</f>
        <v>9157563.5412788931</v>
      </c>
      <c r="I16" s="14">
        <f>+(Calculations!I8*Data!I73)+(Data!I8-Data!I16)</f>
        <v>8890819.1459118817</v>
      </c>
      <c r="J16" s="14">
        <f>+(Calculations!J8*Data!J73)+(Data!J8-Data!J16)</f>
        <v>8425260.0262693651</v>
      </c>
      <c r="K16" s="14">
        <f>+(Calculations!K8*Data!K73)+(Data!K8-Data!K16)</f>
        <v>9224346.5810233876</v>
      </c>
      <c r="L16" s="14">
        <f>+(Calculations!L8*Data!L73)+(Data!L8-Data!L16)</f>
        <v>9190092.3250113539</v>
      </c>
      <c r="M16" s="14">
        <f>+(Calculations!M8*Data!M73)+(Data!M8-Data!M16)</f>
        <v>8913338.1511624698</v>
      </c>
      <c r="N16" s="14">
        <f>+(Calculations!N8*Data!N73)+(Data!N8-Data!N16)</f>
        <v>9179713.2993561961</v>
      </c>
      <c r="O16" s="24">
        <f t="shared" si="2"/>
        <v>108695275.68273441</v>
      </c>
    </row>
    <row r="17" spans="2:15" x14ac:dyDescent="0.25">
      <c r="B17" s="10" t="s">
        <v>5</v>
      </c>
      <c r="C17" s="16">
        <f t="shared" ref="C17:N17" si="3">SUM(C12:C16)</f>
        <v>91502870.532821983</v>
      </c>
      <c r="D17" s="16">
        <f t="shared" si="3"/>
        <v>105265350.26931043</v>
      </c>
      <c r="E17" s="16">
        <f t="shared" si="3"/>
        <v>108593104.41697668</v>
      </c>
      <c r="F17" s="16">
        <f t="shared" si="3"/>
        <v>111359977.44628443</v>
      </c>
      <c r="G17" s="16">
        <f t="shared" si="3"/>
        <v>114036833.69361758</v>
      </c>
      <c r="H17" s="16">
        <f t="shared" si="3"/>
        <v>103224536.57147832</v>
      </c>
      <c r="I17" s="16">
        <f t="shared" si="3"/>
        <v>90477167.536922753</v>
      </c>
      <c r="J17" s="16">
        <f t="shared" si="3"/>
        <v>86700687.476325125</v>
      </c>
      <c r="K17" s="16">
        <f t="shared" si="3"/>
        <v>101033476.14363229</v>
      </c>
      <c r="L17" s="16">
        <f t="shared" si="3"/>
        <v>97681605.852700219</v>
      </c>
      <c r="M17" s="16">
        <f t="shared" si="3"/>
        <v>88792533.104145944</v>
      </c>
      <c r="N17" s="16">
        <f t="shared" si="3"/>
        <v>91300517.200514093</v>
      </c>
      <c r="O17" s="25">
        <f t="shared" si="2"/>
        <v>1189968660.24473</v>
      </c>
    </row>
    <row r="18" spans="2:15" x14ac:dyDescent="0.25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26"/>
    </row>
    <row r="19" spans="2:15" x14ac:dyDescent="0.25">
      <c r="B19" s="11" t="s">
        <v>33</v>
      </c>
    </row>
    <row r="20" spans="2:15" x14ac:dyDescent="0.25">
      <c r="B20" s="10" t="s">
        <v>0</v>
      </c>
      <c r="C20" s="27">
        <f>+C12-Data!C4</f>
        <v>-4482712.1388446465</v>
      </c>
      <c r="D20" s="27">
        <f>+D12-Data!D4</f>
        <v>-3044856.2381380051</v>
      </c>
      <c r="E20" s="27">
        <f>+E12-Data!E4</f>
        <v>-1571766.3924696594</v>
      </c>
      <c r="F20" s="27">
        <f>+F12-Data!F4</f>
        <v>-2599674.4951124489</v>
      </c>
      <c r="G20" s="27">
        <f>+G12-Data!G4</f>
        <v>-2888854.86814408</v>
      </c>
      <c r="H20" s="27">
        <f>+H12-Data!H4</f>
        <v>-3059008.6625934243</v>
      </c>
      <c r="I20" s="27">
        <f>+I12-Data!I4</f>
        <v>-1352387.2050204277</v>
      </c>
      <c r="J20" s="27">
        <f>+J12-Data!J4</f>
        <v>1293184.3689677864</v>
      </c>
      <c r="K20" s="27">
        <f>+K12-Data!K4</f>
        <v>2391599.3742988929</v>
      </c>
      <c r="L20" s="27">
        <f>+L12-Data!L4</f>
        <v>-485268.30322879553</v>
      </c>
      <c r="M20" s="27">
        <f>+M12-Data!M4</f>
        <v>-5229233.490754433</v>
      </c>
      <c r="N20" s="27">
        <f>+N12-Data!N4</f>
        <v>-5859637.2870231941</v>
      </c>
      <c r="O20" s="28">
        <f t="shared" ref="O20:O25" si="4">SUM(C20:N20)</f>
        <v>-26888615.338062435</v>
      </c>
    </row>
    <row r="21" spans="2:15" x14ac:dyDescent="0.25">
      <c r="B21" s="10" t="s">
        <v>1</v>
      </c>
      <c r="C21" s="27">
        <f>+C13-Data!C5</f>
        <v>-1135320.5225427113</v>
      </c>
      <c r="D21" s="27">
        <f>+D13-Data!D5</f>
        <v>-747708.31009283662</v>
      </c>
      <c r="E21" s="27">
        <f>+E13-Data!E5</f>
        <v>-382366.92709791288</v>
      </c>
      <c r="F21" s="27">
        <f>+F13-Data!F5</f>
        <v>-619924.35639774054</v>
      </c>
      <c r="G21" s="27">
        <f>+G13-Data!G5</f>
        <v>-681803.77075681463</v>
      </c>
      <c r="H21" s="27">
        <f>+H13-Data!H5</f>
        <v>-747326.00983321667</v>
      </c>
      <c r="I21" s="27">
        <f>+I13-Data!I5</f>
        <v>-372747.5138303414</v>
      </c>
      <c r="J21" s="27">
        <f>+J13-Data!J5</f>
        <v>-52756.226497709751</v>
      </c>
      <c r="K21" s="27">
        <f>+K13-Data!K5</f>
        <v>-478528.70473573729</v>
      </c>
      <c r="L21" s="27">
        <f>+L13-Data!L5</f>
        <v>-137376.12876275554</v>
      </c>
      <c r="M21" s="27">
        <f>+M13-Data!M5</f>
        <v>-1657068.7993251011</v>
      </c>
      <c r="N21" s="27">
        <f>+N13-Data!N5</f>
        <v>-1581740.0023307689</v>
      </c>
      <c r="O21" s="28">
        <f t="shared" si="4"/>
        <v>-8594667.2722036466</v>
      </c>
    </row>
    <row r="22" spans="2:15" x14ac:dyDescent="0.25">
      <c r="B22" s="10" t="s">
        <v>2</v>
      </c>
      <c r="C22" s="27">
        <f>+C14-Data!C6</f>
        <v>-135418.33500886569</v>
      </c>
      <c r="D22" s="27">
        <f>+D14-Data!D6</f>
        <v>-92428.882202248089</v>
      </c>
      <c r="E22" s="27">
        <f>+E14-Data!E6</f>
        <v>-47602.413654372562</v>
      </c>
      <c r="F22" s="27">
        <f>+F14-Data!F6</f>
        <v>-77104.394529302139</v>
      </c>
      <c r="G22" s="27">
        <f>+G14-Data!G6</f>
        <v>-84673.348718145862</v>
      </c>
      <c r="H22" s="27">
        <f>+H14-Data!H6</f>
        <v>-90108.297373938374</v>
      </c>
      <c r="I22" s="27">
        <f>+I14-Data!I6</f>
        <v>-46983.050138366874</v>
      </c>
      <c r="J22" s="27">
        <f>+J14-Data!J6</f>
        <v>-53938.352414330002</v>
      </c>
      <c r="K22" s="27">
        <f>+K14-Data!K6</f>
        <v>-167420.88695423771</v>
      </c>
      <c r="L22" s="27">
        <f>+L14-Data!L6</f>
        <v>-30823.060319585726</v>
      </c>
      <c r="M22" s="27">
        <f>+M14-Data!M6</f>
        <v>-206622.21693699993</v>
      </c>
      <c r="N22" s="27">
        <f>+N14-Data!N6</f>
        <v>-188886.68948813062</v>
      </c>
      <c r="O22" s="28">
        <f t="shared" si="4"/>
        <v>-1222009.9277385236</v>
      </c>
    </row>
    <row r="23" spans="2:15" x14ac:dyDescent="0.25">
      <c r="B23" s="10" t="s">
        <v>3</v>
      </c>
      <c r="C23" s="27">
        <f>+C15-Data!C7</f>
        <v>0</v>
      </c>
      <c r="D23" s="27">
        <f>+D15-Data!D7</f>
        <v>0</v>
      </c>
      <c r="E23" s="27">
        <f>+E15-Data!E7</f>
        <v>0</v>
      </c>
      <c r="F23" s="27">
        <f>+F15-Data!F7</f>
        <v>0</v>
      </c>
      <c r="G23" s="27">
        <f>+G15-Data!G7</f>
        <v>0</v>
      </c>
      <c r="H23" s="27">
        <f>+H15-Data!H7</f>
        <v>0</v>
      </c>
      <c r="I23" s="27">
        <f>+I15-Data!I7</f>
        <v>0</v>
      </c>
      <c r="J23" s="27">
        <f>+J15-Data!J7</f>
        <v>0</v>
      </c>
      <c r="K23" s="27">
        <f>+K15-Data!K7</f>
        <v>0</v>
      </c>
      <c r="L23" s="27">
        <f>+L15-Data!L7</f>
        <v>0</v>
      </c>
      <c r="M23" s="27">
        <f>+M15-Data!M7</f>
        <v>0</v>
      </c>
      <c r="N23" s="27">
        <f>+N15-Data!N7</f>
        <v>0</v>
      </c>
      <c r="O23" s="28">
        <f t="shared" si="4"/>
        <v>0</v>
      </c>
    </row>
    <row r="24" spans="2:15" x14ac:dyDescent="0.25">
      <c r="B24" s="10" t="s">
        <v>4</v>
      </c>
      <c r="C24" s="27">
        <f>+C16-Data!C8</f>
        <v>-138836.78078181483</v>
      </c>
      <c r="D24" s="27">
        <f>+D16-Data!D8</f>
        <v>-91611.670256465673</v>
      </c>
      <c r="E24" s="27">
        <f>+E16-Data!E8</f>
        <v>-48433.469801377505</v>
      </c>
      <c r="F24" s="27">
        <f>+F16-Data!F8</f>
        <v>-76163.017676070333</v>
      </c>
      <c r="G24" s="27">
        <f>+G16-Data!G8</f>
        <v>-83330.158763390034</v>
      </c>
      <c r="H24" s="27">
        <f>+H16-Data!H8</f>
        <v>-92750.098721105605</v>
      </c>
      <c r="I24" s="27">
        <f>+I16-Data!I8</f>
        <v>-43681.684088116512</v>
      </c>
      <c r="J24" s="27">
        <f>+J16-Data!J8</f>
        <v>18336.076269365847</v>
      </c>
      <c r="K24" s="27">
        <f>+K16-Data!K8</f>
        <v>7362.9810233879834</v>
      </c>
      <c r="L24" s="27">
        <f>+L16-Data!L8</f>
        <v>-15856.754988646135</v>
      </c>
      <c r="M24" s="27">
        <f>+M16-Data!M8</f>
        <v>-186418.93883753195</v>
      </c>
      <c r="N24" s="27">
        <f>+N16-Data!N8</f>
        <v>-187956.11064380407</v>
      </c>
      <c r="O24" s="28">
        <f t="shared" si="4"/>
        <v>-939339.62726556882</v>
      </c>
    </row>
    <row r="25" spans="2:15" x14ac:dyDescent="0.25">
      <c r="B25" s="10" t="s">
        <v>5</v>
      </c>
      <c r="C25" s="29">
        <f t="shared" ref="C25:N25" si="5">SUM(C20:C24)</f>
        <v>-5892287.7771780379</v>
      </c>
      <c r="D25" s="29">
        <f t="shared" si="5"/>
        <v>-3976605.1006895555</v>
      </c>
      <c r="E25" s="29">
        <f t="shared" si="5"/>
        <v>-2050169.2030233224</v>
      </c>
      <c r="F25" s="29">
        <f t="shared" si="5"/>
        <v>-3372866.2637155619</v>
      </c>
      <c r="G25" s="29">
        <f t="shared" si="5"/>
        <v>-3738662.1463824306</v>
      </c>
      <c r="H25" s="29">
        <f t="shared" si="5"/>
        <v>-3989193.068521685</v>
      </c>
      <c r="I25" s="29">
        <f t="shared" si="5"/>
        <v>-1815799.4530772525</v>
      </c>
      <c r="J25" s="29">
        <f t="shared" si="5"/>
        <v>1204825.8663251125</v>
      </c>
      <c r="K25" s="29">
        <f t="shared" si="5"/>
        <v>1753012.7636323059</v>
      </c>
      <c r="L25" s="29">
        <f t="shared" si="5"/>
        <v>-669324.24729978293</v>
      </c>
      <c r="M25" s="29">
        <f t="shared" si="5"/>
        <v>-7279343.4458540659</v>
      </c>
      <c r="N25" s="29">
        <f t="shared" si="5"/>
        <v>-7818220.0894858977</v>
      </c>
      <c r="O25" s="30">
        <f t="shared" si="4"/>
        <v>-37644632.16527018</v>
      </c>
    </row>
    <row r="26" spans="2:15" x14ac:dyDescent="0.25"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26"/>
    </row>
    <row r="27" spans="2:15" x14ac:dyDescent="0.25"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26"/>
    </row>
    <row r="28" spans="2:15" x14ac:dyDescent="0.25"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26"/>
    </row>
    <row r="29" spans="2:15" x14ac:dyDescent="0.25"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26"/>
    </row>
    <row r="30" spans="2:15" x14ac:dyDescent="0.25">
      <c r="B30" s="10"/>
    </row>
    <row r="31" spans="2:15" x14ac:dyDescent="0.25">
      <c r="B31" s="10"/>
    </row>
  </sheetData>
  <pageMargins left="1" right="1" top="1.25" bottom="1.25" header="0.5" footer="0.5"/>
  <pageSetup scale="55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4" ma:contentTypeDescription="Create a new document." ma:contentTypeScope="" ma:versionID="e2b9750623e9e809d78ee09474a05ce2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87123375e93d0f6cbdbe1f9c6a12d70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60A448-6E09-43DA-ABB0-B6406569AAE5}"/>
</file>

<file path=customXml/itemProps2.xml><?xml version="1.0" encoding="utf-8"?>
<ds:datastoreItem xmlns:ds="http://schemas.openxmlformats.org/officeDocument/2006/customXml" ds:itemID="{FB2A33B4-757C-40F3-8AAD-EF45A3A18D8B}"/>
</file>

<file path=customXml/itemProps3.xml><?xml version="1.0" encoding="utf-8"?>
<ds:datastoreItem xmlns:ds="http://schemas.openxmlformats.org/officeDocument/2006/customXml" ds:itemID="{D3183920-FB76-4F60-83E6-FD35CE9B99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2022-07-08T18:24:29Z</dcterms:created>
  <dcterms:modified xsi:type="dcterms:W3CDTF">2022-07-08T18:24:56Z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</Properties>
</file>