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 20220067-GU\ROG's and POD's\OPC\POD 1-59\Filing\"/>
    </mc:Choice>
  </mc:AlternateContent>
  <xr:revisionPtr revIDLastSave="0" documentId="13_ncr:1_{3595B535-65D7-496E-A6AC-4B9536894CA0}" xr6:coauthVersionLast="36" xr6:coauthVersionMax="47" xr10:uidLastSave="{00000000-0000-0000-0000-000000000000}"/>
  <bookViews>
    <workbookView xWindow="3645" yWindow="3645" windowWidth="21600" windowHeight="11430" xr2:uid="{00000000-000D-0000-FFFF-FFFF00000000}"/>
  </bookViews>
  <sheets>
    <sheet name="Page 1" sheetId="1" r:id="rId1"/>
  </sheets>
  <definedNames>
    <definedName name="_xlnm.Print_Area" localSheetId="0">'Page 1'!$A$1:$S$38</definedName>
  </definedNames>
  <calcPr calcId="191029" iterate="1" iterateCount="10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C15" i="1"/>
  <c r="O15" i="1" l="1"/>
  <c r="O17" i="1" l="1"/>
  <c r="Q9" i="1" s="1"/>
  <c r="I17" i="1"/>
  <c r="K9" i="1" s="1"/>
  <c r="I21" i="1" l="1"/>
  <c r="K15" i="1"/>
  <c r="K17" i="1" s="1"/>
  <c r="Q15" i="1"/>
  <c r="Q17" i="1" s="1"/>
  <c r="O21" i="1"/>
  <c r="S19" i="1" s="1"/>
  <c r="S15" i="1" l="1"/>
  <c r="S9" i="1"/>
  <c r="M19" i="1"/>
  <c r="M15" i="1"/>
  <c r="M9" i="1"/>
  <c r="S17" i="1" l="1"/>
  <c r="S21" i="1" s="1"/>
  <c r="M17" i="1"/>
  <c r="M21" i="1" s="1"/>
  <c r="C17" i="1" l="1"/>
  <c r="E9" i="1" l="1"/>
  <c r="C21" i="1"/>
  <c r="E15" i="1"/>
  <c r="E17" i="1" s="1"/>
  <c r="G15" i="1" l="1"/>
  <c r="G19" i="1"/>
  <c r="G9" i="1"/>
  <c r="G17" i="1" s="1"/>
  <c r="G21" i="1" l="1"/>
</calcChain>
</file>

<file path=xl/sharedStrings.xml><?xml version="1.0" encoding="utf-8"?>
<sst xmlns="http://schemas.openxmlformats.org/spreadsheetml/2006/main" count="50" uniqueCount="36">
  <si>
    <t>Common Equity</t>
  </si>
  <si>
    <t>Common stock</t>
  </si>
  <si>
    <t>Total Common Equity</t>
  </si>
  <si>
    <t>Total Permanent Capital</t>
  </si>
  <si>
    <t>Notes:</t>
  </si>
  <si>
    <t>Amount</t>
  </si>
  <si>
    <t>Outstanding</t>
  </si>
  <si>
    <t>Ratios</t>
  </si>
  <si>
    <t>Chesapeake Utilities Corporation</t>
  </si>
  <si>
    <t>Premium on Capital Stock</t>
  </si>
  <si>
    <t>Source of Information: Company provided data</t>
  </si>
  <si>
    <t>Long-Term Debt</t>
  </si>
  <si>
    <r>
      <t>Retained earnings</t>
    </r>
    <r>
      <rPr>
        <vertAlign val="superscript"/>
        <sz val="12"/>
        <rFont val="Arial"/>
        <family val="2"/>
      </rPr>
      <t>(1)</t>
    </r>
  </si>
  <si>
    <r>
      <t>(1)</t>
    </r>
    <r>
      <rPr>
        <sz val="12"/>
        <rFont val="Arial"/>
        <family val="2"/>
      </rPr>
      <t>Excluding Accumulated Other Comprehensive Income</t>
    </r>
  </si>
  <si>
    <t>(2)</t>
  </si>
  <si>
    <t>Short-Term Debt</t>
  </si>
  <si>
    <t>Total Capital</t>
  </si>
  <si>
    <t>(3)</t>
  </si>
  <si>
    <r>
      <t>(3)</t>
    </r>
    <r>
      <rPr>
        <sz val="12"/>
        <rFont val="Arial"/>
        <family val="2"/>
      </rPr>
      <t>Reflects Additional Equity</t>
    </r>
  </si>
  <si>
    <t>Excl. S-T Debt</t>
  </si>
  <si>
    <t>Incl. S-T Debt</t>
  </si>
  <si>
    <t>Actual at December 31, 2021</t>
  </si>
  <si>
    <t>Estimated at December 31, 2022</t>
  </si>
  <si>
    <t>Estimated at December 31, 2023</t>
  </si>
  <si>
    <t>Actual at December 31, 2021, Estimated at December 31, 2022, and Estimated at December 31, 2023</t>
  </si>
  <si>
    <t>Thirteen Month Average Capitalization and Related Capital Structure Ratios</t>
  </si>
  <si>
    <t>($000)</t>
  </si>
  <si>
    <r>
      <t>(2)</t>
    </r>
    <r>
      <rPr>
        <sz val="12"/>
        <rFont val="Arial"/>
        <family val="2"/>
      </rPr>
      <t>Reflects changes annually in debt principal amounts of:</t>
    </r>
  </si>
  <si>
    <t>5.93% note, due October 31, 2023</t>
  </si>
  <si>
    <t>5.68% note, due June 30, 2026</t>
  </si>
  <si>
    <t>6.43% note, due May 2, 2028</t>
  </si>
  <si>
    <t>3.73% note, due December 16, 2028</t>
  </si>
  <si>
    <t>3.88% note, due May 15, 2029</t>
  </si>
  <si>
    <t>3.25% note, due April 30, 2032</t>
  </si>
  <si>
    <t>2.95% notes Due March 15, 2042</t>
  </si>
  <si>
    <t>4.00% notes Due December 1, 2037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</si>
</sst>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#,##0.0_);\(#,##0.0\)"/>
  </numFmts>
  <fonts count="11">
    <font>
      <sz val="12"/>
      <name val="Arial"/>
    </font>
    <font>
      <sz val="12"/>
      <name val="Arial"/>
      <family val="2"/>
    </font>
    <font>
      <u/>
      <sz val="12"/>
      <name val="Arial MT"/>
    </font>
    <font>
      <sz val="8"/>
      <name val="Arial MT"/>
      <family val="2"/>
    </font>
    <font>
      <b/>
      <u/>
      <sz val="12"/>
      <name val="Arial MT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b/>
      <sz val="10"/>
      <name val="Arial MT"/>
    </font>
    <font>
      <vertAlign val="superscript"/>
      <sz val="12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 applyProtection="1">
      <alignment horizontal="centerContinuous"/>
    </xf>
    <xf numFmtId="0" fontId="0" fillId="0" borderId="0" xfId="0" applyProtection="1"/>
    <xf numFmtId="0" fontId="0" fillId="0" borderId="0" xfId="0" quotePrefix="1" applyAlignment="1" applyProtection="1">
      <alignment horizontal="left" indent="1"/>
    </xf>
    <xf numFmtId="37" fontId="0" fillId="0" borderId="0" xfId="0" applyNumberFormat="1" applyAlignment="1" applyProtection="1">
      <alignment horizontal="centerContinuous"/>
    </xf>
    <xf numFmtId="37" fontId="0" fillId="0" borderId="1" xfId="0" applyNumberFormat="1" applyBorder="1" applyAlignment="1" applyProtection="1">
      <alignment horizontal="centerContinuous"/>
    </xf>
    <xf numFmtId="37" fontId="0" fillId="0" borderId="0" xfId="0" applyNumberFormat="1" applyProtection="1"/>
    <xf numFmtId="37" fontId="0" fillId="0" borderId="1" xfId="0" applyNumberFormat="1" applyBorder="1" applyProtection="1"/>
    <xf numFmtId="164" fontId="0" fillId="0" borderId="0" xfId="0" applyNumberFormat="1" applyProtection="1"/>
    <xf numFmtId="41" fontId="0" fillId="0" borderId="0" xfId="0" applyNumberFormat="1"/>
    <xf numFmtId="10" fontId="0" fillId="0" borderId="0" xfId="1" applyNumberFormat="1" applyFont="1"/>
    <xf numFmtId="10" fontId="0" fillId="0" borderId="2" xfId="1" applyNumberFormat="1" applyFont="1" applyBorder="1"/>
    <xf numFmtId="10" fontId="0" fillId="0" borderId="3" xfId="0" applyNumberFormat="1" applyBorder="1"/>
    <xf numFmtId="0" fontId="0" fillId="0" borderId="0" xfId="0" quotePrefix="1" applyAlignment="1">
      <alignment horizontal="left"/>
    </xf>
    <xf numFmtId="0" fontId="3" fillId="0" borderId="0" xfId="0" applyFont="1" applyAlignment="1" applyProtection="1">
      <alignment horizontal="left" vertical="center"/>
    </xf>
    <xf numFmtId="42" fontId="5" fillId="0" borderId="1" xfId="0" applyNumberFormat="1" applyFont="1" applyBorder="1" applyProtection="1"/>
    <xf numFmtId="0" fontId="0" fillId="0" borderId="0" xfId="0" quotePrefix="1" applyAlignment="1" applyProtection="1">
      <alignment horizontal="left"/>
    </xf>
    <xf numFmtId="0" fontId="3" fillId="0" borderId="0" xfId="0" quotePrefix="1" applyFont="1" applyAlignment="1" applyProtection="1">
      <alignment horizontal="center" vertical="center"/>
    </xf>
    <xf numFmtId="17" fontId="7" fillId="0" borderId="0" xfId="0" applyNumberFormat="1" applyFont="1" applyFill="1" applyBorder="1" applyAlignment="1">
      <alignment horizontal="center"/>
    </xf>
    <xf numFmtId="0" fontId="0" fillId="0" borderId="0" xfId="0" applyAlignment="1" applyProtection="1">
      <alignment horizontal="left"/>
    </xf>
    <xf numFmtId="0" fontId="6" fillId="0" borderId="0" xfId="0" quotePrefix="1" applyFont="1" applyAlignment="1">
      <alignment horizontal="left"/>
    </xf>
    <xf numFmtId="42" fontId="0" fillId="0" borderId="3" xfId="0" applyNumberFormat="1" applyBorder="1" applyProtection="1"/>
    <xf numFmtId="0" fontId="8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 indent="4"/>
    </xf>
    <xf numFmtId="42" fontId="0" fillId="0" borderId="0" xfId="0" applyNumberFormat="1"/>
    <xf numFmtId="42" fontId="0" fillId="0" borderId="0" xfId="0" applyNumberFormat="1" applyBorder="1" applyProtection="1"/>
    <xf numFmtId="10" fontId="0" fillId="0" borderId="0" xfId="0" applyNumberFormat="1" applyBorder="1"/>
    <xf numFmtId="10" fontId="0" fillId="0" borderId="0" xfId="1" applyNumberFormat="1" applyFont="1" applyBorder="1"/>
    <xf numFmtId="0" fontId="5" fillId="0" borderId="0" xfId="0" applyFont="1" applyAlignment="1" applyProtection="1">
      <alignment horizontal="left"/>
    </xf>
    <xf numFmtId="0" fontId="5" fillId="0" borderId="0" xfId="0" quotePrefix="1" applyFont="1" applyAlignment="1" applyProtection="1">
      <alignment horizontal="left" indent="1"/>
    </xf>
    <xf numFmtId="41" fontId="0" fillId="0" borderId="0" xfId="0" applyNumberFormat="1" applyBorder="1" applyProtection="1"/>
    <xf numFmtId="41" fontId="0" fillId="0" borderId="2" xfId="0" applyNumberFormat="1" applyBorder="1" applyProtection="1"/>
    <xf numFmtId="10" fontId="0" fillId="0" borderId="2" xfId="0" applyNumberFormat="1" applyBorder="1"/>
    <xf numFmtId="0" fontId="5" fillId="0" borderId="0" xfId="0" quotePrefix="1" applyFont="1" applyAlignment="1">
      <alignment horizontal="left" indent="2"/>
    </xf>
    <xf numFmtId="0" fontId="9" fillId="0" borderId="4" xfId="0" applyFont="1" applyBorder="1" applyAlignment="1">
      <alignment horizontal="center"/>
    </xf>
    <xf numFmtId="0" fontId="9" fillId="0" borderId="4" xfId="0" quotePrefix="1" applyFont="1" applyBorder="1" applyAlignment="1">
      <alignment horizontal="center"/>
    </xf>
    <xf numFmtId="41" fontId="0" fillId="0" borderId="2" xfId="0" applyNumberFormat="1" applyBorder="1"/>
    <xf numFmtId="37" fontId="10" fillId="0" borderId="0" xfId="0" quotePrefix="1" applyNumberFormat="1" applyFont="1" applyAlignment="1" applyProtection="1">
      <alignment horizontal="center" vertical="center"/>
    </xf>
    <xf numFmtId="0" fontId="1" fillId="0" borderId="0" xfId="0" quotePrefix="1" applyFont="1" applyAlignment="1">
      <alignment horizontal="left" indent="2"/>
    </xf>
    <xf numFmtId="0" fontId="4" fillId="0" borderId="0" xfId="0" quotePrefix="1" applyFont="1" applyAlignment="1" applyProtection="1">
      <alignment horizontal="center"/>
    </xf>
    <xf numFmtId="0" fontId="5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quotePrefix="1" applyFont="1" applyAlignment="1" applyProtection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zoomScale="75" zoomScaleNormal="75" workbookViewId="0">
      <selection sqref="A1:S1"/>
    </sheetView>
  </sheetViews>
  <sheetFormatPr defaultRowHeight="15"/>
  <cols>
    <col min="1" max="1" width="23.6640625" customWidth="1"/>
    <col min="2" max="2" width="2.6640625" customWidth="1"/>
    <col min="3" max="3" width="13.6640625" bestFit="1" customWidth="1"/>
    <col min="4" max="4" width="2.6640625" customWidth="1"/>
    <col min="5" max="5" width="8.6640625" customWidth="1"/>
    <col min="6" max="6" width="2.6640625" customWidth="1"/>
    <col min="7" max="7" width="8.6640625" customWidth="1"/>
    <col min="8" max="8" width="4.6640625" customWidth="1"/>
    <col min="9" max="9" width="13.5546875" customWidth="1"/>
    <col min="10" max="10" width="2.6640625" customWidth="1"/>
    <col min="11" max="11" width="8.6640625" bestFit="1" customWidth="1"/>
    <col min="12" max="12" width="2.6640625" customWidth="1"/>
    <col min="13" max="13" width="8.21875" customWidth="1"/>
    <col min="14" max="14" width="2.6640625" customWidth="1"/>
    <col min="15" max="15" width="15" bestFit="1" customWidth="1"/>
    <col min="16" max="16" width="2.6640625" customWidth="1"/>
    <col min="17" max="17" width="9" bestFit="1" customWidth="1"/>
    <col min="18" max="18" width="2.6640625" customWidth="1"/>
    <col min="19" max="19" width="9" bestFit="1" customWidth="1"/>
  </cols>
  <sheetData>
    <row r="1" spans="1:19" ht="15.75">
      <c r="A1" s="39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>
      <c r="A2" s="40" t="s">
        <v>25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>
      <c r="A3" s="42" t="s">
        <v>24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>
      <c r="A4" s="1"/>
    </row>
    <row r="5" spans="1:19">
      <c r="C5" s="44" t="s">
        <v>21</v>
      </c>
      <c r="D5" s="44"/>
      <c r="E5" s="44"/>
      <c r="F5" s="44"/>
      <c r="G5" s="44"/>
      <c r="I5" s="44" t="s">
        <v>22</v>
      </c>
      <c r="J5" s="44"/>
      <c r="K5" s="44"/>
      <c r="L5" s="44"/>
      <c r="M5" s="44"/>
      <c r="O5" s="44" t="s">
        <v>23</v>
      </c>
      <c r="P5" s="44"/>
      <c r="Q5" s="44"/>
      <c r="R5" s="44"/>
      <c r="S5" s="44"/>
    </row>
    <row r="6" spans="1:19">
      <c r="A6" s="2"/>
      <c r="C6" s="4" t="s">
        <v>5</v>
      </c>
      <c r="E6" s="43" t="s">
        <v>7</v>
      </c>
      <c r="F6" s="43"/>
      <c r="G6" s="43"/>
      <c r="I6" s="4" t="s">
        <v>5</v>
      </c>
      <c r="K6" s="43" t="s">
        <v>7</v>
      </c>
      <c r="L6" s="43"/>
      <c r="M6" s="43"/>
      <c r="O6" s="4" t="s">
        <v>5</v>
      </c>
      <c r="Q6" s="45" t="s">
        <v>7</v>
      </c>
      <c r="R6" s="45"/>
      <c r="S6" s="45"/>
    </row>
    <row r="7" spans="1:19">
      <c r="A7" s="2"/>
      <c r="C7" s="5" t="s">
        <v>6</v>
      </c>
      <c r="E7" s="34" t="s">
        <v>19</v>
      </c>
      <c r="G7" s="35" t="s">
        <v>20</v>
      </c>
      <c r="I7" s="5" t="s">
        <v>6</v>
      </c>
      <c r="K7" s="34" t="s">
        <v>19</v>
      </c>
      <c r="M7" s="35" t="s">
        <v>20</v>
      </c>
      <c r="O7" s="5" t="s">
        <v>6</v>
      </c>
      <c r="Q7" s="34" t="s">
        <v>19</v>
      </c>
      <c r="S7" s="35" t="s">
        <v>20</v>
      </c>
    </row>
    <row r="8" spans="1:19">
      <c r="A8" s="2"/>
      <c r="C8" s="37" t="s">
        <v>26</v>
      </c>
      <c r="I8" s="37" t="s">
        <v>26</v>
      </c>
      <c r="O8" s="37" t="s">
        <v>26</v>
      </c>
    </row>
    <row r="9" spans="1:19" ht="15" customHeight="1">
      <c r="A9" s="16" t="s">
        <v>11</v>
      </c>
      <c r="B9" s="14"/>
      <c r="C9" s="15">
        <v>520238.46153846156</v>
      </c>
      <c r="E9" s="10">
        <f>ROUND(C9/C$17,4)</f>
        <v>0.41320000000000001</v>
      </c>
      <c r="F9" s="10"/>
      <c r="G9" s="10">
        <f>ROUND(C9/C$21,4)</f>
        <v>0.36049999999999999</v>
      </c>
      <c r="I9" s="15">
        <v>596196.15384615387</v>
      </c>
      <c r="J9" s="22" t="s">
        <v>14</v>
      </c>
      <c r="K9" s="10">
        <f>ROUND(I9/I$17,4)</f>
        <v>0.41930000000000001</v>
      </c>
      <c r="L9" s="10"/>
      <c r="M9" s="10">
        <f>ROUND(I9/I$21,4)</f>
        <v>0.37559999999999999</v>
      </c>
      <c r="O9" s="15">
        <v>661653.84615384613</v>
      </c>
      <c r="P9" s="22" t="s">
        <v>14</v>
      </c>
      <c r="Q9" s="10">
        <f>ROUND(O9/O$17,5)</f>
        <v>0.41742000000000001</v>
      </c>
      <c r="R9" s="10"/>
      <c r="S9" s="10">
        <f>ROUND(O9/O$21,4)</f>
        <v>0.39439999999999997</v>
      </c>
    </row>
    <row r="10" spans="1:19">
      <c r="A10" s="2"/>
      <c r="C10" s="6"/>
      <c r="I10" s="6"/>
      <c r="O10" s="6"/>
    </row>
    <row r="11" spans="1:19">
      <c r="A11" s="2" t="s">
        <v>0</v>
      </c>
      <c r="C11" s="8"/>
      <c r="I11" s="8"/>
      <c r="O11" s="8"/>
    </row>
    <row r="12" spans="1:19">
      <c r="A12" s="3" t="s">
        <v>1</v>
      </c>
      <c r="C12" s="9">
        <v>8852.3778638461554</v>
      </c>
      <c r="I12" s="9">
        <v>10680.696717446441</v>
      </c>
      <c r="O12" s="9">
        <v>10836.11297844102</v>
      </c>
    </row>
    <row r="13" spans="1:19" ht="15" customHeight="1">
      <c r="A13" s="3" t="s">
        <v>9</v>
      </c>
      <c r="C13" s="9">
        <v>357132.48585384618</v>
      </c>
      <c r="I13" s="9">
        <v>390239.76089178439</v>
      </c>
      <c r="J13" s="20" t="s">
        <v>17</v>
      </c>
      <c r="O13" s="9">
        <v>433211.3560923285</v>
      </c>
      <c r="P13" s="20" t="s">
        <v>17</v>
      </c>
    </row>
    <row r="14" spans="1:19" ht="15" customHeight="1">
      <c r="A14" s="3" t="s">
        <v>12</v>
      </c>
      <c r="C14" s="36">
        <v>372932.23795076919</v>
      </c>
      <c r="I14" s="36">
        <v>424667.42603027902</v>
      </c>
      <c r="O14" s="36">
        <v>479410.20666449401</v>
      </c>
    </row>
    <row r="15" spans="1:19">
      <c r="A15" s="2" t="s">
        <v>2</v>
      </c>
      <c r="C15" s="7">
        <f>SUM(C12:C14)</f>
        <v>738917.10166846146</v>
      </c>
      <c r="E15" s="11">
        <f>ROUND(C15/C$17,4)</f>
        <v>0.58679999999999999</v>
      </c>
      <c r="F15" s="27"/>
      <c r="G15" s="11">
        <f>ROUND(C15/C21,4)</f>
        <v>0.51200000000000001</v>
      </c>
      <c r="I15" s="7">
        <f>SUM(I12:I14)</f>
        <v>825587.88363950979</v>
      </c>
      <c r="K15" s="11">
        <f>ROUND(I15/I$17,4)</f>
        <v>0.58069999999999999</v>
      </c>
      <c r="L15" s="27"/>
      <c r="M15" s="11">
        <f>ROUND(I15/I21,4)</f>
        <v>0.52010000000000001</v>
      </c>
      <c r="O15" s="7">
        <f>SUM(O12:O14)</f>
        <v>923457.6757352635</v>
      </c>
      <c r="Q15" s="11">
        <f>ROUND(O15/O$17,5)</f>
        <v>0.58257999999999999</v>
      </c>
      <c r="R15" s="27"/>
      <c r="S15" s="11">
        <f>ROUND(O15/O21,4)</f>
        <v>0.55049999999999999</v>
      </c>
    </row>
    <row r="16" spans="1:19">
      <c r="A16" s="2"/>
      <c r="C16" s="8"/>
      <c r="I16" s="8"/>
      <c r="O16" s="8"/>
    </row>
    <row r="17" spans="1:19" ht="15.75" thickBot="1">
      <c r="A17" s="2" t="s">
        <v>3</v>
      </c>
      <c r="C17" s="30">
        <f>C9+C15</f>
        <v>1259155.563206923</v>
      </c>
      <c r="E17" s="12">
        <f>SUM(E9:E15)</f>
        <v>1</v>
      </c>
      <c r="F17" s="26"/>
      <c r="G17" s="26">
        <f>SUM(G9:G15)</f>
        <v>0.87250000000000005</v>
      </c>
      <c r="I17" s="30">
        <f>I9+I15</f>
        <v>1421784.0374856638</v>
      </c>
      <c r="K17" s="12">
        <f>SUM(K9:K15)</f>
        <v>1</v>
      </c>
      <c r="L17" s="26"/>
      <c r="M17" s="26">
        <f>SUM(M9:M15)</f>
        <v>0.89569999999999994</v>
      </c>
      <c r="O17" s="30">
        <f>O9+O15</f>
        <v>1585111.5218891096</v>
      </c>
      <c r="Q17" s="12">
        <f>SUM(Q9:Q15)</f>
        <v>1</v>
      </c>
      <c r="R17" s="26"/>
      <c r="S17" s="26">
        <f>SUM(S9:S15)</f>
        <v>0.94489999999999996</v>
      </c>
    </row>
    <row r="18" spans="1:19" ht="15.75" thickTop="1">
      <c r="A18" s="2"/>
      <c r="C18" s="30"/>
      <c r="E18" s="26"/>
      <c r="F18" s="26"/>
      <c r="G18" s="26"/>
      <c r="I18" s="30"/>
      <c r="K18" s="26"/>
      <c r="L18" s="26"/>
      <c r="M18" s="26"/>
      <c r="O18" s="30"/>
      <c r="Q18" s="26"/>
      <c r="R18" s="26"/>
      <c r="S18" s="26"/>
    </row>
    <row r="19" spans="1:19">
      <c r="A19" s="28" t="s">
        <v>15</v>
      </c>
      <c r="C19" s="31">
        <v>184023.50470076923</v>
      </c>
      <c r="E19" s="26"/>
      <c r="F19" s="26"/>
      <c r="G19" s="32">
        <f>ROUND(C19/C21,4)</f>
        <v>0.1275</v>
      </c>
      <c r="I19" s="31">
        <v>165552.11573582949</v>
      </c>
      <c r="K19" s="26"/>
      <c r="L19" s="26"/>
      <c r="M19" s="32">
        <f>ROUND(I19/I21,4)</f>
        <v>0.1043</v>
      </c>
      <c r="O19" s="31">
        <v>92381.194614814129</v>
      </c>
      <c r="Q19" s="26"/>
      <c r="R19" s="26"/>
      <c r="S19" s="32">
        <f>ROUND(O19/O21,4)</f>
        <v>5.5100000000000003E-2</v>
      </c>
    </row>
    <row r="20" spans="1:19">
      <c r="A20" s="2"/>
      <c r="C20" s="25"/>
      <c r="E20" s="26"/>
      <c r="F20" s="26"/>
      <c r="G20" s="26"/>
      <c r="I20" s="25"/>
      <c r="K20" s="26"/>
      <c r="L20" s="26"/>
      <c r="M20" s="26"/>
      <c r="O20" s="25"/>
      <c r="Q20" s="26"/>
      <c r="R20" s="26"/>
      <c r="S20" s="26"/>
    </row>
    <row r="21" spans="1:19" ht="15.75" thickBot="1">
      <c r="A21" s="29" t="s">
        <v>16</v>
      </c>
      <c r="C21" s="21">
        <f>SUM(C17:C19)</f>
        <v>1443179.0679076922</v>
      </c>
      <c r="E21" s="26"/>
      <c r="F21" s="26"/>
      <c r="G21" s="12">
        <f>SUM(G17:G19)</f>
        <v>1</v>
      </c>
      <c r="I21" s="21">
        <f>SUM(I17:I19)</f>
        <v>1587336.1532214934</v>
      </c>
      <c r="K21" s="26"/>
      <c r="L21" s="26"/>
      <c r="M21" s="12">
        <f>SUM(M17:M19)</f>
        <v>1</v>
      </c>
      <c r="O21" s="21">
        <f>SUM(O17:O19)</f>
        <v>1677492.7165039238</v>
      </c>
      <c r="Q21" s="26"/>
      <c r="R21" s="26"/>
      <c r="S21" s="12">
        <f>SUM(S17:S19)</f>
        <v>1</v>
      </c>
    </row>
    <row r="22" spans="1:19" ht="15.75" thickTop="1">
      <c r="A22" s="2"/>
      <c r="C22" s="25"/>
      <c r="E22" s="26"/>
      <c r="F22" s="26"/>
      <c r="G22" s="26"/>
      <c r="I22" s="25"/>
      <c r="K22" s="26"/>
      <c r="L22" s="26"/>
      <c r="M22" s="26"/>
      <c r="O22" s="25"/>
      <c r="Q22" s="26"/>
      <c r="R22" s="26"/>
      <c r="S22" s="26"/>
    </row>
    <row r="24" spans="1:19">
      <c r="A24" s="19" t="s">
        <v>4</v>
      </c>
    </row>
    <row r="25" spans="1:19" ht="18">
      <c r="A25" s="20" t="s">
        <v>13</v>
      </c>
      <c r="B25" s="17"/>
      <c r="H25" s="18"/>
    </row>
    <row r="26" spans="1:19" ht="18">
      <c r="A26" s="20" t="s">
        <v>27</v>
      </c>
      <c r="B26" s="17"/>
      <c r="H26" s="18"/>
    </row>
    <row r="27" spans="1:19">
      <c r="A27" s="38" t="s">
        <v>28</v>
      </c>
      <c r="B27" s="17"/>
      <c r="H27" s="18"/>
      <c r="I27" s="24">
        <v>-3000</v>
      </c>
      <c r="O27" s="24">
        <v>-3000</v>
      </c>
    </row>
    <row r="28" spans="1:19">
      <c r="A28" s="38" t="s">
        <v>29</v>
      </c>
      <c r="B28" s="17"/>
      <c r="H28" s="18"/>
      <c r="I28" s="24">
        <v>-2900</v>
      </c>
      <c r="O28" s="24">
        <v>-2900</v>
      </c>
    </row>
    <row r="29" spans="1:19">
      <c r="A29" s="38" t="s">
        <v>30</v>
      </c>
      <c r="B29" s="17"/>
      <c r="H29" s="18"/>
      <c r="I29" s="24">
        <v>-700</v>
      </c>
      <c r="O29" s="24">
        <v>-700</v>
      </c>
    </row>
    <row r="30" spans="1:19">
      <c r="A30" s="38" t="s">
        <v>31</v>
      </c>
      <c r="B30" s="17"/>
      <c r="H30" s="18"/>
      <c r="I30" s="24">
        <v>-2000</v>
      </c>
      <c r="O30" s="24">
        <v>-2000</v>
      </c>
    </row>
    <row r="31" spans="1:19">
      <c r="A31" s="38" t="s">
        <v>32</v>
      </c>
      <c r="B31" s="17"/>
      <c r="H31" s="18"/>
      <c r="I31" s="24">
        <v>-5000</v>
      </c>
      <c r="O31" s="24">
        <v>-5000</v>
      </c>
    </row>
    <row r="32" spans="1:19">
      <c r="A32" s="38" t="s">
        <v>33</v>
      </c>
      <c r="B32" s="17"/>
      <c r="H32" s="18"/>
      <c r="I32" s="24">
        <v>-3500</v>
      </c>
      <c r="O32" s="24">
        <v>-7000</v>
      </c>
    </row>
    <row r="33" spans="1:15">
      <c r="A33" s="33" t="s">
        <v>34</v>
      </c>
      <c r="B33" s="17"/>
      <c r="H33" s="18"/>
      <c r="I33" s="24">
        <v>50000</v>
      </c>
    </row>
    <row r="34" spans="1:15">
      <c r="A34" s="33" t="s">
        <v>35</v>
      </c>
      <c r="B34" s="17"/>
      <c r="H34" s="18"/>
      <c r="I34" s="24">
        <v>80000</v>
      </c>
      <c r="O34" s="24"/>
    </row>
    <row r="35" spans="1:15" ht="18">
      <c r="A35" s="20" t="s">
        <v>18</v>
      </c>
      <c r="B35" s="17"/>
      <c r="H35" s="18"/>
      <c r="I35" s="24">
        <v>44339</v>
      </c>
      <c r="O35" s="24">
        <v>40469</v>
      </c>
    </row>
    <row r="36" spans="1:15">
      <c r="A36" s="23"/>
      <c r="B36" s="17"/>
      <c r="H36" s="18"/>
      <c r="I36" s="24"/>
    </row>
    <row r="37" spans="1:15">
      <c r="A37" s="23"/>
      <c r="B37" s="17"/>
      <c r="H37" s="18"/>
      <c r="I37" s="24"/>
    </row>
    <row r="38" spans="1:15">
      <c r="A38" s="13" t="s">
        <v>10</v>
      </c>
      <c r="C38" s="13"/>
    </row>
  </sheetData>
  <mergeCells count="9">
    <mergeCell ref="A1:S1"/>
    <mergeCell ref="A2:S2"/>
    <mergeCell ref="A3:S3"/>
    <mergeCell ref="E6:G6"/>
    <mergeCell ref="C5:G5"/>
    <mergeCell ref="I5:M5"/>
    <mergeCell ref="K6:M6"/>
    <mergeCell ref="Q6:S6"/>
    <mergeCell ref="O5:S5"/>
  </mergeCells>
  <phoneticPr fontId="0" type="noConversion"/>
  <pageMargins left="1.25" right="0.25" top="1.5" bottom="0.25" header="0.5" footer="0.5"/>
  <pageSetup scale="49" orientation="portrait" r:id="rId1"/>
  <headerFooter alignWithMargins="0">
    <oddHeader xml:space="preserve">&amp;R&amp;16Exhibit PRM-1
Page 10 of 30
Schedule 5 [1 of 1]
</oddHead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 A C T I V E ! 1 5 6 7 5 8 2 8 . 1 < / d o c u m e n t i d >  
     < s e n d e r i d > K E A B E T < / s e n d e r i d >  
     < s e n d e r e m a i l > B K E A T I N G @ G U N S T E R . C O M < / s e n d e r e m a i l >  
     < l a s t m o d i f i e d > 2 0 2 2 - 0 6 - 2 4 T 1 3 : 4 8 : 4 1 . 0 0 0 0 0 0 0 - 0 4 : 0 0 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Company>DellComputerCorporation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R. Moul</dc:creator>
  <cp:lastModifiedBy>Waruszewski, Robert</cp:lastModifiedBy>
  <cp:lastPrinted>2022-04-22T17:39:38Z</cp:lastPrinted>
  <dcterms:created xsi:type="dcterms:W3CDTF">2003-03-26T20:47:33Z</dcterms:created>
  <dcterms:modified xsi:type="dcterms:W3CDTF">2022-06-24T17:48:41Z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{A33BB064-6E3B-445B-A637-065E3C0243D9}</vt:lpwstr>
  </property>
</Properties>
</file>