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1 Rate Base\G-1 4\G-1 4 FN\"/>
    </mc:Choice>
  </mc:AlternateContent>
  <bookViews>
    <workbookView xWindow="0" yWindow="0" windowWidth="25200" windowHeight="11850"/>
  </bookViews>
  <sheets>
    <sheet name="FN with allocation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D">#REF!</definedName>
    <definedName name="\I">#REF!</definedName>
    <definedName name="\INPUT">#REF!</definedName>
    <definedName name="\PRINTADJ">#REF!</definedName>
    <definedName name="\S">#REF!</definedName>
    <definedName name="\STORAGEINPUT">#REF!</definedName>
    <definedName name="__123Graph_X" hidden="1">'[1]BUDGET CASH 2002'!#REF!</definedName>
    <definedName name="__FDS_HYPERLINK_TOGGLE_STATE__" hidden="1">"ON"</definedName>
    <definedName name="__yr1">#REF!</definedName>
    <definedName name="__yr2">#REF!</definedName>
    <definedName name="__YR2006">#REF!</definedName>
    <definedName name="__YR2007">#REF!</definedName>
    <definedName name="__yr3">#REF!</definedName>
    <definedName name="_1">#REF!</definedName>
    <definedName name="_10O_MBORDER">#REF!</definedName>
    <definedName name="_11PRODUCTION_TILD">#REF!</definedName>
    <definedName name="_12PROJECT_1">#REF!</definedName>
    <definedName name="_13PROJECT_2">#REF!</definedName>
    <definedName name="_14PROJECT_3">#REF!</definedName>
    <definedName name="_15PROJECT_4">#REF!</definedName>
    <definedName name="_16PROJECT_5">#REF!</definedName>
    <definedName name="_17PROJECT_6">#REF!</definedName>
    <definedName name="_18RET_TAXBTO">#REF!</definedName>
    <definedName name="_19STORBASE1">#REF!</definedName>
    <definedName name="_1D_9">[2]Template!$A$1:$R$48</definedName>
    <definedName name="_1INCREMCOS">#REF!</definedName>
    <definedName name="_1TXPT">#REF!</definedName>
    <definedName name="_1UNDER">#REF!</definedName>
    <definedName name="_2">#REF!</definedName>
    <definedName name="_20STORBASE2">#REF!</definedName>
    <definedName name="_21STOR_GSSTRANSP">#REF!</definedName>
    <definedName name="_22STOR_WSSTRANSP">#REF!</definedName>
    <definedName name="_23TRANSM_GSS">#REF!</definedName>
    <definedName name="_24TRANSM_LSS">#REF!</definedName>
    <definedName name="_25TRANSM_SS1">#REF!</definedName>
    <definedName name="_2A">#REF!</definedName>
    <definedName name="_2B">#REF!</definedName>
    <definedName name="_2INPUTSHEET">#REF!</definedName>
    <definedName name="_2TXPT">#REF!</definedName>
    <definedName name="_2UNDER">#REF!</definedName>
    <definedName name="_3">#REF!</definedName>
    <definedName name="_3MACROS">#REF!</definedName>
    <definedName name="_3TXPT">#REF!</definedName>
    <definedName name="_3UNDER">#REF!</definedName>
    <definedName name="_4">#REF!</definedName>
    <definedName name="_4ROLLINPROJECTS">#REF!</definedName>
    <definedName name="_4TXPT">#REF!</definedName>
    <definedName name="_4UNDER">#REF!</definedName>
    <definedName name="_5">#REF!</definedName>
    <definedName name="_5\I_FILING">#REF!</definedName>
    <definedName name="_5_6">#REF!</definedName>
    <definedName name="_5A">#REF!</definedName>
    <definedName name="_6">#REF!</definedName>
    <definedName name="_6_1CHOICE">#REF!</definedName>
    <definedName name="_7">#REF!</definedName>
    <definedName name="_7HESTER_MIDLA">#REF!</definedName>
    <definedName name="_8">#REF!</definedName>
    <definedName name="_8HESTER_FT">#REF!</definedName>
    <definedName name="_9INC_PLAN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AS106">#REF!</definedName>
    <definedName name="_Fill" hidden="1">[3]FxdChg!#REF!</definedName>
    <definedName name="_Key1" hidden="1">#REF!</definedName>
    <definedName name="_Order1" hidden="1">255</definedName>
    <definedName name="_Order2" hidden="1">255</definedName>
    <definedName name="_SCH5">#REF!</definedName>
    <definedName name="_Sort" hidden="1">#REF!</definedName>
    <definedName name="_yr1">#REF!</definedName>
    <definedName name="_yr2">#REF!</definedName>
    <definedName name="_YR2006">#REF!</definedName>
    <definedName name="_YR2007">#REF!</definedName>
    <definedName name="_yr3">#REF!</definedName>
    <definedName name="_zP2">#REF!,#REF!,#REF!</definedName>
    <definedName name="AcqStockPrice">#REF!</definedName>
    <definedName name="AD_BAL2">#REF!</definedName>
    <definedName name="ADD">#REF!</definedName>
    <definedName name="ADD_BY_DIST">#REF!</definedName>
    <definedName name="ADJEMINENCE">#REF!</definedName>
    <definedName name="ADJGSS">#REF!</definedName>
    <definedName name="ADJHESTER">#REF!</definedName>
    <definedName name="ADJTOTSTOR">#REF!</definedName>
    <definedName name="ADJWSS">#REF!</definedName>
    <definedName name="ALLOTRANSP3">#REF!</definedName>
    <definedName name="AllTables">{2}</definedName>
    <definedName name="alt_boxsize">#REF!</definedName>
    <definedName name="aopyr1">#REF!</definedName>
    <definedName name="aopyr2">#REF!</definedName>
    <definedName name="aopyr3">#REF!</definedName>
    <definedName name="AREA1">#REF!</definedName>
    <definedName name="AS2DocOpenMode" hidden="1">"AS2DocumentEdit"</definedName>
    <definedName name="BACK_UP">#REF!</definedName>
    <definedName name="basis">#REF!</definedName>
    <definedName name="BATTLEBORO">#REF!</definedName>
    <definedName name="bb">[4]Main!$H$8:$S$56,[4]Main!$H$16:$S$132</definedName>
    <definedName name="BBUAprDec">#REF!</definedName>
    <definedName name="BBUAugDec">#REF!</definedName>
    <definedName name="BBUDec">#REF!</definedName>
    <definedName name="BBUFebDec">#REF!</definedName>
    <definedName name="BBUJan">#REF!</definedName>
    <definedName name="BBUJanApr">#REF!</definedName>
    <definedName name="BBUJanAug">#REF!</definedName>
    <definedName name="BBUJanDec">#REF!</definedName>
    <definedName name="BBUJanFeb">#REF!</definedName>
    <definedName name="BBUJanJul">#REF!</definedName>
    <definedName name="BBUJanJun">#REF!</definedName>
    <definedName name="BBUJanMar">#REF!</definedName>
    <definedName name="BBUJanMay">#REF!</definedName>
    <definedName name="BBUJanNov">#REF!</definedName>
    <definedName name="BBUJanOct">#REF!</definedName>
    <definedName name="BBUJanSep">#REF!</definedName>
    <definedName name="BBUJulDec">#REF!</definedName>
    <definedName name="BBUJunDec">#REF!</definedName>
    <definedName name="BBUMarDec">#REF!</definedName>
    <definedName name="BBUMayDec">#REF!</definedName>
    <definedName name="BBUNovDec">#REF!</definedName>
    <definedName name="BBUOctDec">#REF!</definedName>
    <definedName name="BBUSepDec">#REF!</definedName>
    <definedName name="BCAprDec">#REF!</definedName>
    <definedName name="BCAugDec">#REF!</definedName>
    <definedName name="BCDec">#REF!</definedName>
    <definedName name="BCFebDec">#REF!</definedName>
    <definedName name="BCJan">#REF!</definedName>
    <definedName name="BCJanApr">#REF!</definedName>
    <definedName name="BCJanAug">#REF!</definedName>
    <definedName name="BCJanDec">#REF!</definedName>
    <definedName name="BCJanFeb">#REF!</definedName>
    <definedName name="BCJanJul">#REF!</definedName>
    <definedName name="BCJanJun">#REF!</definedName>
    <definedName name="BCJanMar">#REF!</definedName>
    <definedName name="BCJanMay">#REF!</definedName>
    <definedName name="BCJanNov">#REF!</definedName>
    <definedName name="BCJanOct">#REF!</definedName>
    <definedName name="BCJanSep">#REF!</definedName>
    <definedName name="BCJulDec">#REF!</definedName>
    <definedName name="BCJunDec">#REF!</definedName>
    <definedName name="BCMarDec">#REF!</definedName>
    <definedName name="BCMayDec">#REF!</definedName>
    <definedName name="BCNovDec">#REF!</definedName>
    <definedName name="BCOctDec">#REF!</definedName>
    <definedName name="BCSepDec">#REF!</definedName>
    <definedName name="beta_observed">#REF!</definedName>
    <definedName name="beta_observed_unlevered">#REF!</definedName>
    <definedName name="beta_unlev_comps">#REF!</definedName>
    <definedName name="BGMAprDec">#REF!</definedName>
    <definedName name="BGMAugDec">#REF!</definedName>
    <definedName name="BGMDec">#REF!</definedName>
    <definedName name="BGMFebDec">#REF!</definedName>
    <definedName name="BGMJan">#REF!</definedName>
    <definedName name="BGMJanApr">#REF!</definedName>
    <definedName name="BGMJanAug">#REF!</definedName>
    <definedName name="BGMJanDec">#REF!</definedName>
    <definedName name="BGMJanFeb">#REF!</definedName>
    <definedName name="BGMJanJul">#REF!</definedName>
    <definedName name="BGMJanJun">#REF!</definedName>
    <definedName name="BGMJanMar">#REF!</definedName>
    <definedName name="BGMJanMay">#REF!</definedName>
    <definedName name="BGMJanNov">#REF!</definedName>
    <definedName name="BGMJanOct">#REF!</definedName>
    <definedName name="BGMJanSep">#REF!</definedName>
    <definedName name="BGMJulDec">#REF!</definedName>
    <definedName name="BGMJunDec">#REF!</definedName>
    <definedName name="BGMMarDec">#REF!</definedName>
    <definedName name="BGMMayDec">#REF!</definedName>
    <definedName name="BGMNovDec">#REF!</definedName>
    <definedName name="BGMOctDec">#REF!</definedName>
    <definedName name="BGMSepDec">#REF!</definedName>
    <definedName name="BKGSUM">#REF!</definedName>
    <definedName name="BKGSUMOTH">#REF!</definedName>
    <definedName name="BKGSUMPROJ">#REF!</definedName>
    <definedName name="BlakeVal">#REF!</definedName>
    <definedName name="brdg">#REF!</definedName>
    <definedName name="brdg2">#REF!</definedName>
    <definedName name="BUAprDec">#REF!</definedName>
    <definedName name="BUAugDec">#REF!</definedName>
    <definedName name="BUDec">#REF!</definedName>
    <definedName name="BUDGET">#REF!</definedName>
    <definedName name="BUFebDec">#REF!</definedName>
    <definedName name="BUJan">#REF!</definedName>
    <definedName name="BUJanApr">#REF!</definedName>
    <definedName name="BUJanAug">#REF!</definedName>
    <definedName name="BUJanDec">#REF!</definedName>
    <definedName name="BUJanFeb">#REF!</definedName>
    <definedName name="BUJanJul">#REF!</definedName>
    <definedName name="BUJanJun">#REF!</definedName>
    <definedName name="BUJanMar">#REF!</definedName>
    <definedName name="BUJanMay">#REF!</definedName>
    <definedName name="BUJanNov">#REF!</definedName>
    <definedName name="BUJanOct">#REF!</definedName>
    <definedName name="BUJanSep">#REF!</definedName>
    <definedName name="BUJulDec">#REF!</definedName>
    <definedName name="BUJunDec">#REF!</definedName>
    <definedName name="BUMarDec">#REF!</definedName>
    <definedName name="BUMayDec">#REF!</definedName>
    <definedName name="BUNovDec">#REF!</definedName>
    <definedName name="BUOctDec">#REF!</definedName>
    <definedName name="BUSepDec">#REF!</definedName>
    <definedName name="Calculations">#REF!</definedName>
    <definedName name="Cap">'[5]2002'!$A$1:$O$101</definedName>
    <definedName name="CAPITAL">#REF!</definedName>
    <definedName name="CAprDec">#REF!</definedName>
    <definedName name="CAPSUM">#REF!</definedName>
    <definedName name="capture">#REF!</definedName>
    <definedName name="case">#REF!</definedName>
    <definedName name="CASES1">#REF!</definedName>
    <definedName name="CASES2">#REF!</definedName>
    <definedName name="casetable">#REF!</definedName>
    <definedName name="CASH">#REF!</definedName>
    <definedName name="CASH1STMTH">#REF!</definedName>
    <definedName name="CASH2NDMTH">#REF!</definedName>
    <definedName name="CASH3RDMTH">#REF!</definedName>
    <definedName name="cashearnrate">#REF!</definedName>
    <definedName name="cashrate">#REF!</definedName>
    <definedName name="CAugDec">#REF!</definedName>
    <definedName name="CC_List">#REF!</definedName>
    <definedName name="CDec">#REF!</definedName>
    <definedName name="cdtechjv">#REF!</definedName>
    <definedName name="Cendon">#REF!</definedName>
    <definedName name="CF">#REF!</definedName>
    <definedName name="CFebDec">#REF!</definedName>
    <definedName name="ChartsTable">#REF!</definedName>
    <definedName name="Chico">#REF!</definedName>
    <definedName name="CIQWBGuid" hidden="1">"Management Deck Worksheet Q3 2012.xlsx"</definedName>
    <definedName name="CJan">#REF!</definedName>
    <definedName name="CJanApr">#REF!</definedName>
    <definedName name="CJanAug">#REF!</definedName>
    <definedName name="CJanDec">#REF!</definedName>
    <definedName name="CJanFeb">#REF!</definedName>
    <definedName name="CJanJul">#REF!</definedName>
    <definedName name="CJanJun">#REF!</definedName>
    <definedName name="CJanMar">#REF!</definedName>
    <definedName name="CJanMay">#REF!</definedName>
    <definedName name="CJanNov">#REF!</definedName>
    <definedName name="CJanOct">#REF!</definedName>
    <definedName name="CJanSep">#REF!</definedName>
    <definedName name="CJulDec">#REF!</definedName>
    <definedName name="CJunDec">#REF!</definedName>
    <definedName name="clgjv">#REF!</definedName>
    <definedName name="CMarDec">#REF!</definedName>
    <definedName name="CMayDec">#REF!</definedName>
    <definedName name="CNovDec">#REF!</definedName>
    <definedName name="COctDec">#REF!</definedName>
    <definedName name="COLLAR_CENTER">#REF!</definedName>
    <definedName name="COLLAR_LEFT">#REF!</definedName>
    <definedName name="COLLAR_RIGHT">#REF!</definedName>
    <definedName name="Comb_Qtr">#REF!</definedName>
    <definedName name="COMB05VSCOM">#REF!</definedName>
    <definedName name="COMB06VSCOM">#REF!</definedName>
    <definedName name="COMB07VSCOM">#REF!</definedName>
    <definedName name="COMBAOPM03QTD">#REF!</definedName>
    <definedName name="COMBAOPMO1">#REF!</definedName>
    <definedName name="COMBAOPMO2">#REF!</definedName>
    <definedName name="COMBAOPMO2QTD">#REF!</definedName>
    <definedName name="COMBAOPMO3">#REF!</definedName>
    <definedName name="COMBAOPQTR">#REF!</definedName>
    <definedName name="COMBAOPYR1">#REF!</definedName>
    <definedName name="COMBAOPYR2">#REF!</definedName>
    <definedName name="COMBAOPYR3">#REF!</definedName>
    <definedName name="COMBMONTH">#REF!</definedName>
    <definedName name="COMBQTRVSCOM">#REF!</definedName>
    <definedName name="commissionrate">'[6]Cost Savings Detail'!$F$144</definedName>
    <definedName name="COMMON">#REF!</definedName>
    <definedName name="comp">#REF!</definedName>
    <definedName name="Comps">#REF!</definedName>
    <definedName name="CONSERV">#REF!</definedName>
    <definedName name="convention">#REF!</definedName>
    <definedName name="convertcoupon">#REF!</definedName>
    <definedName name="Corp_Inis">'[7]Corporate Model'!$A$190</definedName>
    <definedName name="COSBYCLASS2">#REF!</definedName>
    <definedName name="costdebtfirm">#REF!</definedName>
    <definedName name="costequity">'[8]DCF Model'!#REF!</definedName>
    <definedName name="COSTS">#REF!</definedName>
    <definedName name="COSTWKSHT">#REF!</definedName>
    <definedName name="COUNTER">#REF!</definedName>
    <definedName name="Coupon">#REF!</definedName>
    <definedName name="cpi">#REF!</definedName>
    <definedName name="CREDITGRAPH">#REF!</definedName>
    <definedName name="CSepDec">#REF!</definedName>
    <definedName name="currency">[9]DCEInputs!$A$25</definedName>
    <definedName name="Current_Price">[10]Inputs!$B$4</definedName>
    <definedName name="Current_Price2">[11]Inputs!$B$31</definedName>
    <definedName name="cutoff">'[12]Summary History'!$C$2</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da">[13]Inputs!$B$2</definedName>
    <definedName name="Data">[14]Data!$A$1:$DY$75</definedName>
    <definedName name="_xlnm.Database">#REF!</definedName>
    <definedName name="DATE">#REF!</definedName>
    <definedName name="DCF">#REF!</definedName>
    <definedName name="DCF_NO_YRS">#REF!</definedName>
    <definedName name="DCF_VAL_MNTH">#REF!</definedName>
    <definedName name="DEAL">[15]Fin_Assumptions!#REF!</definedName>
    <definedName name="Debt">'[16]B&amp;W WACC'!#REF!</definedName>
    <definedName name="Debt_Beta">'[16]B&amp;W WACC'!#REF!</definedName>
    <definedName name="debt_weight">#REF!</definedName>
    <definedName name="debtrate">#REF!</definedName>
    <definedName name="deferred">[15]Fin_Assumptions!#REF!</definedName>
    <definedName name="DEFTAXES">#REF!</definedName>
    <definedName name="DELCUST">#REF!</definedName>
    <definedName name="DELINC">#REF!</definedName>
    <definedName name="DELIVINCREM">#REF!</definedName>
    <definedName name="DELUNIT">#REF!</definedName>
    <definedName name="DEPRBYDIST">[17]DeprCoDetail:DeprSum!$A$1:$G$36</definedName>
    <definedName name="DETAILHESTER">#REF!</definedName>
    <definedName name="dfdfdf" hidden="1">[3]FxdChg!#REF!</definedName>
    <definedName name="DIR">[18]Inputs!#REF!</definedName>
    <definedName name="Discounted">#REF!</definedName>
    <definedName name="DisplaySelectedSheetsMacroButton">#REF!</definedName>
    <definedName name="div">#REF!</definedName>
    <definedName name="dividend">#REF!</definedName>
    <definedName name="DIVIDENDS">#REF!</definedName>
    <definedName name="DocType">Word</definedName>
    <definedName name="dollar2">'[19]Dollar for Dollar'!#REF!</definedName>
    <definedName name="downside">[20]Transaction!#REF!</definedName>
    <definedName name="DP">[21]Schedules!#REF!</definedName>
    <definedName name="DRAFT">#REF!</definedName>
    <definedName name="DUMMY">#REF!</definedName>
    <definedName name="e_cust">[22]Lookups!#REF!</definedName>
    <definedName name="e_gen">[22]Lookups!#REF!</definedName>
    <definedName name="e_labor">[22]Lookups!#REF!</definedName>
    <definedName name="e_mat">[22]Lookups!#REF!</definedName>
    <definedName name="e_ohead">[22]Lookups!#REF!</definedName>
    <definedName name="e_sell">[22]Lookups!#REF!</definedName>
    <definedName name="e_sell2">[22]Lookups!#REF!</definedName>
    <definedName name="earn">#REF!</definedName>
    <definedName name="ebsens">'[23]Trans Assump'!$G$56</definedName>
    <definedName name="em_sales">[22]Lookups!#REF!</definedName>
    <definedName name="EMINTOPGAS">#REF!</definedName>
    <definedName name="ENVIRO">#REF!</definedName>
    <definedName name="equity">'[24]LBO Analysis'!$AB$23</definedName>
    <definedName name="euro">[25]BRKT!$C$11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[15]Fin_Assumptions!#REF!</definedName>
    <definedName name="EXCHANGE">[15]Fin_Assumptions!#REF!</definedName>
    <definedName name="exchangerate">[9]DCEInputs!$I$8</definedName>
    <definedName name="excl_data">#REF!</definedName>
    <definedName name="EXDATE">#REF!</definedName>
    <definedName name="exit">#REF!</definedName>
    <definedName name="exit_own">'[26]Deal Summary'!#REF!</definedName>
    <definedName name="exitentvalue">[27]Transaction!#REF!</definedName>
    <definedName name="exitmult">#REF!</definedName>
    <definedName name="exitstart">#REF!</definedName>
    <definedName name="exitstep">#REF!</definedName>
    <definedName name="f">Word</definedName>
    <definedName name="FACTORS2">#REF!</definedName>
    <definedName name="FASB106">#REF!</definedName>
    <definedName name="FD">'[28]DCF Matrix'!#REF!</definedName>
    <definedName name="fds">'[29]FRCT INPUT-CFG'!$D$41:$H$41</definedName>
    <definedName name="FERNCUST">#REF!</definedName>
    <definedName name="FERNINC">#REF!</definedName>
    <definedName name="FERNUNIT">#REF!</definedName>
    <definedName name="FileName">[30]Sheet1!$D$2</definedName>
    <definedName name="FINAL">#REF!</definedName>
    <definedName name="financialcase">[6]Model!$D$8</definedName>
    <definedName name="Fincase">#REF!</definedName>
    <definedName name="finfees?">#REF!</definedName>
    <definedName name="fix">#REF!</definedName>
    <definedName name="fixed">[15]Controls!#REF!</definedName>
    <definedName name="fixedmargin">[6]Model!$AA$178</definedName>
    <definedName name="FLO">#REF!</definedName>
    <definedName name="FNAME">[18]Inputs!#REF!</definedName>
    <definedName name="FPUC_10_year">#REF!</definedName>
    <definedName name="FPUINC">[31]FPUINC!#REF!</definedName>
    <definedName name="FPUP1R">#REF!</definedName>
    <definedName name="FPUP2AL">#REF!</definedName>
    <definedName name="FPUP2L">#REF!</definedName>
    <definedName name="FROM_MERGER">[18]Inputs!#REF!</definedName>
    <definedName name="ftdexit">#REF!</definedName>
    <definedName name="ftdlev">[20]Transaction!#REF!</definedName>
    <definedName name="ftdpm">[20]Transaction!#REF!</definedName>
    <definedName name="ftdprice">[20]Transaction!#REF!</definedName>
    <definedName name="fyf">#REF!</definedName>
    <definedName name="GMAprDec">#REF!</definedName>
    <definedName name="GMAugDec">#REF!</definedName>
    <definedName name="GMDec">#REF!</definedName>
    <definedName name="GMFebDec">#REF!</definedName>
    <definedName name="GMJan">#REF!</definedName>
    <definedName name="GMJanApr">#REF!</definedName>
    <definedName name="GMJanAug">#REF!</definedName>
    <definedName name="GMJanDec">#REF!</definedName>
    <definedName name="GMJanFeb">#REF!</definedName>
    <definedName name="GMJanJul">#REF!</definedName>
    <definedName name="GMJanJun">#REF!</definedName>
    <definedName name="GMJanMar">#REF!</definedName>
    <definedName name="GMJanMay">'[32]FRCT INPUT-FE'!$D$41:$H$41</definedName>
    <definedName name="GMJanNov">#REF!</definedName>
    <definedName name="GMJanOct">#REF!</definedName>
    <definedName name="GMJanSep">#REF!</definedName>
    <definedName name="GMJulDec">#REF!</definedName>
    <definedName name="GMJunDec">#REF!</definedName>
    <definedName name="GMMarDec">#REF!</definedName>
    <definedName name="GMMayDec">#REF!</definedName>
    <definedName name="GMNovDec">#REF!</definedName>
    <definedName name="GMOctDec">#REF!</definedName>
    <definedName name="GMSepDec">#REF!</definedName>
    <definedName name="gnsusd">#REF!</definedName>
    <definedName name="goodwill">[6]Model!$D$11</definedName>
    <definedName name="GRAPH">#REF!</definedName>
    <definedName name="growth">[9]DCEInputs!$I$24</definedName>
    <definedName name="h10IRR">[33]Model!#REF!</definedName>
    <definedName name="hdebtserv">[26]Rolex!#REF!</definedName>
    <definedName name="HedgeType">'[34]Financing Assumptions'!$N$12</definedName>
    <definedName name="helmsum">#REF!</definedName>
    <definedName name="HIST">#REF!</definedName>
    <definedName name="HISTGRAPH">#REF!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[18]Inputs!#REF!</definedName>
    <definedName name="incl_data">#REF!</definedName>
    <definedName name="INCREMCOS">#REF!</definedName>
    <definedName name="INCREMDELIV">#REF!</definedName>
    <definedName name="INCREMDTMILES">#REF!</definedName>
    <definedName name="INCREMINPUT">#REF!</definedName>
    <definedName name="industrial">[35]TRANSACTION!#REF!</definedName>
    <definedName name="inflation">'[6]Cost Savings Detail'!$F$143</definedName>
    <definedName name="inflator">#REF!</definedName>
    <definedName name="INPUT1">#REF!</definedName>
    <definedName name="INPUT2">#REF!</definedName>
    <definedName name="INPUT3">#REF!</definedName>
    <definedName name="INPUT4">#REF!</definedName>
    <definedName name="INPUTINCREMDEL">#REF!</definedName>
    <definedName name="INPUTINCREMMILE">#REF!</definedName>
    <definedName name="INPUTOTHERMILES">#REF!</definedName>
    <definedName name="INPUTS">#REF!</definedName>
    <definedName name="INPUTSTORLABOR">#REF!</definedName>
    <definedName name="INPUTSTORMAT">#REF!</definedName>
    <definedName name="INPUTSTORPRINT">#REF!</definedName>
    <definedName name="INT">[21]Schedules!#REF!</definedName>
    <definedName name="interco">[35]TRANSACTION!#REF!</definedName>
    <definedName name="Intref">'[24]LBO FINS'!$E$216</definedName>
    <definedName name="Intsub">'[24]LBO Analysis'!$J$10</definedName>
    <definedName name="ipocase">[6]Model!$D$41</definedName>
    <definedName name="ipoyear">[6]Model!$D$49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target">#REF!</definedName>
    <definedName name="IS">#REF!</definedName>
    <definedName name="isisval">#REF!</definedName>
    <definedName name="ISS_OFF_LINE1">#REF!</definedName>
    <definedName name="ISS_OFF_LOOP">#REF!</definedName>
    <definedName name="ISS_OFF_RANGE">#REF!</definedName>
    <definedName name="ISS_OFF_RESULTS">#REF!</definedName>
    <definedName name="ISS_OFF_RUN">#REF!</definedName>
    <definedName name="ITC">#REF!</definedName>
    <definedName name="JANET">#REF!</definedName>
    <definedName name="JJJ">#REF!</definedName>
    <definedName name="JJJJ">#REF!</definedName>
    <definedName name="JOE">#REF!</definedName>
    <definedName name="JRM_Inis">'[7]JRM Model'!$A$191</definedName>
    <definedName name="jv">#REF!</definedName>
    <definedName name="k">#REF!</definedName>
    <definedName name="KDATE">#REF!</definedName>
    <definedName name="KKR_Deal_Fee">[36]Triggers!$E$23</definedName>
    <definedName name="l">[37]DE!#REF!</definedName>
    <definedName name="lbo">[38]LBOSourceUse!$D$7</definedName>
    <definedName name="LBO_MODEL">[39]TRANS!$D$10</definedName>
    <definedName name="LBO_PR1">#REF!</definedName>
    <definedName name="LBO_PR2">#REF!</definedName>
    <definedName name="LBO_PR4">#REF!</definedName>
    <definedName name="LBO_PR5">#REF!</definedName>
    <definedName name="LBO_PRICE">'[26]Trans Assump'!#REF!</definedName>
    <definedName name="LBO_SENS_STATS">#REF!</definedName>
    <definedName name="LBO_SENS1">#REF!</definedName>
    <definedName name="LBO_SENS2">#REF!</definedName>
    <definedName name="LBO_SENS4">#REF!</definedName>
    <definedName name="LBO_SENS5">#REF!</definedName>
    <definedName name="lbofirm">#REF!</definedName>
    <definedName name="LBOSENS">#REF!</definedName>
    <definedName name="LBOSUM">#REF!</definedName>
    <definedName name="Lcash">[40]Inputs!$P$27</definedName>
    <definedName name="legend">#REF!</definedName>
    <definedName name="lev">#REF!</definedName>
    <definedName name="levstep">#REF!</definedName>
    <definedName name="Lfdshares">[40]Inputs!$P$24</definedName>
    <definedName name="ListSheetsMacroButton">#REF!</definedName>
    <definedName name="Lmin">[40]Inputs!$P$29</definedName>
    <definedName name="Long_Term_Debt">[10]Inputs!$B$8</definedName>
    <definedName name="LOOP">#REF!</definedName>
    <definedName name="Lpref">[40]Inputs!$P$30</definedName>
    <definedName name="LTDEBT">#REF!</definedName>
    <definedName name="LTM">#REF!</definedName>
    <definedName name="LTM_EBITDA">[10]Inputs!$B$21</definedName>
    <definedName name="LTM_EBITDAR">[10]Inputs!$B$20</definedName>
    <definedName name="LTM_REVENUES">[10]Inputs!$B$19</definedName>
    <definedName name="Ltotdebt">[40]Inputs!$P$28</definedName>
    <definedName name="m_gen">[22]Lookups!#REF!</definedName>
    <definedName name="m_labor">[22]Lookups!#REF!</definedName>
    <definedName name="m_maniuf">[22]Lookups!#REF!</definedName>
    <definedName name="m_manuf">[22]Lookups!#REF!</definedName>
    <definedName name="m_mat">[22]Lookups!#REF!</definedName>
    <definedName name="m_ohead">[22]Lookups!#REF!</definedName>
    <definedName name="m_sell">[22]Lookups!#REF!</definedName>
    <definedName name="m_var">[22]Lookups!#REF!</definedName>
    <definedName name="Macro4">[41]!Macro4</definedName>
    <definedName name="MACROS">#REF!</definedName>
    <definedName name="mapping">[42]mapping!$A$2:$H$1143</definedName>
    <definedName name="MARCUST">#REF!</definedName>
    <definedName name="margin">[6]Model!$AA$180</definedName>
    <definedName name="MARINC">#REF!</definedName>
    <definedName name="Market_Equity">#REF!</definedName>
    <definedName name="MARUNIT">#REF!</definedName>
    <definedName name="master">[43]conrol!$B$11</definedName>
    <definedName name="MATRIX">#REF!</definedName>
    <definedName name="Mean_s_Table">#REF!</definedName>
    <definedName name="MEWarning" hidden="1">1</definedName>
    <definedName name="mezzcoupon">#REF!</definedName>
    <definedName name="MGMT">[15]Fin_Assumptions!#REF!</definedName>
    <definedName name="MIDLADETAILED">#REF!</definedName>
    <definedName name="midyear">#REF!</definedName>
    <definedName name="MILESINCREM">#REF!</definedName>
    <definedName name="MILESINDICATOR">#REF!</definedName>
    <definedName name="Mill">[44]MODEL!$L$22</definedName>
    <definedName name="Minumum_Cash">#REF!</definedName>
    <definedName name="MKT_TEMP_DIR">[18]Inputs!#REF!</definedName>
    <definedName name="MKT_TEMP_FNAME">[18]Inputs!#REF!</definedName>
    <definedName name="MNTH2MO">#REF!</definedName>
    <definedName name="MNTH2QTR">#REF!</definedName>
    <definedName name="mnth3mo">#REF!</definedName>
    <definedName name="mnth3qtr">#REF!</definedName>
    <definedName name="MOBILBAYPROJECT">#REF!</definedName>
    <definedName name="MODEL_TYPE">[39]TRANS!$D$14</definedName>
    <definedName name="MODULE">#REF!</definedName>
    <definedName name="MODULE1">#REF!</definedName>
    <definedName name="MODULE2">#REF!</definedName>
    <definedName name="MODULE3">#REF!</definedName>
    <definedName name="MODULE4">#REF!</definedName>
    <definedName name="MODULE5">#REF!</definedName>
    <definedName name="MODULE6">#REF!</definedName>
    <definedName name="Month_to_MONTHNUM">#REF!</definedName>
    <definedName name="MONTHLY_DEPR2">#REF!</definedName>
    <definedName name="MSTemporarySelectionAverage">[26]Timex!#REF!</definedName>
    <definedName name="MULT_CHOICE">'[26]Trans Assump'!#REF!</definedName>
    <definedName name="MULT_CLOOP1">#REF!</definedName>
    <definedName name="MULT_CLOOP2">#REF!</definedName>
    <definedName name="MULT_COMP_LINE1">#REF!</definedName>
    <definedName name="Mult_Comp_Page1">#REF!</definedName>
    <definedName name="Mult_Comp_Page2">#REF!</definedName>
    <definedName name="Mult_Comp_Page3">#REF!</definedName>
    <definedName name="MULT_COMP_RES">#REF!</definedName>
    <definedName name="MULT_COMP_SENSE">#REF!</definedName>
    <definedName name="Mult_Comp_Sense1">#REF!</definedName>
    <definedName name="Mult_Comp_Sense2">#REF!</definedName>
    <definedName name="Mult_Comp_Sense3">#REF!</definedName>
    <definedName name="Mult_Comp_Title1">#REF!</definedName>
    <definedName name="Mult_Comp_Title2">#REF!</definedName>
    <definedName name="Mult_Comp_Title3">#REF!</definedName>
    <definedName name="Mult_Comp1">#REF!</definedName>
    <definedName name="Mult_Comp10">#REF!</definedName>
    <definedName name="Mult_Comp11">#REF!</definedName>
    <definedName name="Mult_Comp12">#REF!</definedName>
    <definedName name="Mult_Comp13">#REF!</definedName>
    <definedName name="Mult_Comp14">#REF!</definedName>
    <definedName name="Mult_Comp15">#REF!</definedName>
    <definedName name="Mult_Comp16">#REF!</definedName>
    <definedName name="Mult_Comp17">#REF!</definedName>
    <definedName name="Mult_Comp18">#REF!</definedName>
    <definedName name="Mult_Comp2">#REF!</definedName>
    <definedName name="Mult_Comp3">#REF!</definedName>
    <definedName name="Mult_Comp4">#REF!</definedName>
    <definedName name="Mult_Comp5">#REF!</definedName>
    <definedName name="Mult_Comp6">#REF!</definedName>
    <definedName name="Mult_Comp7">#REF!</definedName>
    <definedName name="Mult_Comp8">#REF!</definedName>
    <definedName name="Mult_Comp9">#REF!</definedName>
    <definedName name="N12M_EPS">[10]Inputs!$B$14</definedName>
    <definedName name="NAME">[45]INPUT!$A$13:$B$30</definedName>
    <definedName name="NAMES">[18]Inputs!#REF!</definedName>
    <definedName name="NDC_TRAN_LOG">#REF!</definedName>
    <definedName name="NDCFORM">#REF!</definedName>
    <definedName name="Net_Debt">#REF!</definedName>
    <definedName name="NEW_GW_LIFE">'[26]Trans Assump'!#REF!</definedName>
    <definedName name="NEW_GW_TAX">'[26]Trans Assump'!#REF!</definedName>
    <definedName name="newcutoff">'[12]Summary History'!$C$3</definedName>
    <definedName name="newline">#REF!</definedName>
    <definedName name="newline2">#REF!</definedName>
    <definedName name="nextvsthis">#REF!</definedName>
    <definedName name="nol">[15]Fin_Assumptions!#REF!</definedName>
    <definedName name="nol?">[20]Transaction!#REF!</definedName>
    <definedName name="note">[35]TRANSACTION!#REF!</definedName>
    <definedName name="NOTES">#REF!</definedName>
    <definedName name="novjv">#REF!</definedName>
    <definedName name="NumQtrs">#REF!</definedName>
    <definedName name="offer">'[38]Sources &amp; Uses'!$D$7</definedName>
    <definedName name="OFFER_PRICE">[18]Transinputs!$U$7</definedName>
    <definedName name="OLDGW">[18]Target!#REF!</definedName>
    <definedName name="opcase">#REF!</definedName>
    <definedName name="OPT_PROC">#REF!</definedName>
    <definedName name="Options">#REF!</definedName>
    <definedName name="OTA">#REF!</definedName>
    <definedName name="other_expense">[35]TRANSACTION!#REF!</definedName>
    <definedName name="OTHERTHANZONE6">#REF!</definedName>
    <definedName name="OUT_INT">#REF!</definedName>
    <definedName name="OUTPUTS">#REF!</definedName>
    <definedName name="ownership">[6]Model!$C$22</definedName>
    <definedName name="PAGE11">[46]Prepayments!#REF!</definedName>
    <definedName name="PAGE12">[46]Prepayments!#REF!</definedName>
    <definedName name="PAGE13">[46]Prepayments!#REF!</definedName>
    <definedName name="PAGE14">#REF!</definedName>
    <definedName name="PAGE15">[46]RateBase!#REF!</definedName>
    <definedName name="PAGE4">[18]Calcs:tainted!$B$57:$L$73</definedName>
    <definedName name="PATHNAME">#REF!</definedName>
    <definedName name="payment">[15]Controls!#REF!</definedName>
    <definedName name="PD">[21]Schedules!#REF!</definedName>
    <definedName name="pdate">[9]DCEInputs!$I$6</definedName>
    <definedName name="PERF">#REF!</definedName>
    <definedName name="PERFORMANCE">#REF!</definedName>
    <definedName name="pfbal">[26]Rolex!#REF!</definedName>
    <definedName name="PFFINGRAPH">#REF!</definedName>
    <definedName name="PIKK">'[47]Trans Assump'!$U$18</definedName>
    <definedName name="PIPELINE_INPUT">'[48]FPL Interconnect Actual'!$E$7:$P$53</definedName>
    <definedName name="pjname">{"Client Name or Project Name"}</definedName>
    <definedName name="PLANT">#REF!</definedName>
    <definedName name="PLANT_BAL2">#REF!</definedName>
    <definedName name="PMT">#REF!</definedName>
    <definedName name="PNAME">[18]Summary!#REF!</definedName>
    <definedName name="PP">#REF!</definedName>
    <definedName name="pprice">[36]Triggers!$E$13</definedName>
    <definedName name="pprice2">'[26]Deal Summary'!#REF!</definedName>
    <definedName name="PR_2006VS2005">#REF!</definedName>
    <definedName name="PR_CUR_QTR">#REF!</definedName>
    <definedName name="PR_YTD">#REF!</definedName>
    <definedName name="Preferred_Stock">[10]Inputs!$B$7</definedName>
    <definedName name="premium">[18]Transinputs!$U$13</definedName>
    <definedName name="PRICE_SENSE">#REF!</definedName>
    <definedName name="PRICE_SENSE2">#REF!</definedName>
    <definedName name="pricecase">[40]Buildup!$Z$374</definedName>
    <definedName name="PRINT">#REF!</definedName>
    <definedName name="_xlnm.Print_Area" localSheetId="0">'FN with allocations'!$A$1:$AJ$376</definedName>
    <definedName name="_xlnm.Print_Area">#REF!</definedName>
    <definedName name="PRINT_EXPLANATI">#REF!</definedName>
    <definedName name="Print_HardRock">[19]!Print_HardRock</definedName>
    <definedName name="PRINT_MENU">#REF!</definedName>
    <definedName name="_xlnm.Print_Titles" localSheetId="0">'FN with allocations'!$A:$A,'FN with allocations'!$1:$7</definedName>
    <definedName name="_xlnm.Print_Titles">#REF!</definedName>
    <definedName name="Print_Valmax">[49]!Print_Valmax</definedName>
    <definedName name="PRINTADJ">#REF!</definedName>
    <definedName name="PRINTALL">#REF!</definedName>
    <definedName name="PRINTDLG">#REF!</definedName>
    <definedName name="PrintManagerQuery">#REF!</definedName>
    <definedName name="PrintSelectedSheetsMacroButton">#REF!</definedName>
    <definedName name="PRMO">#REF!</definedName>
    <definedName name="PROCEEDS">#REF!</definedName>
    <definedName name="PRODUCTION">#REF!</definedName>
    <definedName name="PROJ1">#REF!</definedName>
    <definedName name="PROJ2">#REF!</definedName>
    <definedName name="PROJCURV">#REF!</definedName>
    <definedName name="project">[38]Inputs!$D$5</definedName>
    <definedName name="Project_Name">[10]Inputs!$E$1</definedName>
    <definedName name="ProjectName">{"Client Name or Project Name"}</definedName>
    <definedName name="PROJGRAPH">#REF!</definedName>
    <definedName name="PROJNAME">'[50]Transaction Inputs'!$E$15</definedName>
    <definedName name="PRYTD">#REF!</definedName>
    <definedName name="Public">#REF!</definedName>
    <definedName name="pur">[13]Snow_recap!$R$9</definedName>
    <definedName name="PurPrice">#REF!</definedName>
    <definedName name="qbm_1st_mo">#REF!</definedName>
    <definedName name="qbm_2nd_mo">#REF!</definedName>
    <definedName name="qbm_2nd_mo_qtd">#REF!</definedName>
    <definedName name="qbm_3rd_mo">#REF!</definedName>
    <definedName name="qbm_3rd_mo_qtd">#REF!</definedName>
    <definedName name="QDATE">#REF!</definedName>
    <definedName name="QTR">[18]Acquiror!#REF!</definedName>
    <definedName name="qtrvsprqtr">#REF!</definedName>
    <definedName name="R_TableTotals">'[51]MA Comps'!#REF!</definedName>
    <definedName name="range">#REF!</definedName>
    <definedName name="RAS" hidden="1">[52]FxdChg!#REF!</definedName>
    <definedName name="rate">#REF!</definedName>
    <definedName name="raw">[35]TRANSACTION!#REF!</definedName>
    <definedName name="real_average">#REF!</definedName>
    <definedName name="real_ye">#REF!</definedName>
    <definedName name="Recap_paste_1">#REF!</definedName>
    <definedName name="Recap_paste_2">#REF!</definedName>
    <definedName name="Recap_paste_3">#REF!</definedName>
    <definedName name="Recap_template">#REF!</definedName>
    <definedName name="REG_ASSET">#REF!</definedName>
    <definedName name="relever">[15]Controls!$E$8</definedName>
    <definedName name="relevered_beta">'[8]DCF Model'!#REF!</definedName>
    <definedName name="RELIEF">#REF!</definedName>
    <definedName name="residmult">[33]Model!#REF!</definedName>
    <definedName name="RET">#REF!</definedName>
    <definedName name="RET_BY_DIST">#REF!</definedName>
    <definedName name="rhtcase">#REF!</definedName>
    <definedName name="rhtoffer">#REF!</definedName>
    <definedName name="rhtprice">[53]Overview!$D$8</definedName>
    <definedName name="risk_free_rate">#REF!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#REF!</definedName>
    <definedName name="RORSCHED">#REF!</definedName>
    <definedName name="ROUNDED">#REF!</definedName>
    <definedName name="royalty">[15]Controls!#REF!</definedName>
    <definedName name="RUN">'[28]DCF Inputs'!#REF!</definedName>
    <definedName name="RUNTIME">#REF!</definedName>
    <definedName name="s">Word</definedName>
    <definedName name="SALE">[15]Fin_Assumptions!#REF!</definedName>
    <definedName name="SANCUST">#REF!</definedName>
    <definedName name="SANINC">#REF!</definedName>
    <definedName name="SANUNIT">#REF!</definedName>
    <definedName name="scenario">'[26]Deal Summary'!#REF!</definedName>
    <definedName name="SCH5GAS">#REF!</definedName>
    <definedName name="sdfsdf">#REF!</definedName>
    <definedName name="sdfsdfsd">#REF!</definedName>
    <definedName name="secondary1">[6]Model!$D$56</definedName>
    <definedName name="secondary2">[6]Model!$D$59</definedName>
    <definedName name="secondary3">[6]Model!$D$62</definedName>
    <definedName name="secondarydiscount">[6]Model!$D$50</definedName>
    <definedName name="secondarymultiple">[6]Model!$D$51</definedName>
    <definedName name="secondarytiming">[6]Model!$D$45</definedName>
    <definedName name="seller_note_sweep">[35]TRANSACTION!#REF!</definedName>
    <definedName name="sellerfinancerate">[6]Model!$I$8</definedName>
    <definedName name="seniorcoupon">#REF!</definedName>
    <definedName name="SENSEPOOL">[18]Calcs:Summary!$M$34:$AI$122</definedName>
    <definedName name="SENSITIVE">#REF!</definedName>
    <definedName name="Sensitivity">#REF!</definedName>
    <definedName name="servdebt">[26]Earnings!#REF!</definedName>
    <definedName name="servicesconvention">#REF!</definedName>
    <definedName name="SET_ISS_PRICE">#REF!</definedName>
    <definedName name="SET_OFF_PRICE">#REF!</definedName>
    <definedName name="set_price">'[26]Deal Summary'!#REF!</definedName>
    <definedName name="shares">[54]DCEInputs!$M$13</definedName>
    <definedName name="Shares_Outstanding">[10]Inputs!$B$5</definedName>
    <definedName name="SHDATE">#REF!</definedName>
    <definedName name="Short_Term_Debt">[10]Inputs!$B$9</definedName>
    <definedName name="signcont">#REF!</definedName>
    <definedName name="signcontOther">#REF!</definedName>
    <definedName name="srecap">[36]Triggers!$E$21</definedName>
    <definedName name="STDEBT">#REF!</definedName>
    <definedName name="STORBASE2">#REF!</definedName>
    <definedName name="StrikePrice">#REF!</definedName>
    <definedName name="Stub_year_fraction">#REF!</definedName>
    <definedName name="sum">#REF!</definedName>
    <definedName name="Summ">'[55]DEL-updated'!$A$11:$T$372</definedName>
    <definedName name="support_A">#REF!</definedName>
    <definedName name="support_B">#REF!</definedName>
    <definedName name="support_C">#REF!</definedName>
    <definedName name="switch">[13]conrol!$B$16</definedName>
    <definedName name="syn">'[51]DCF - Ed'!#REF!</definedName>
    <definedName name="SYN_ON">'[26]Trans Assump'!#REF!</definedName>
    <definedName name="SYNOFF">'[28]DCF Inputs'!#REF!</definedName>
    <definedName name="SYNON">'[28]DCF Inputs'!#REF!</definedName>
    <definedName name="t1book">'[50]Target 1'!$W$26</definedName>
    <definedName name="t1cash">'[50]Target 1'!$W$8</definedName>
    <definedName name="t1debt">'[50]Target 1'!$W$22</definedName>
    <definedName name="t1ebitda">'[50]Target 1'!$G$25</definedName>
    <definedName name="T1RENTS">'[50]Target 1'!$G$23</definedName>
    <definedName name="t1revs">'[50]Target 1'!$G$20</definedName>
    <definedName name="t1shares">'[50]Share Calculations'!$K$29</definedName>
    <definedName name="Tar00Est">#REF!</definedName>
    <definedName name="Tar01Est">#REF!</definedName>
    <definedName name="Tar99Est">#REF!</definedName>
    <definedName name="targ1fy97">'[50]Target 1'!$E$11</definedName>
    <definedName name="targ1fy98">'[50]Target 1'!$E$11</definedName>
    <definedName name="targ1price">'[50]Transaction Calculations'!$I$22</definedName>
    <definedName name="targ1shares">'[50]Transaction Calculations'!$I$29</definedName>
    <definedName name="Targ52High">[56]Input!$K$63</definedName>
    <definedName name="Targ52Low">[56]Input!$K$64</definedName>
    <definedName name="TargCalEPS1">[56]Input!$K$68</definedName>
    <definedName name="TargCalEPS2">[56]Input!$K$69</definedName>
    <definedName name="TargCalEPS3">[56]Input!$K$70</definedName>
    <definedName name="TargEBITDA">[56]Input!$K$47</definedName>
    <definedName name="TARGET_NAME">[18]Target!#REF!</definedName>
    <definedName name="Target1">'[50]Transaction Inputs'!$E$19</definedName>
    <definedName name="TargetDebt">[56]Input!$K$54</definedName>
    <definedName name="tax">#REF!</definedName>
    <definedName name="Tax_Rate">#REF!</definedName>
    <definedName name="taxasset?">[20]Transaction!#REF!</definedName>
    <definedName name="taxassetswitch">[20]Transaction!#REF!</definedName>
    <definedName name="taxrate">#REF!</definedName>
    <definedName name="tbl">{2}</definedName>
    <definedName name="TEMPLATE_FILE">[18]Inputs!#REF!</definedName>
    <definedName name="tender">'[57]Trans Assump'!#REF!</definedName>
    <definedName name="ticker">'[9]SumComp-Nortel'!$D$1</definedName>
    <definedName name="ticker2">'[38]Side by Side'!#REF!</definedName>
    <definedName name="timepeiece">[56]Input!$E$9</definedName>
    <definedName name="Title">[21]Cases!$A$4</definedName>
    <definedName name="TOTAL_ACQ">'[58]Units Sold Data'!$B$123:$J$123</definedName>
    <definedName name="TOTAL_AUS">'[58]Units Sold Data'!$B$69:$J$69</definedName>
    <definedName name="TOTAL_CAN">'[58]Units Sold Data'!$B$87:$J$87</definedName>
    <definedName name="TOTAL_FM">'[59]Total Products - FM'!$B$17:$J$17</definedName>
    <definedName name="TOTAL_NAT_L">'[58]Units Sold Data'!$B$105:$J$105</definedName>
    <definedName name="TOTAL_UK">'[58]Units Sold Data'!$B$51:$J$51</definedName>
    <definedName name="TOTAL_US">'[58]Units Sold Data'!$B$33:$J$33</definedName>
    <definedName name="totalcap">#REF!</definedName>
    <definedName name="TR_LOOP">#REF!</definedName>
    <definedName name="TR_MERGE">#REF!</definedName>
    <definedName name="TR_METHODS">#REF!</definedName>
    <definedName name="TR_PRICE">#REF!</definedName>
    <definedName name="TR_RANGES">#REF!</definedName>
    <definedName name="TR_STRUCT">#REF!</definedName>
    <definedName name="TR_STRUCT_CALCS">#REF!</definedName>
    <definedName name="TR_STRUCT_RUN">#REF!</definedName>
    <definedName name="TRADVAL">#REF!</definedName>
    <definedName name="transactioncase">#REF!</definedName>
    <definedName name="TRUEUP_BAL2">#REF!</definedName>
    <definedName name="TWO_YRS_BY_MTH">#REF!</definedName>
    <definedName name="UNAFFPRICE">[18]Target!#REF!</definedName>
    <definedName name="UNAMORT">#REF!</definedName>
    <definedName name="UNDER">#REF!</definedName>
    <definedName name="units">[43]conrol!$C$8</definedName>
    <definedName name="UPDATE">#REF!</definedName>
    <definedName name="UPDATE_MKT">#REF!</definedName>
    <definedName name="us_cpi">#REF!</definedName>
    <definedName name="USE_TEMP">[18]Inputs!#REF!</definedName>
    <definedName name="Useful_Life_of_Depreciable_PP_E">"PPElife"</definedName>
    <definedName name="usprice">[9]DCEInputs!$I$5</definedName>
    <definedName name="varyr1">'[60]var 10 11'!#REF!</definedName>
    <definedName name="VAT">#REF!</definedName>
    <definedName name="VCA">#REF!</definedName>
    <definedName name="w_sales">[22]Lookups!#REF!</definedName>
    <definedName name="wacc">#REF!</definedName>
    <definedName name="WATINC">#REF!</definedName>
    <definedName name="Weight_of_Equity">'[16]B&amp;W WACC'!#REF!</definedName>
    <definedName name="WPBCUST">#REF!</definedName>
    <definedName name="WPBINC">#REF!</definedName>
    <definedName name="WPBUNIT">#REF!</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y1active">#REF!</definedName>
    <definedName name="y1build">#REF!</definedName>
    <definedName name="y1build_alt">#REF!</definedName>
    <definedName name="y1sport">#REF!</definedName>
    <definedName name="y2active">#REF!</definedName>
    <definedName name="y2build">#REF!</definedName>
    <definedName name="y2build_alt">#REF!</definedName>
    <definedName name="y2sport">#REF!</definedName>
    <definedName name="y3active">#REF!</definedName>
    <definedName name="y3build">#REF!</definedName>
    <definedName name="y3build_alt">#REF!</definedName>
    <definedName name="y3sport">#REF!</definedName>
    <definedName name="y4active">#REF!</definedName>
    <definedName name="y4build">#REF!</definedName>
    <definedName name="y4build_alt">#REF!</definedName>
    <definedName name="y4sport">#REF!</definedName>
    <definedName name="y5active">#REF!</definedName>
    <definedName name="y5build">#REF!</definedName>
    <definedName name="y5build_alt">#REF!</definedName>
    <definedName name="y5sport">#REF!</definedName>
    <definedName name="y6active">#REF!</definedName>
    <definedName name="y6build">#REF!</definedName>
    <definedName name="y6build_alt">#REF!</definedName>
    <definedName name="y6sport">#REF!</definedName>
    <definedName name="year">#REF!</definedName>
    <definedName name="YEAR2">[15]Fin_Assumptions!#REF!</definedName>
    <definedName name="yr1b">#REF!</definedName>
    <definedName name="z_Clear">#REF!,#REF!,#REF!,#REF!,#REF!,#REF!,#REF!,#REF!,#REF!,#REF!,#REF!,#REF!</definedName>
    <definedName name="z_Col10">[4]Main!$P$5:$P$56,[4]Main!$P$16:$P$132,[4]Main!$P$145:$P$199,[4]Main!$P$213:$P$234</definedName>
    <definedName name="z_Col11">[4]Main!$P$5:$P$56,[4]Main!$P$16:$P$132,[4]Main!$P$145:$P$199,[4]Main!$P$213:$P$234</definedName>
    <definedName name="z_Col12">[4]Main!$P$5:$P$56,[4]Main!$P$16:$P$132,[4]Main!$P$145:$P$199,[4]Main!$P$213:$P$234</definedName>
    <definedName name="z_Col13">[4]Main!$P$5:$P$56,[4]Main!$P$16:$P$132,[4]Main!$P$145:$P$199,[4]Main!$P$213:$P$234</definedName>
    <definedName name="z_Col14">[4]Main!$P$5:$P$56,[4]Main!$P$16:$P$132,[4]Main!$P$145:$P$199,[4]Main!$P$213:$P$234</definedName>
    <definedName name="z_Col5">[4]Main!$J$5:$O$56,[4]Main!$J$16:$O$132,[4]Main!$J$145:$O$199,[4]Main!$J$213:$O$234</definedName>
    <definedName name="z_Col6">[4]Main!$N$4:$O$56,[4]Main!$N$16:$O$132,[4]Main!$N$145:$O$199,[4]Main!$N$213:$O$234</definedName>
    <definedName name="z_Col7">[4]Main!#REF!,[4]Main!#REF!,[4]Main!#REF!,[4]Main!#REF!</definedName>
    <definedName name="z_Col9">[4]Main!$P$5:$P$56,[4]Main!$P$16:$P$132,[4]Main!$P$145:$P$199,[4]Main!$P$213:$P$234</definedName>
    <definedName name="z_DelOne">#REF!</definedName>
    <definedName name="z_DelTwo">#REF!</definedName>
    <definedName name="z_End">#REF!</definedName>
    <definedName name="z_End1">[4]Main!#REF!</definedName>
    <definedName name="z_EndA">[4]Main!#REF!</definedName>
    <definedName name="z_Endp1">[4]Main!#REF!</definedName>
    <definedName name="z_EndP2">[4]Main!#REF!</definedName>
    <definedName name="z_Industry">[4]Main!#REF!</definedName>
    <definedName name="z_Margin_EBIT3yr">#REF!</definedName>
    <definedName name="z_Margin_EBIT3yr_Increm">#REF!</definedName>
    <definedName name="z_Margin_EBIT3yr_Max">#REF!</definedName>
    <definedName name="z_Margin_EBIT3yr_Mean">#REF!</definedName>
    <definedName name="z_Margin_EBIT3yr_Mean_cal">#REF!</definedName>
    <definedName name="z_Margin_EBIT3yr_Min">#REF!</definedName>
    <definedName name="z_Margin_EBIT3yr_Name">#REF!</definedName>
    <definedName name="z_Margin_EBIT3yr2">#REF!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EBITDA3yr2">#REF!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2">#REF!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LTM_EBITDA2">#REF!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2">#REF!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EBITDA2">#REF!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NI2">#REF!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Op_Revenues2">#REF!</definedName>
    <definedName name="z_Printarea">[4]Main!$H$8:$S$56,[4]Main!$H$16:$S$132</definedName>
    <definedName name="z_Project_Name">[4]Main!#REF!</definedName>
    <definedName name="z_Range">#REF!</definedName>
    <definedName name="z_Row_Clear">#REF!</definedName>
    <definedName name="z_Row_End">#REF!</definedName>
    <definedName name="z_Row1">#REF!</definedName>
    <definedName name="z_Row14">#REF!,#REF!</definedName>
    <definedName name="z_Row15">#REF!,#REF!</definedName>
    <definedName name="z_Row16">#REF!,#REF!</definedName>
    <definedName name="z_Row17">#REF!</definedName>
    <definedName name="z_Row18">#REF!</definedName>
    <definedName name="z_Row19">#REF!</definedName>
    <definedName name="z_rw_End">#REF!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2">#REF!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EBITDA2">#REF!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LTM_NI2">#REF!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_TEV_LTM_Revenues2">#REF!</definedName>
    <definedName name="z_to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3" i="1" l="1"/>
  <c r="D463" i="1" s="1"/>
  <c r="E463" i="1" s="1"/>
  <c r="F463" i="1" s="1"/>
  <c r="G463" i="1" s="1"/>
  <c r="H463" i="1" s="1"/>
  <c r="I463" i="1" s="1"/>
  <c r="J463" i="1" s="1"/>
  <c r="K463" i="1" s="1"/>
  <c r="L463" i="1" s="1"/>
  <c r="M463" i="1" s="1"/>
  <c r="N463" i="1" s="1"/>
  <c r="O463" i="1" s="1"/>
  <c r="B463" i="1"/>
  <c r="B462" i="1"/>
  <c r="C459" i="1"/>
  <c r="C458" i="1"/>
  <c r="P458" i="1" s="1"/>
  <c r="Q458" i="1" s="1"/>
  <c r="B458" i="1"/>
  <c r="C457" i="1"/>
  <c r="B457" i="1"/>
  <c r="O454" i="1"/>
  <c r="N454" i="1"/>
  <c r="K454" i="1"/>
  <c r="G454" i="1"/>
  <c r="F454" i="1"/>
  <c r="C454" i="1"/>
  <c r="Q453" i="1"/>
  <c r="P453" i="1"/>
  <c r="O453" i="1"/>
  <c r="N453" i="1"/>
  <c r="M453" i="1"/>
  <c r="L453" i="1"/>
  <c r="K453" i="1"/>
  <c r="J453" i="1"/>
  <c r="I453" i="1"/>
  <c r="H453" i="1"/>
  <c r="G453" i="1"/>
  <c r="F453" i="1"/>
  <c r="E453" i="1"/>
  <c r="D453" i="1"/>
  <c r="C453" i="1"/>
  <c r="B453" i="1"/>
  <c r="Q452" i="1"/>
  <c r="P452" i="1"/>
  <c r="P454" i="1" s="1"/>
  <c r="O452" i="1"/>
  <c r="N452" i="1"/>
  <c r="M452" i="1"/>
  <c r="M454" i="1" s="1"/>
  <c r="L452" i="1"/>
  <c r="L454" i="1" s="1"/>
  <c r="K452" i="1"/>
  <c r="J452" i="1"/>
  <c r="J454" i="1" s="1"/>
  <c r="I452" i="1"/>
  <c r="I454" i="1" s="1"/>
  <c r="H452" i="1"/>
  <c r="H454" i="1" s="1"/>
  <c r="G452" i="1"/>
  <c r="F452" i="1"/>
  <c r="E452" i="1"/>
  <c r="E454" i="1" s="1"/>
  <c r="D452" i="1"/>
  <c r="D454" i="1" s="1"/>
  <c r="C452" i="1"/>
  <c r="B452" i="1"/>
  <c r="Q448" i="1"/>
  <c r="P448" i="1" s="1"/>
  <c r="Q447" i="1"/>
  <c r="P447" i="1"/>
  <c r="M447" i="1"/>
  <c r="L447" i="1"/>
  <c r="Q446" i="1"/>
  <c r="P446" i="1"/>
  <c r="O446" i="1"/>
  <c r="C447" i="1" s="1"/>
  <c r="H447" i="1" s="1"/>
  <c r="N446" i="1"/>
  <c r="M446" i="1"/>
  <c r="L446" i="1"/>
  <c r="K446" i="1"/>
  <c r="J446" i="1"/>
  <c r="I446" i="1"/>
  <c r="H446" i="1"/>
  <c r="G446" i="1"/>
  <c r="F446" i="1"/>
  <c r="E446" i="1"/>
  <c r="D446" i="1"/>
  <c r="C446" i="1"/>
  <c r="B428" i="1"/>
  <c r="C424" i="1"/>
  <c r="O423" i="1"/>
  <c r="N423" i="1"/>
  <c r="M423" i="1"/>
  <c r="L423" i="1"/>
  <c r="K423" i="1"/>
  <c r="J423" i="1"/>
  <c r="I423" i="1"/>
  <c r="H423" i="1"/>
  <c r="G423" i="1"/>
  <c r="F423" i="1"/>
  <c r="E423" i="1"/>
  <c r="D423" i="1"/>
  <c r="O422" i="1"/>
  <c r="N422" i="1"/>
  <c r="M422" i="1"/>
  <c r="L422" i="1"/>
  <c r="K422" i="1"/>
  <c r="J422" i="1"/>
  <c r="I422" i="1"/>
  <c r="H422" i="1"/>
  <c r="G422" i="1"/>
  <c r="F422" i="1"/>
  <c r="E422" i="1"/>
  <c r="D422" i="1"/>
  <c r="B422" i="1"/>
  <c r="C421" i="1"/>
  <c r="B415" i="1"/>
  <c r="I413" i="1"/>
  <c r="J413" i="1" s="1"/>
  <c r="K413" i="1" s="1"/>
  <c r="L413" i="1" s="1"/>
  <c r="M413" i="1" s="1"/>
  <c r="N413" i="1" s="1"/>
  <c r="O413" i="1" s="1"/>
  <c r="C426" i="1" s="1"/>
  <c r="D426" i="1" s="1"/>
  <c r="E426" i="1" s="1"/>
  <c r="F426" i="1" s="1"/>
  <c r="G426" i="1" s="1"/>
  <c r="H426" i="1" s="1"/>
  <c r="I426" i="1" s="1"/>
  <c r="J426" i="1" s="1"/>
  <c r="K426" i="1" s="1"/>
  <c r="L426" i="1" s="1"/>
  <c r="M426" i="1" s="1"/>
  <c r="N426" i="1" s="1"/>
  <c r="O426" i="1" s="1"/>
  <c r="E413" i="1"/>
  <c r="F413" i="1" s="1"/>
  <c r="G413" i="1" s="1"/>
  <c r="H413" i="1" s="1"/>
  <c r="C413" i="1"/>
  <c r="D413" i="1" s="1"/>
  <c r="C412" i="1"/>
  <c r="C411" i="1"/>
  <c r="O410" i="1"/>
  <c r="C423" i="1" s="1"/>
  <c r="N410" i="1"/>
  <c r="M410" i="1"/>
  <c r="L410" i="1"/>
  <c r="K410" i="1"/>
  <c r="J410" i="1"/>
  <c r="I410" i="1"/>
  <c r="H410" i="1"/>
  <c r="G410" i="1"/>
  <c r="F410" i="1"/>
  <c r="E410" i="1"/>
  <c r="D410" i="1"/>
  <c r="O409" i="1"/>
  <c r="N409" i="1"/>
  <c r="M409" i="1"/>
  <c r="L409" i="1"/>
  <c r="K409" i="1"/>
  <c r="J409" i="1"/>
  <c r="I409" i="1"/>
  <c r="H409" i="1"/>
  <c r="G409" i="1"/>
  <c r="F409" i="1"/>
  <c r="E409" i="1"/>
  <c r="D409" i="1"/>
  <c r="C409" i="1"/>
  <c r="N408" i="1"/>
  <c r="M408" i="1"/>
  <c r="L408" i="1"/>
  <c r="K408" i="1"/>
  <c r="J408" i="1"/>
  <c r="I408" i="1"/>
  <c r="H408" i="1"/>
  <c r="G408" i="1"/>
  <c r="F408" i="1"/>
  <c r="E408" i="1"/>
  <c r="D408" i="1"/>
  <c r="C408" i="1"/>
  <c r="J404" i="1"/>
  <c r="N403" i="1"/>
  <c r="F403" i="1"/>
  <c r="O402" i="1"/>
  <c r="K402" i="1"/>
  <c r="G402" i="1"/>
  <c r="O397" i="1"/>
  <c r="C416" i="1" s="1"/>
  <c r="D416" i="1" s="1"/>
  <c r="E416" i="1" s="1"/>
  <c r="F416" i="1" s="1"/>
  <c r="G416" i="1" s="1"/>
  <c r="H416" i="1" s="1"/>
  <c r="I416" i="1" s="1"/>
  <c r="J416" i="1" s="1"/>
  <c r="K416" i="1" s="1"/>
  <c r="L416" i="1" s="1"/>
  <c r="M416" i="1" s="1"/>
  <c r="N416" i="1" s="1"/>
  <c r="O416" i="1" s="1"/>
  <c r="C429" i="1" s="1"/>
  <c r="D429" i="1" s="1"/>
  <c r="E429" i="1" s="1"/>
  <c r="F429" i="1" s="1"/>
  <c r="G429" i="1" s="1"/>
  <c r="H429" i="1" s="1"/>
  <c r="I429" i="1" s="1"/>
  <c r="J429" i="1" s="1"/>
  <c r="K429" i="1" s="1"/>
  <c r="L429" i="1" s="1"/>
  <c r="M429" i="1" s="1"/>
  <c r="N429" i="1" s="1"/>
  <c r="O429" i="1" s="1"/>
  <c r="N397" i="1"/>
  <c r="M397" i="1"/>
  <c r="L397" i="1"/>
  <c r="K397" i="1"/>
  <c r="J397" i="1"/>
  <c r="I397" i="1"/>
  <c r="H397" i="1"/>
  <c r="G397" i="1"/>
  <c r="F397" i="1"/>
  <c r="E397" i="1"/>
  <c r="D397" i="1"/>
  <c r="C397" i="1"/>
  <c r="P397" i="1" s="1"/>
  <c r="B397" i="1"/>
  <c r="B429" i="1" s="1"/>
  <c r="A397" i="1"/>
  <c r="O396" i="1"/>
  <c r="C415" i="1" s="1"/>
  <c r="D415" i="1" s="1"/>
  <c r="E415" i="1" s="1"/>
  <c r="F415" i="1" s="1"/>
  <c r="G415" i="1" s="1"/>
  <c r="H415" i="1" s="1"/>
  <c r="I415" i="1" s="1"/>
  <c r="J415" i="1" s="1"/>
  <c r="K415" i="1" s="1"/>
  <c r="L415" i="1" s="1"/>
  <c r="M415" i="1" s="1"/>
  <c r="N415" i="1" s="1"/>
  <c r="O415" i="1" s="1"/>
  <c r="C428" i="1" s="1"/>
  <c r="D428" i="1" s="1"/>
  <c r="E428" i="1" s="1"/>
  <c r="F428" i="1" s="1"/>
  <c r="G428" i="1" s="1"/>
  <c r="H428" i="1" s="1"/>
  <c r="I428" i="1" s="1"/>
  <c r="J428" i="1" s="1"/>
  <c r="K428" i="1" s="1"/>
  <c r="L428" i="1" s="1"/>
  <c r="M428" i="1" s="1"/>
  <c r="N428" i="1" s="1"/>
  <c r="O428" i="1" s="1"/>
  <c r="N396" i="1"/>
  <c r="N401" i="1" s="1"/>
  <c r="M396" i="1"/>
  <c r="L396" i="1"/>
  <c r="L401" i="1" s="1"/>
  <c r="K396" i="1"/>
  <c r="K403" i="1" s="1"/>
  <c r="K405" i="1" s="1"/>
  <c r="J396" i="1"/>
  <c r="J401" i="1" s="1"/>
  <c r="I396" i="1"/>
  <c r="H396" i="1"/>
  <c r="H401" i="1" s="1"/>
  <c r="G396" i="1"/>
  <c r="G403" i="1" s="1"/>
  <c r="G405" i="1" s="1"/>
  <c r="F396" i="1"/>
  <c r="F401" i="1" s="1"/>
  <c r="E396" i="1"/>
  <c r="D396" i="1"/>
  <c r="D401" i="1" s="1"/>
  <c r="C396" i="1"/>
  <c r="P396" i="1" s="1"/>
  <c r="B396" i="1"/>
  <c r="A396" i="1"/>
  <c r="Q395" i="1"/>
  <c r="O395" i="1"/>
  <c r="C414" i="1" s="1"/>
  <c r="N395" i="1"/>
  <c r="M395" i="1"/>
  <c r="L395" i="1"/>
  <c r="L402" i="1" s="1"/>
  <c r="K395" i="1"/>
  <c r="J395" i="1"/>
  <c r="I395" i="1"/>
  <c r="H395" i="1"/>
  <c r="H402" i="1" s="1"/>
  <c r="G395" i="1"/>
  <c r="F395" i="1"/>
  <c r="E395" i="1"/>
  <c r="D395" i="1"/>
  <c r="D402" i="1" s="1"/>
  <c r="C395" i="1"/>
  <c r="B436" i="1" s="1"/>
  <c r="B395" i="1"/>
  <c r="A395" i="1"/>
  <c r="O394" i="1"/>
  <c r="O404" i="1" s="1"/>
  <c r="N394" i="1"/>
  <c r="N404" i="1" s="1"/>
  <c r="M394" i="1"/>
  <c r="M404" i="1" s="1"/>
  <c r="L394" i="1"/>
  <c r="L404" i="1" s="1"/>
  <c r="K394" i="1"/>
  <c r="K404" i="1" s="1"/>
  <c r="J394" i="1"/>
  <c r="I394" i="1"/>
  <c r="I404" i="1" s="1"/>
  <c r="H394" i="1"/>
  <c r="H404" i="1" s="1"/>
  <c r="G394" i="1"/>
  <c r="G404" i="1" s="1"/>
  <c r="F394" i="1"/>
  <c r="F404" i="1" s="1"/>
  <c r="E394" i="1"/>
  <c r="E404" i="1" s="1"/>
  <c r="D394" i="1"/>
  <c r="D404" i="1" s="1"/>
  <c r="C394" i="1"/>
  <c r="B394" i="1"/>
  <c r="A394" i="1"/>
  <c r="O393" i="1"/>
  <c r="N393" i="1"/>
  <c r="M393" i="1"/>
  <c r="L393" i="1"/>
  <c r="L403" i="1" s="1"/>
  <c r="L405" i="1" s="1"/>
  <c r="K393" i="1"/>
  <c r="J393" i="1"/>
  <c r="J403" i="1" s="1"/>
  <c r="J405" i="1" s="1"/>
  <c r="I393" i="1"/>
  <c r="H393" i="1"/>
  <c r="H403" i="1" s="1"/>
  <c r="H405" i="1" s="1"/>
  <c r="G393" i="1"/>
  <c r="F393" i="1"/>
  <c r="E393" i="1"/>
  <c r="D393" i="1"/>
  <c r="D403" i="1" s="1"/>
  <c r="D405" i="1" s="1"/>
  <c r="C393" i="1"/>
  <c r="P393" i="1" s="1"/>
  <c r="B393" i="1"/>
  <c r="A393" i="1"/>
  <c r="O392" i="1"/>
  <c r="N392" i="1"/>
  <c r="M392" i="1"/>
  <c r="L392" i="1"/>
  <c r="K392" i="1"/>
  <c r="J392" i="1"/>
  <c r="I392" i="1"/>
  <c r="H392" i="1"/>
  <c r="G392" i="1"/>
  <c r="F392" i="1"/>
  <c r="E392" i="1"/>
  <c r="D392" i="1"/>
  <c r="C392" i="1"/>
  <c r="P392" i="1" s="1"/>
  <c r="B392" i="1"/>
  <c r="A392" i="1"/>
  <c r="O391" i="1"/>
  <c r="C410" i="1" s="1"/>
  <c r="N391" i="1"/>
  <c r="M391" i="1"/>
  <c r="L391" i="1"/>
  <c r="K391" i="1"/>
  <c r="J391" i="1"/>
  <c r="J398" i="1" s="1"/>
  <c r="J400" i="1" s="1"/>
  <c r="I391" i="1"/>
  <c r="H391" i="1"/>
  <c r="G391" i="1"/>
  <c r="F391" i="1"/>
  <c r="E391" i="1"/>
  <c r="D391" i="1"/>
  <c r="C391" i="1"/>
  <c r="B391" i="1"/>
  <c r="A391" i="1"/>
  <c r="O390" i="1"/>
  <c r="N390" i="1"/>
  <c r="M390" i="1"/>
  <c r="L390" i="1"/>
  <c r="K390" i="1"/>
  <c r="J390" i="1"/>
  <c r="I390" i="1"/>
  <c r="I398" i="1" s="1"/>
  <c r="I400" i="1" s="1"/>
  <c r="H390" i="1"/>
  <c r="G390" i="1"/>
  <c r="F390" i="1"/>
  <c r="E390" i="1"/>
  <c r="D390" i="1"/>
  <c r="C390" i="1"/>
  <c r="B390" i="1"/>
  <c r="B409" i="1" s="1"/>
  <c r="A390" i="1"/>
  <c r="O389" i="1"/>
  <c r="O398" i="1" s="1"/>
  <c r="O400" i="1" s="1"/>
  <c r="N389" i="1"/>
  <c r="N398" i="1" s="1"/>
  <c r="N400" i="1" s="1"/>
  <c r="M389" i="1"/>
  <c r="M398" i="1" s="1"/>
  <c r="M400" i="1" s="1"/>
  <c r="L389" i="1"/>
  <c r="L398" i="1" s="1"/>
  <c r="L400" i="1" s="1"/>
  <c r="K389" i="1"/>
  <c r="K398" i="1" s="1"/>
  <c r="K400" i="1" s="1"/>
  <c r="J389" i="1"/>
  <c r="I389" i="1"/>
  <c r="H389" i="1"/>
  <c r="H398" i="1" s="1"/>
  <c r="H400" i="1" s="1"/>
  <c r="G389" i="1"/>
  <c r="G398" i="1" s="1"/>
  <c r="G400" i="1" s="1"/>
  <c r="F389" i="1"/>
  <c r="F398" i="1" s="1"/>
  <c r="F400" i="1" s="1"/>
  <c r="E389" i="1"/>
  <c r="E398" i="1" s="1"/>
  <c r="E400" i="1" s="1"/>
  <c r="D389" i="1"/>
  <c r="D398" i="1" s="1"/>
  <c r="D400" i="1" s="1"/>
  <c r="C389" i="1"/>
  <c r="P389" i="1" s="1"/>
  <c r="B389" i="1"/>
  <c r="A389" i="1"/>
  <c r="B380" i="1"/>
  <c r="D378" i="1"/>
  <c r="C378" i="1"/>
  <c r="Z374" i="1"/>
  <c r="AG373" i="1"/>
  <c r="AI373" i="1" s="1"/>
  <c r="Y373" i="1"/>
  <c r="AA373" i="1" s="1"/>
  <c r="AF372" i="1"/>
  <c r="AE372" i="1"/>
  <c r="AD372" i="1"/>
  <c r="AI372" i="1" s="1"/>
  <c r="X372" i="1"/>
  <c r="W372" i="1"/>
  <c r="V372" i="1"/>
  <c r="AA372" i="1" s="1"/>
  <c r="AH368" i="1"/>
  <c r="AH374" i="1" s="1"/>
  <c r="Z368" i="1"/>
  <c r="AJ367" i="1"/>
  <c r="AJ364" i="1"/>
  <c r="AI364" i="1"/>
  <c r="AA364" i="1"/>
  <c r="AB364" i="1" s="1"/>
  <c r="AJ363" i="1"/>
  <c r="AI363" i="1"/>
  <c r="AA363" i="1"/>
  <c r="AB363" i="1" s="1"/>
  <c r="AJ362" i="1"/>
  <c r="AB362" i="1"/>
  <c r="AJ361" i="1"/>
  <c r="AB361" i="1"/>
  <c r="AJ360" i="1"/>
  <c r="AB360" i="1"/>
  <c r="AJ359" i="1"/>
  <c r="AB359" i="1"/>
  <c r="AD354" i="1"/>
  <c r="AJ354" i="1" s="1"/>
  <c r="V354" i="1"/>
  <c r="AB354" i="1" s="1"/>
  <c r="AG351" i="1"/>
  <c r="AJ351" i="1" s="1"/>
  <c r="Y351" i="1"/>
  <c r="AB351" i="1" s="1"/>
  <c r="AJ350" i="1"/>
  <c r="AB350" i="1"/>
  <c r="AJ349" i="1"/>
  <c r="AB349" i="1"/>
  <c r="AG346" i="1"/>
  <c r="AJ346" i="1" s="1"/>
  <c r="Y346" i="1"/>
  <c r="AB346" i="1" s="1"/>
  <c r="AG345" i="1"/>
  <c r="AJ345" i="1" s="1"/>
  <c r="Y345" i="1"/>
  <c r="AB345" i="1" s="1"/>
  <c r="AJ344" i="1"/>
  <c r="AB344" i="1"/>
  <c r="AJ343" i="1"/>
  <c r="AB343" i="1"/>
  <c r="AE340" i="1"/>
  <c r="AJ340" i="1" s="1"/>
  <c r="W340" i="1"/>
  <c r="AB340" i="1" s="1"/>
  <c r="AE339" i="1"/>
  <c r="AJ339" i="1" s="1"/>
  <c r="W339" i="1"/>
  <c r="AB339" i="1" s="1"/>
  <c r="AE338" i="1"/>
  <c r="AJ338" i="1" s="1"/>
  <c r="W338" i="1"/>
  <c r="AB338" i="1" s="1"/>
  <c r="AE337" i="1"/>
  <c r="AJ337" i="1" s="1"/>
  <c r="W337" i="1"/>
  <c r="AB337" i="1" s="1"/>
  <c r="AE336" i="1"/>
  <c r="AJ336" i="1" s="1"/>
  <c r="W336" i="1"/>
  <c r="AB336" i="1" s="1"/>
  <c r="AE335" i="1"/>
  <c r="AJ335" i="1" s="1"/>
  <c r="W335" i="1"/>
  <c r="AB335" i="1" s="1"/>
  <c r="AE334" i="1"/>
  <c r="AJ334" i="1" s="1"/>
  <c r="W334" i="1"/>
  <c r="AB334" i="1" s="1"/>
  <c r="AE333" i="1"/>
  <c r="AJ333" i="1" s="1"/>
  <c r="W333" i="1"/>
  <c r="AB333" i="1" s="1"/>
  <c r="AE332" i="1"/>
  <c r="AJ332" i="1" s="1"/>
  <c r="W332" i="1"/>
  <c r="AB332" i="1" s="1"/>
  <c r="AE331" i="1"/>
  <c r="AJ331" i="1" s="1"/>
  <c r="W331" i="1"/>
  <c r="AB331" i="1" s="1"/>
  <c r="AE330" i="1"/>
  <c r="AJ330" i="1" s="1"/>
  <c r="W330" i="1"/>
  <c r="AB330" i="1" s="1"/>
  <c r="AJ329" i="1"/>
  <c r="AB329" i="1"/>
  <c r="AJ328" i="1"/>
  <c r="AB328" i="1"/>
  <c r="AG325" i="1"/>
  <c r="AJ325" i="1" s="1"/>
  <c r="Y325" i="1"/>
  <c r="AB325" i="1" s="1"/>
  <c r="AG324" i="1"/>
  <c r="AJ324" i="1" s="1"/>
  <c r="Y324" i="1"/>
  <c r="AB324" i="1" s="1"/>
  <c r="AG323" i="1"/>
  <c r="AJ323" i="1" s="1"/>
  <c r="Y323" i="1"/>
  <c r="AB323" i="1" s="1"/>
  <c r="AG322" i="1"/>
  <c r="AJ322" i="1" s="1"/>
  <c r="Y322" i="1"/>
  <c r="AB322" i="1" s="1"/>
  <c r="AJ321" i="1"/>
  <c r="AB321" i="1"/>
  <c r="AJ320" i="1"/>
  <c r="AB320" i="1"/>
  <c r="AI317" i="1"/>
  <c r="AJ317" i="1" s="1"/>
  <c r="AA317" i="1"/>
  <c r="AB317" i="1" s="1"/>
  <c r="AI316" i="1"/>
  <c r="AJ316" i="1" s="1"/>
  <c r="AA316" i="1"/>
  <c r="AB316" i="1" s="1"/>
  <c r="AI315" i="1"/>
  <c r="AJ315" i="1" s="1"/>
  <c r="AA315" i="1"/>
  <c r="AB315" i="1" s="1"/>
  <c r="AG314" i="1"/>
  <c r="AJ314" i="1" s="1"/>
  <c r="Y314" i="1"/>
  <c r="AB314" i="1" s="1"/>
  <c r="AJ313" i="1"/>
  <c r="AB313" i="1"/>
  <c r="AJ312" i="1"/>
  <c r="AB312" i="1"/>
  <c r="AI309" i="1"/>
  <c r="AJ309" i="1" s="1"/>
  <c r="AA309" i="1"/>
  <c r="AB309" i="1" s="1"/>
  <c r="AI308" i="1"/>
  <c r="AJ308" i="1" s="1"/>
  <c r="AA308" i="1"/>
  <c r="AB308" i="1" s="1"/>
  <c r="AI307" i="1"/>
  <c r="AJ307" i="1" s="1"/>
  <c r="AA307" i="1"/>
  <c r="AB307" i="1" s="1"/>
  <c r="AI306" i="1"/>
  <c r="AJ306" i="1" s="1"/>
  <c r="AA306" i="1"/>
  <c r="AB306" i="1" s="1"/>
  <c r="AI305" i="1"/>
  <c r="AJ305" i="1" s="1"/>
  <c r="AA305" i="1"/>
  <c r="AB305" i="1" s="1"/>
  <c r="AI304" i="1"/>
  <c r="AJ304" i="1" s="1"/>
  <c r="AA304" i="1"/>
  <c r="AB304" i="1" s="1"/>
  <c r="AI303" i="1"/>
  <c r="AJ303" i="1" s="1"/>
  <c r="AA303" i="1"/>
  <c r="AB303" i="1" s="1"/>
  <c r="AI302" i="1"/>
  <c r="AJ302" i="1" s="1"/>
  <c r="AA302" i="1"/>
  <c r="AB302" i="1" s="1"/>
  <c r="AI301" i="1"/>
  <c r="AJ301" i="1" s="1"/>
  <c r="AA301" i="1"/>
  <c r="AB301" i="1" s="1"/>
  <c r="AI300" i="1"/>
  <c r="AJ300" i="1" s="1"/>
  <c r="AA300" i="1"/>
  <c r="AB300" i="1" s="1"/>
  <c r="AI299" i="1"/>
  <c r="AJ299" i="1" s="1"/>
  <c r="AA299" i="1"/>
  <c r="AI298" i="1"/>
  <c r="AJ298" i="1" s="1"/>
  <c r="AB298" i="1"/>
  <c r="AA298" i="1"/>
  <c r="AI297" i="1"/>
  <c r="AJ297" i="1" s="1"/>
  <c r="AB297" i="1"/>
  <c r="AA297" i="1"/>
  <c r="AI296" i="1"/>
  <c r="AJ296" i="1" s="1"/>
  <c r="AB296" i="1"/>
  <c r="AA296" i="1"/>
  <c r="AI295" i="1"/>
  <c r="AJ295" i="1" s="1"/>
  <c r="AB295" i="1"/>
  <c r="AA295" i="1"/>
  <c r="AI294" i="1"/>
  <c r="AJ294" i="1" s="1"/>
  <c r="AB294" i="1"/>
  <c r="AA294" i="1"/>
  <c r="AI293" i="1"/>
  <c r="AJ293" i="1" s="1"/>
  <c r="AB293" i="1"/>
  <c r="AA293" i="1"/>
  <c r="AI292" i="1"/>
  <c r="AJ292" i="1" s="1"/>
  <c r="AB292" i="1"/>
  <c r="AA292" i="1"/>
  <c r="AI291" i="1"/>
  <c r="AJ291" i="1" s="1"/>
  <c r="AB291" i="1"/>
  <c r="AA291" i="1"/>
  <c r="AI290" i="1"/>
  <c r="AJ290" i="1" s="1"/>
  <c r="AB290" i="1"/>
  <c r="AA290" i="1"/>
  <c r="AI289" i="1"/>
  <c r="AJ289" i="1" s="1"/>
  <c r="AB289" i="1"/>
  <c r="AA289" i="1"/>
  <c r="AI288" i="1"/>
  <c r="AJ288" i="1" s="1"/>
  <c r="AB288" i="1"/>
  <c r="AA288" i="1"/>
  <c r="AI287" i="1"/>
  <c r="AJ287" i="1" s="1"/>
  <c r="AB287" i="1"/>
  <c r="AA287" i="1"/>
  <c r="AI286" i="1"/>
  <c r="AJ286" i="1" s="1"/>
  <c r="AB286" i="1"/>
  <c r="AA286" i="1"/>
  <c r="AI285" i="1"/>
  <c r="AJ285" i="1" s="1"/>
  <c r="AB285" i="1"/>
  <c r="AA285" i="1"/>
  <c r="AJ284" i="1"/>
  <c r="AJ283" i="1"/>
  <c r="AJ282" i="1"/>
  <c r="AG277" i="1"/>
  <c r="AJ277" i="1" s="1"/>
  <c r="Y277" i="1"/>
  <c r="AB277" i="1" s="1"/>
  <c r="AG276" i="1"/>
  <c r="AJ276" i="1" s="1"/>
  <c r="Y276" i="1"/>
  <c r="AB276" i="1" s="1"/>
  <c r="AG275" i="1"/>
  <c r="AJ275" i="1" s="1"/>
  <c r="Y275" i="1"/>
  <c r="AB275" i="1" s="1"/>
  <c r="AG274" i="1"/>
  <c r="AJ274" i="1" s="1"/>
  <c r="Y274" i="1"/>
  <c r="AB274" i="1" s="1"/>
  <c r="AG273" i="1"/>
  <c r="AJ273" i="1" s="1"/>
  <c r="Y273" i="1"/>
  <c r="AB273" i="1" s="1"/>
  <c r="AG272" i="1"/>
  <c r="AJ272" i="1" s="1"/>
  <c r="AB272" i="1"/>
  <c r="Y272" i="1"/>
  <c r="AG271" i="1"/>
  <c r="AJ271" i="1" s="1"/>
  <c r="AB271" i="1"/>
  <c r="Y271" i="1"/>
  <c r="AG270" i="1"/>
  <c r="AJ270" i="1" s="1"/>
  <c r="Y270" i="1"/>
  <c r="AB270" i="1" s="1"/>
  <c r="AG269" i="1"/>
  <c r="AJ269" i="1" s="1"/>
  <c r="Y269" i="1"/>
  <c r="AJ268" i="1"/>
  <c r="AJ267" i="1"/>
  <c r="AG264" i="1"/>
  <c r="AJ264" i="1" s="1"/>
  <c r="AB264" i="1"/>
  <c r="Y264" i="1"/>
  <c r="AG263" i="1"/>
  <c r="AJ263" i="1" s="1"/>
  <c r="AB263" i="1"/>
  <c r="Y263" i="1"/>
  <c r="AG262" i="1"/>
  <c r="AJ262" i="1" s="1"/>
  <c r="AB262" i="1"/>
  <c r="Y262" i="1"/>
  <c r="AG261" i="1"/>
  <c r="AJ261" i="1" s="1"/>
  <c r="AB261" i="1"/>
  <c r="Y261" i="1"/>
  <c r="AG260" i="1"/>
  <c r="AB260" i="1"/>
  <c r="Y260" i="1"/>
  <c r="AJ259" i="1"/>
  <c r="AJ258" i="1"/>
  <c r="AJ255" i="1"/>
  <c r="AG255" i="1"/>
  <c r="Y255" i="1"/>
  <c r="AB255" i="1" s="1"/>
  <c r="AJ254" i="1"/>
  <c r="AG254" i="1"/>
  <c r="Y254" i="1"/>
  <c r="AB254" i="1" s="1"/>
  <c r="AJ253" i="1"/>
  <c r="AG253" i="1"/>
  <c r="Y253" i="1"/>
  <c r="AB253" i="1" s="1"/>
  <c r="AJ252" i="1"/>
  <c r="AG252" i="1"/>
  <c r="Y252" i="1"/>
  <c r="AB252" i="1" s="1"/>
  <c r="AJ251" i="1"/>
  <c r="AG251" i="1"/>
  <c r="Y251" i="1"/>
  <c r="AB251" i="1" s="1"/>
  <c r="AJ250" i="1"/>
  <c r="AJ249" i="1"/>
  <c r="AG246" i="1"/>
  <c r="AJ246" i="1" s="1"/>
  <c r="AB246" i="1"/>
  <c r="Y246" i="1"/>
  <c r="AJ245" i="1"/>
  <c r="AJ244" i="1"/>
  <c r="AJ241" i="1"/>
  <c r="AD241" i="1"/>
  <c r="V241" i="1"/>
  <c r="AB241" i="1" s="1"/>
  <c r="AJ240" i="1"/>
  <c r="AI240" i="1"/>
  <c r="AA240" i="1"/>
  <c r="AB240" i="1" s="1"/>
  <c r="AJ239" i="1"/>
  <c r="AJ238" i="1"/>
  <c r="AG235" i="1"/>
  <c r="AJ235" i="1" s="1"/>
  <c r="AB235" i="1"/>
  <c r="Y235" i="1"/>
  <c r="AG234" i="1"/>
  <c r="AJ234" i="1" s="1"/>
  <c r="AB234" i="1"/>
  <c r="Y234" i="1"/>
  <c r="AG233" i="1"/>
  <c r="AJ233" i="1" s="1"/>
  <c r="AB233" i="1"/>
  <c r="Y233" i="1"/>
  <c r="AG232" i="1"/>
  <c r="AJ232" i="1" s="1"/>
  <c r="AB232" i="1"/>
  <c r="Y232" i="1"/>
  <c r="AJ231" i="1"/>
  <c r="AJ230" i="1"/>
  <c r="AJ229" i="1"/>
  <c r="AJ228" i="1"/>
  <c r="AJ227" i="1"/>
  <c r="AJ226" i="1"/>
  <c r="AJ221" i="1"/>
  <c r="AG218" i="1"/>
  <c r="AJ218" i="1" s="1"/>
  <c r="AB218" i="1"/>
  <c r="Y218" i="1"/>
  <c r="AG217" i="1"/>
  <c r="AJ217" i="1" s="1"/>
  <c r="Y217" i="1"/>
  <c r="AB217" i="1" s="1"/>
  <c r="AJ216" i="1"/>
  <c r="AJ215" i="1"/>
  <c r="AD212" i="1"/>
  <c r="AJ212" i="1" s="1"/>
  <c r="V212" i="1"/>
  <c r="AB212" i="1" s="1"/>
  <c r="AJ211" i="1"/>
  <c r="AG207" i="1"/>
  <c r="Y207" i="1"/>
  <c r="AG206" i="1"/>
  <c r="Y206" i="1"/>
  <c r="AJ204" i="1"/>
  <c r="AG201" i="1"/>
  <c r="Y201" i="1"/>
  <c r="AI200" i="1"/>
  <c r="AJ200" i="1" s="1"/>
  <c r="AA200" i="1"/>
  <c r="AB200" i="1" s="1"/>
  <c r="AJ199" i="1"/>
  <c r="AI199" i="1"/>
  <c r="AE199" i="1"/>
  <c r="AA199" i="1"/>
  <c r="W199" i="1"/>
  <c r="AI198" i="1"/>
  <c r="AJ198" i="1" s="1"/>
  <c r="AA198" i="1"/>
  <c r="AB198" i="1" s="1"/>
  <c r="AD197" i="1"/>
  <c r="V197" i="1"/>
  <c r="AA197" i="1" s="1"/>
  <c r="AB197" i="1" s="1"/>
  <c r="AJ196" i="1"/>
  <c r="AG196" i="1"/>
  <c r="Y196" i="1"/>
  <c r="AB196" i="1" s="1"/>
  <c r="AG195" i="1"/>
  <c r="AJ195" i="1" s="1"/>
  <c r="Y195" i="1"/>
  <c r="AB195" i="1" s="1"/>
  <c r="AG194" i="1"/>
  <c r="AJ194" i="1" s="1"/>
  <c r="Y194" i="1"/>
  <c r="AB194" i="1" s="1"/>
  <c r="AG193" i="1"/>
  <c r="Y193" i="1"/>
  <c r="AG192" i="1"/>
  <c r="AJ192" i="1" s="1"/>
  <c r="AB192" i="1"/>
  <c r="Y192" i="1"/>
  <c r="AJ191" i="1"/>
  <c r="AJ190" i="1"/>
  <c r="AJ189" i="1"/>
  <c r="AJ183" i="1"/>
  <c r="AG183" i="1"/>
  <c r="Y183" i="1"/>
  <c r="AJ182" i="1"/>
  <c r="AG182" i="1"/>
  <c r="Y182" i="1"/>
  <c r="AG181" i="1"/>
  <c r="AJ181" i="1" s="1"/>
  <c r="Y181" i="1"/>
  <c r="AJ180" i="1"/>
  <c r="AJ179" i="1"/>
  <c r="AG176" i="1"/>
  <c r="AJ176" i="1" s="1"/>
  <c r="Y176" i="1"/>
  <c r="AB176" i="1" s="1"/>
  <c r="AG175" i="1"/>
  <c r="AJ175" i="1" s="1"/>
  <c r="Y175" i="1"/>
  <c r="AB175" i="1" s="1"/>
  <c r="AJ174" i="1"/>
  <c r="AG174" i="1"/>
  <c r="Y174" i="1"/>
  <c r="AB174" i="1" s="1"/>
  <c r="AJ173" i="1"/>
  <c r="AG173" i="1"/>
  <c r="Y173" i="1"/>
  <c r="AB173" i="1" s="1"/>
  <c r="AJ172" i="1"/>
  <c r="AJ171" i="1"/>
  <c r="AG168" i="1"/>
  <c r="AJ168" i="1" s="1"/>
  <c r="Y168" i="1"/>
  <c r="AB168" i="1" s="1"/>
  <c r="AG167" i="1"/>
  <c r="AJ167" i="1" s="1"/>
  <c r="AB167" i="1"/>
  <c r="Y167" i="1"/>
  <c r="AJ166" i="1"/>
  <c r="AJ165" i="1"/>
  <c r="AJ162" i="1"/>
  <c r="AI162" i="1"/>
  <c r="AA162" i="1"/>
  <c r="AB162" i="1" s="1"/>
  <c r="AJ161" i="1"/>
  <c r="AI161" i="1"/>
  <c r="AA161" i="1"/>
  <c r="AB161" i="1" s="1"/>
  <c r="AI160" i="1"/>
  <c r="AJ160" i="1" s="1"/>
  <c r="AA160" i="1"/>
  <c r="AB160" i="1" s="1"/>
  <c r="AI159" i="1"/>
  <c r="AJ159" i="1" s="1"/>
  <c r="AA159" i="1"/>
  <c r="AB159" i="1" s="1"/>
  <c r="AJ158" i="1"/>
  <c r="AI158" i="1"/>
  <c r="AA158" i="1"/>
  <c r="AB158" i="1" s="1"/>
  <c r="AJ157" i="1"/>
  <c r="AI157" i="1"/>
  <c r="AA157" i="1"/>
  <c r="AB157" i="1" s="1"/>
  <c r="AI156" i="1"/>
  <c r="AJ156" i="1" s="1"/>
  <c r="AB156" i="1"/>
  <c r="AA156" i="1"/>
  <c r="AI155" i="1"/>
  <c r="AJ155" i="1" s="1"/>
  <c r="AB155" i="1"/>
  <c r="AA155" i="1"/>
  <c r="AI154" i="1"/>
  <c r="AJ154" i="1" s="1"/>
  <c r="AB154" i="1"/>
  <c r="AA154" i="1"/>
  <c r="AI153" i="1"/>
  <c r="AA153" i="1"/>
  <c r="AJ152" i="1"/>
  <c r="AI152" i="1"/>
  <c r="AA152" i="1"/>
  <c r="AB152" i="1" s="1"/>
  <c r="AJ151" i="1"/>
  <c r="AI151" i="1"/>
  <c r="AA151" i="1"/>
  <c r="AB151" i="1" s="1"/>
  <c r="AJ150" i="1"/>
  <c r="AI150" i="1"/>
  <c r="AA150" i="1"/>
  <c r="AB150" i="1" s="1"/>
  <c r="AJ149" i="1"/>
  <c r="AI149" i="1"/>
  <c r="AA149" i="1"/>
  <c r="AB149" i="1" s="1"/>
  <c r="AJ148" i="1"/>
  <c r="AI148" i="1"/>
  <c r="AA148" i="1"/>
  <c r="AB148" i="1" s="1"/>
  <c r="AJ147" i="1"/>
  <c r="Y144" i="1"/>
  <c r="AG143" i="1"/>
  <c r="AJ143" i="1" s="1"/>
  <c r="AB143" i="1"/>
  <c r="Y143" i="1"/>
  <c r="Y142" i="1"/>
  <c r="AJ141" i="1"/>
  <c r="AJ138" i="1"/>
  <c r="AG138" i="1"/>
  <c r="Y138" i="1"/>
  <c r="AB138" i="1" s="1"/>
  <c r="AJ137" i="1"/>
  <c r="AJ136" i="1"/>
  <c r="AG133" i="1"/>
  <c r="Y133" i="1"/>
  <c r="Y129" i="1"/>
  <c r="AG128" i="1"/>
  <c r="AJ128" i="1" s="1"/>
  <c r="AB128" i="1"/>
  <c r="Y128" i="1"/>
  <c r="AG127" i="1"/>
  <c r="AJ127" i="1" s="1"/>
  <c r="AB127" i="1"/>
  <c r="Y127" i="1"/>
  <c r="AG126" i="1"/>
  <c r="AJ126" i="1" s="1"/>
  <c r="AB126" i="1"/>
  <c r="Y126" i="1"/>
  <c r="O125" i="1"/>
  <c r="AJ125" i="1" s="1"/>
  <c r="AJ121" i="1"/>
  <c r="AG121" i="1"/>
  <c r="Y121" i="1"/>
  <c r="AB121" i="1" s="1"/>
  <c r="AJ120" i="1"/>
  <c r="AG120" i="1"/>
  <c r="Y120" i="1"/>
  <c r="AB120" i="1" s="1"/>
  <c r="AJ119" i="1"/>
  <c r="AJ118" i="1"/>
  <c r="AJ117" i="1"/>
  <c r="AE112" i="1"/>
  <c r="AJ112" i="1" s="1"/>
  <c r="AB112" i="1"/>
  <c r="W112" i="1"/>
  <c r="AE111" i="1"/>
  <c r="AJ111" i="1" s="1"/>
  <c r="AB111" i="1"/>
  <c r="W111" i="1"/>
  <c r="AF110" i="1"/>
  <c r="AJ110" i="1" s="1"/>
  <c r="AB110" i="1"/>
  <c r="X110" i="1"/>
  <c r="AF109" i="1"/>
  <c r="AJ109" i="1" s="1"/>
  <c r="AB109" i="1"/>
  <c r="X109" i="1"/>
  <c r="AF108" i="1"/>
  <c r="AJ108" i="1" s="1"/>
  <c r="AB108" i="1"/>
  <c r="X108" i="1"/>
  <c r="AE107" i="1"/>
  <c r="AJ107" i="1" s="1"/>
  <c r="AB107" i="1"/>
  <c r="W107" i="1"/>
  <c r="AE106" i="1"/>
  <c r="AJ106" i="1" s="1"/>
  <c r="AB106" i="1"/>
  <c r="W106" i="1"/>
  <c r="AE105" i="1"/>
  <c r="AJ105" i="1" s="1"/>
  <c r="AB105" i="1"/>
  <c r="W105" i="1"/>
  <c r="AE104" i="1"/>
  <c r="AJ104" i="1" s="1"/>
  <c r="AB104" i="1"/>
  <c r="W104" i="1"/>
  <c r="AE103" i="1"/>
  <c r="AJ103" i="1" s="1"/>
  <c r="AB103" i="1"/>
  <c r="W103" i="1"/>
  <c r="AE102" i="1"/>
  <c r="AJ102" i="1" s="1"/>
  <c r="AB102" i="1"/>
  <c r="W102" i="1"/>
  <c r="AE101" i="1"/>
  <c r="AJ101" i="1" s="1"/>
  <c r="AB101" i="1"/>
  <c r="W101" i="1"/>
  <c r="AE100" i="1"/>
  <c r="AJ100" i="1" s="1"/>
  <c r="AB100" i="1"/>
  <c r="W100" i="1"/>
  <c r="AE99" i="1"/>
  <c r="AJ99" i="1" s="1"/>
  <c r="AB99" i="1"/>
  <c r="W99" i="1"/>
  <c r="AE98" i="1"/>
  <c r="AJ98" i="1" s="1"/>
  <c r="AB98" i="1"/>
  <c r="W98" i="1"/>
  <c r="AE97" i="1"/>
  <c r="AJ97" i="1" s="1"/>
  <c r="AB97" i="1"/>
  <c r="W97" i="1"/>
  <c r="AE96" i="1"/>
  <c r="AJ96" i="1" s="1"/>
  <c r="AB96" i="1"/>
  <c r="W96" i="1"/>
  <c r="AE95" i="1"/>
  <c r="AJ95" i="1" s="1"/>
  <c r="AB95" i="1"/>
  <c r="W95" i="1"/>
  <c r="AE94" i="1"/>
  <c r="AJ94" i="1" s="1"/>
  <c r="AB94" i="1"/>
  <c r="W94" i="1"/>
  <c r="AE93" i="1"/>
  <c r="AJ93" i="1" s="1"/>
  <c r="AB93" i="1"/>
  <c r="W93" i="1"/>
  <c r="AE92" i="1"/>
  <c r="AJ92" i="1" s="1"/>
  <c r="AB92" i="1"/>
  <c r="W92" i="1"/>
  <c r="AE91" i="1"/>
  <c r="AJ91" i="1" s="1"/>
  <c r="AB91" i="1"/>
  <c r="W91" i="1"/>
  <c r="AE90" i="1"/>
  <c r="AJ90" i="1" s="1"/>
  <c r="AB90" i="1"/>
  <c r="W90" i="1"/>
  <c r="AE89" i="1"/>
  <c r="AJ89" i="1" s="1"/>
  <c r="AB89" i="1"/>
  <c r="W89" i="1"/>
  <c r="AE88" i="1"/>
  <c r="AJ88" i="1" s="1"/>
  <c r="AB88" i="1"/>
  <c r="W88" i="1"/>
  <c r="AE87" i="1"/>
  <c r="AJ87" i="1" s="1"/>
  <c r="AB87" i="1"/>
  <c r="W87" i="1"/>
  <c r="AE86" i="1"/>
  <c r="AJ86" i="1" s="1"/>
  <c r="AB86" i="1"/>
  <c r="W86" i="1"/>
  <c r="AE85" i="1"/>
  <c r="AJ85" i="1" s="1"/>
  <c r="AB85" i="1"/>
  <c r="W85" i="1"/>
  <c r="AE84" i="1"/>
  <c r="AJ84" i="1" s="1"/>
  <c r="AB84" i="1"/>
  <c r="W84" i="1"/>
  <c r="AE83" i="1"/>
  <c r="AJ83" i="1" s="1"/>
  <c r="AB83" i="1"/>
  <c r="W83" i="1"/>
  <c r="AE82" i="1"/>
  <c r="AJ82" i="1" s="1"/>
  <c r="AB82" i="1"/>
  <c r="W82" i="1"/>
  <c r="AE81" i="1"/>
  <c r="AJ81" i="1" s="1"/>
  <c r="AB81" i="1"/>
  <c r="W81" i="1"/>
  <c r="AE80" i="1"/>
  <c r="AJ80" i="1" s="1"/>
  <c r="AB80" i="1"/>
  <c r="W80" i="1"/>
  <c r="AE79" i="1"/>
  <c r="AJ79" i="1" s="1"/>
  <c r="AB79" i="1"/>
  <c r="W79" i="1"/>
  <c r="AE78" i="1"/>
  <c r="AJ78" i="1" s="1"/>
  <c r="AB78" i="1"/>
  <c r="W78" i="1"/>
  <c r="AE77" i="1"/>
  <c r="AJ77" i="1" s="1"/>
  <c r="AB77" i="1"/>
  <c r="W77" i="1"/>
  <c r="AE76" i="1"/>
  <c r="AJ76" i="1" s="1"/>
  <c r="AB76" i="1"/>
  <c r="W76" i="1"/>
  <c r="AE75" i="1"/>
  <c r="AJ75" i="1" s="1"/>
  <c r="AB75" i="1"/>
  <c r="W75" i="1"/>
  <c r="AE74" i="1"/>
  <c r="AJ74" i="1" s="1"/>
  <c r="AB74" i="1"/>
  <c r="W74" i="1"/>
  <c r="AE73" i="1"/>
  <c r="AE394" i="1" s="1"/>
  <c r="AB73" i="1"/>
  <c r="W73" i="1"/>
  <c r="AE72" i="1"/>
  <c r="AE368" i="1" s="1"/>
  <c r="AE374" i="1" s="1"/>
  <c r="AB72" i="1"/>
  <c r="W72" i="1"/>
  <c r="AJ71" i="1"/>
  <c r="AJ70" i="1"/>
  <c r="AJ67" i="1"/>
  <c r="AF67" i="1"/>
  <c r="X67" i="1"/>
  <c r="AB67" i="1" s="1"/>
  <c r="AJ66" i="1"/>
  <c r="AG66" i="1"/>
  <c r="Y66" i="1"/>
  <c r="AB66" i="1" s="1"/>
  <c r="AJ65" i="1"/>
  <c r="AF65" i="1"/>
  <c r="X65" i="1"/>
  <c r="AB65" i="1" s="1"/>
  <c r="AJ64" i="1"/>
  <c r="AF64" i="1"/>
  <c r="X64" i="1"/>
  <c r="AB64" i="1" s="1"/>
  <c r="AJ63" i="1"/>
  <c r="AG63" i="1"/>
  <c r="Y63" i="1"/>
  <c r="AB63" i="1" s="1"/>
  <c r="AJ62" i="1"/>
  <c r="AG62" i="1"/>
  <c r="Y62" i="1"/>
  <c r="Y368" i="1" s="1"/>
  <c r="Y374" i="1" s="1"/>
  <c r="AJ61" i="1"/>
  <c r="AF61" i="1"/>
  <c r="X61" i="1"/>
  <c r="X368" i="1" s="1"/>
  <c r="X374" i="1" s="1"/>
  <c r="AJ60" i="1"/>
  <c r="AB60" i="1"/>
  <c r="AJ59" i="1"/>
  <c r="AB59" i="1"/>
  <c r="AJ56" i="1"/>
  <c r="AD56" i="1"/>
  <c r="V56" i="1"/>
  <c r="AB56" i="1" s="1"/>
  <c r="AJ55" i="1"/>
  <c r="AD55" i="1"/>
  <c r="V55" i="1"/>
  <c r="AB55" i="1" s="1"/>
  <c r="AJ54" i="1"/>
  <c r="AD54" i="1"/>
  <c r="V54" i="1"/>
  <c r="AB54" i="1" s="1"/>
  <c r="AJ53" i="1"/>
  <c r="AD53" i="1"/>
  <c r="V53" i="1"/>
  <c r="AB53" i="1" s="1"/>
  <c r="AJ52" i="1"/>
  <c r="AD52" i="1"/>
  <c r="V52" i="1"/>
  <c r="AB52" i="1" s="1"/>
  <c r="AJ51" i="1"/>
  <c r="AD51" i="1"/>
  <c r="V51" i="1"/>
  <c r="AB51" i="1" s="1"/>
  <c r="AJ50" i="1"/>
  <c r="AD50" i="1"/>
  <c r="V50" i="1"/>
  <c r="AB50" i="1" s="1"/>
  <c r="AJ49" i="1"/>
  <c r="AD49" i="1"/>
  <c r="V49" i="1"/>
  <c r="AB49" i="1" s="1"/>
  <c r="AJ48" i="1"/>
  <c r="AD48" i="1"/>
  <c r="V48" i="1"/>
  <c r="AB48" i="1" s="1"/>
  <c r="AJ47" i="1"/>
  <c r="AD47" i="1"/>
  <c r="V47" i="1"/>
  <c r="AB47" i="1" s="1"/>
  <c r="AJ46" i="1"/>
  <c r="AD46" i="1"/>
  <c r="V46" i="1"/>
  <c r="AB46" i="1" s="1"/>
  <c r="AJ45" i="1"/>
  <c r="AD45" i="1"/>
  <c r="V45" i="1"/>
  <c r="AB45" i="1" s="1"/>
  <c r="AJ44" i="1"/>
  <c r="AD44" i="1"/>
  <c r="V44" i="1"/>
  <c r="AB44" i="1" s="1"/>
  <c r="AJ43" i="1"/>
  <c r="AD43" i="1"/>
  <c r="V43" i="1"/>
  <c r="AB43" i="1" s="1"/>
  <c r="AJ42" i="1"/>
  <c r="AD42" i="1"/>
  <c r="V42" i="1"/>
  <c r="AB42" i="1" s="1"/>
  <c r="AJ41" i="1"/>
  <c r="AD41" i="1"/>
  <c r="V41" i="1"/>
  <c r="AB41" i="1" s="1"/>
  <c r="AJ40" i="1"/>
  <c r="AD40" i="1"/>
  <c r="V40" i="1"/>
  <c r="AB40" i="1" s="1"/>
  <c r="AJ39" i="1"/>
  <c r="AD39" i="1"/>
  <c r="V39" i="1"/>
  <c r="AB39" i="1" s="1"/>
  <c r="AJ38" i="1"/>
  <c r="AD38" i="1"/>
  <c r="V38" i="1"/>
  <c r="AB38" i="1" s="1"/>
  <c r="AJ37" i="1"/>
  <c r="AD37" i="1"/>
  <c r="V37" i="1"/>
  <c r="AB37" i="1" s="1"/>
  <c r="AJ36" i="1"/>
  <c r="AD36" i="1"/>
  <c r="V36" i="1"/>
  <c r="AB36" i="1" s="1"/>
  <c r="AJ35" i="1"/>
  <c r="AD35" i="1"/>
  <c r="V35" i="1"/>
  <c r="AB35" i="1" s="1"/>
  <c r="AJ34" i="1"/>
  <c r="AD34" i="1"/>
  <c r="V34" i="1"/>
  <c r="AB34" i="1" s="1"/>
  <c r="AJ33" i="1"/>
  <c r="AD33" i="1"/>
  <c r="V33" i="1"/>
  <c r="AB33" i="1" s="1"/>
  <c r="AJ32" i="1"/>
  <c r="AD32" i="1"/>
  <c r="V32" i="1"/>
  <c r="AB32" i="1" s="1"/>
  <c r="AJ31" i="1"/>
  <c r="AD31" i="1"/>
  <c r="V31" i="1"/>
  <c r="AB31" i="1" s="1"/>
  <c r="AJ30" i="1"/>
  <c r="AD30" i="1"/>
  <c r="V30" i="1"/>
  <c r="AB30" i="1" s="1"/>
  <c r="AJ29" i="1"/>
  <c r="AD29" i="1"/>
  <c r="V29" i="1"/>
  <c r="AB29" i="1" s="1"/>
  <c r="AJ28" i="1"/>
  <c r="AD28" i="1"/>
  <c r="V28" i="1"/>
  <c r="AB28" i="1" s="1"/>
  <c r="AJ27" i="1"/>
  <c r="AD27" i="1"/>
  <c r="V27" i="1"/>
  <c r="AB27" i="1" s="1"/>
  <c r="AJ26" i="1"/>
  <c r="AD26" i="1"/>
  <c r="V26" i="1"/>
  <c r="AB26" i="1" s="1"/>
  <c r="AJ25" i="1"/>
  <c r="AD25" i="1"/>
  <c r="V25" i="1"/>
  <c r="AB25" i="1" s="1"/>
  <c r="AJ24" i="1"/>
  <c r="AD24" i="1"/>
  <c r="V24" i="1"/>
  <c r="AB24" i="1" s="1"/>
  <c r="AJ23" i="1"/>
  <c r="AD23" i="1"/>
  <c r="V23" i="1"/>
  <c r="AB23" i="1" s="1"/>
  <c r="AJ22" i="1"/>
  <c r="AD22" i="1"/>
  <c r="V22" i="1"/>
  <c r="AB22" i="1" s="1"/>
  <c r="AJ21" i="1"/>
  <c r="AD21" i="1"/>
  <c r="V21" i="1"/>
  <c r="AB21" i="1" s="1"/>
  <c r="AJ20" i="1"/>
  <c r="AD20" i="1"/>
  <c r="V20" i="1"/>
  <c r="AB20" i="1" s="1"/>
  <c r="AJ19" i="1"/>
  <c r="AD19" i="1"/>
  <c r="V19" i="1"/>
  <c r="AB19" i="1" s="1"/>
  <c r="AJ18" i="1"/>
  <c r="AD18" i="1"/>
  <c r="V18" i="1"/>
  <c r="AB18" i="1" s="1"/>
  <c r="AJ17" i="1"/>
  <c r="AI17" i="1"/>
  <c r="AA17" i="1"/>
  <c r="AA368" i="1" s="1"/>
  <c r="AA374" i="1" s="1"/>
  <c r="AJ16" i="1"/>
  <c r="AD16" i="1"/>
  <c r="V16" i="1"/>
  <c r="V368" i="1" s="1"/>
  <c r="V374" i="1" l="1"/>
  <c r="AB16" i="1"/>
  <c r="AB61" i="1"/>
  <c r="AB62" i="1"/>
  <c r="AJ72" i="1"/>
  <c r="AJ73" i="1"/>
  <c r="AB17" i="1"/>
  <c r="AD368" i="1"/>
  <c r="AF368" i="1"/>
  <c r="AF374" i="1" s="1"/>
  <c r="AG368" i="1"/>
  <c r="AG374" i="1" s="1"/>
  <c r="W368" i="1"/>
  <c r="W374" i="1" s="1"/>
  <c r="AJ197" i="1"/>
  <c r="AI197" i="1"/>
  <c r="AI368" i="1" s="1"/>
  <c r="AI374" i="1" s="1"/>
  <c r="AB199" i="1"/>
  <c r="AG386" i="1"/>
  <c r="AJ260" i="1"/>
  <c r="P391" i="1"/>
  <c r="E403" i="1"/>
  <c r="E405" i="1" s="1"/>
  <c r="I403" i="1"/>
  <c r="I405" i="1" s="1"/>
  <c r="M403" i="1"/>
  <c r="M405" i="1" s="1"/>
  <c r="B426" i="1"/>
  <c r="B413" i="1"/>
  <c r="F402" i="1"/>
  <c r="J402" i="1"/>
  <c r="N402" i="1"/>
  <c r="E401" i="1"/>
  <c r="I401" i="1"/>
  <c r="M401" i="1"/>
  <c r="K401" i="1"/>
  <c r="C417" i="1"/>
  <c r="D447" i="1"/>
  <c r="Y386" i="1"/>
  <c r="B421" i="1"/>
  <c r="B408" i="1"/>
  <c r="P390" i="1"/>
  <c r="Q398" i="1" s="1"/>
  <c r="B425" i="1"/>
  <c r="B412" i="1"/>
  <c r="P394" i="1"/>
  <c r="B440" i="1"/>
  <c r="B438" i="1"/>
  <c r="D414" i="1" s="1"/>
  <c r="E414" i="1" s="1"/>
  <c r="F414" i="1" s="1"/>
  <c r="G414" i="1" s="1"/>
  <c r="H414" i="1" s="1"/>
  <c r="I414" i="1" s="1"/>
  <c r="J414" i="1" s="1"/>
  <c r="K414" i="1" s="1"/>
  <c r="L414" i="1" s="1"/>
  <c r="M414" i="1" s="1"/>
  <c r="N414" i="1" s="1"/>
  <c r="O414" i="1" s="1"/>
  <c r="C403" i="1"/>
  <c r="C405" i="1" s="1"/>
  <c r="C422" i="1"/>
  <c r="E447" i="1"/>
  <c r="B424" i="1"/>
  <c r="B411" i="1"/>
  <c r="P395" i="1"/>
  <c r="G401" i="1"/>
  <c r="O401" i="1"/>
  <c r="F405" i="1"/>
  <c r="N405" i="1"/>
  <c r="B423" i="1"/>
  <c r="B410" i="1"/>
  <c r="E402" i="1"/>
  <c r="I402" i="1"/>
  <c r="M402" i="1"/>
  <c r="O403" i="1"/>
  <c r="O405" i="1" s="1"/>
  <c r="C442" i="1"/>
  <c r="D412" i="1"/>
  <c r="P463" i="1"/>
  <c r="Q463" i="1" s="1"/>
  <c r="B427" i="1"/>
  <c r="B414" i="1"/>
  <c r="C398" i="1"/>
  <c r="C400" i="1" s="1"/>
  <c r="C404" i="1"/>
  <c r="O447" i="1"/>
  <c r="C448" i="1" s="1"/>
  <c r="H448" i="1" s="1"/>
  <c r="K447" i="1"/>
  <c r="G447" i="1"/>
  <c r="N447" i="1"/>
  <c r="J447" i="1"/>
  <c r="F447" i="1"/>
  <c r="D448" i="1"/>
  <c r="Q457" i="1"/>
  <c r="Q454" i="1"/>
  <c r="Q462" i="1"/>
  <c r="C380" i="1"/>
  <c r="D380" i="1" s="1"/>
  <c r="E380" i="1" s="1"/>
  <c r="F380" i="1" s="1"/>
  <c r="G380" i="1" s="1"/>
  <c r="H380" i="1" s="1"/>
  <c r="I380" i="1" s="1"/>
  <c r="J380" i="1" s="1"/>
  <c r="K380" i="1" s="1"/>
  <c r="L380" i="1" s="1"/>
  <c r="M380" i="1" s="1"/>
  <c r="N380" i="1" s="1"/>
  <c r="B382" i="1" s="1"/>
  <c r="B416" i="1"/>
  <c r="I447" i="1"/>
  <c r="C427" i="1" l="1"/>
  <c r="D427" i="1" s="1"/>
  <c r="E427" i="1" s="1"/>
  <c r="F427" i="1" s="1"/>
  <c r="G427" i="1" s="1"/>
  <c r="H427" i="1" s="1"/>
  <c r="I427" i="1" s="1"/>
  <c r="J427" i="1" s="1"/>
  <c r="K427" i="1" s="1"/>
  <c r="L427" i="1" s="1"/>
  <c r="M427" i="1" s="1"/>
  <c r="N427" i="1" s="1"/>
  <c r="O427" i="1" s="1"/>
  <c r="P414" i="1"/>
  <c r="C382" i="1"/>
  <c r="D382" i="1" s="1"/>
  <c r="E382" i="1" s="1"/>
  <c r="F382" i="1" s="1"/>
  <c r="G382" i="1" s="1"/>
  <c r="H382" i="1" s="1"/>
  <c r="I382" i="1" s="1"/>
  <c r="J382" i="1" s="1"/>
  <c r="K382" i="1" s="1"/>
  <c r="L382" i="1" s="1"/>
  <c r="M382" i="1" s="1"/>
  <c r="N382" i="1" s="1"/>
  <c r="G448" i="1"/>
  <c r="I448" i="1"/>
  <c r="F448" i="1"/>
  <c r="E448" i="1"/>
  <c r="N448" i="1"/>
  <c r="M448" i="1"/>
  <c r="J448" i="1"/>
  <c r="Q464" i="1"/>
  <c r="P462" i="1"/>
  <c r="K448" i="1"/>
  <c r="L448" i="1"/>
  <c r="O380" i="1"/>
  <c r="AD374" i="1"/>
  <c r="AJ368" i="1"/>
  <c r="Q459" i="1"/>
  <c r="P457" i="1"/>
  <c r="O448" i="1"/>
  <c r="E412" i="1"/>
  <c r="D442" i="1"/>
  <c r="D417" i="1"/>
  <c r="AB368" i="1"/>
  <c r="O382" i="1" l="1"/>
  <c r="E442" i="1"/>
  <c r="F412" i="1"/>
  <c r="E417" i="1"/>
  <c r="P464" i="1"/>
  <c r="M457" i="1"/>
  <c r="M459" i="1" s="1"/>
  <c r="I457" i="1"/>
  <c r="I459" i="1" s="1"/>
  <c r="E457" i="1"/>
  <c r="E459" i="1" s="1"/>
  <c r="L457" i="1"/>
  <c r="L459" i="1" s="1"/>
  <c r="H457" i="1"/>
  <c r="H459" i="1" s="1"/>
  <c r="D457" i="1"/>
  <c r="D459" i="1" s="1"/>
  <c r="P459" i="1"/>
  <c r="K457" i="1"/>
  <c r="K459" i="1" s="1"/>
  <c r="J457" i="1"/>
  <c r="J459" i="1" s="1"/>
  <c r="F457" i="1"/>
  <c r="F459" i="1" s="1"/>
  <c r="O457" i="1"/>
  <c r="N457" i="1"/>
  <c r="N459" i="1" s="1"/>
  <c r="G457" i="1"/>
  <c r="G459" i="1" s="1"/>
  <c r="F442" i="1" l="1"/>
  <c r="F417" i="1"/>
  <c r="G412" i="1"/>
  <c r="O459" i="1"/>
  <c r="C462" i="1"/>
  <c r="G442" i="1" l="1"/>
  <c r="G417" i="1"/>
  <c r="H412" i="1"/>
  <c r="C464" i="1"/>
  <c r="M462" i="1"/>
  <c r="M464" i="1" s="1"/>
  <c r="G462" i="1"/>
  <c r="G464" i="1" s="1"/>
  <c r="F462" i="1"/>
  <c r="F464" i="1" s="1"/>
  <c r="H462" i="1"/>
  <c r="H464" i="1" s="1"/>
  <c r="N462" i="1"/>
  <c r="N464" i="1" s="1"/>
  <c r="I462" i="1"/>
  <c r="I464" i="1" s="1"/>
  <c r="L462" i="1"/>
  <c r="L464" i="1" s="1"/>
  <c r="K462" i="1"/>
  <c r="K464" i="1" s="1"/>
  <c r="D462" i="1"/>
  <c r="D464" i="1" s="1"/>
  <c r="O462" i="1"/>
  <c r="O464" i="1" s="1"/>
  <c r="J462" i="1"/>
  <c r="J464" i="1" s="1"/>
  <c r="E462" i="1"/>
  <c r="E464" i="1" s="1"/>
  <c r="H442" i="1" l="1"/>
  <c r="I412" i="1"/>
  <c r="H417" i="1"/>
  <c r="I442" i="1" l="1"/>
  <c r="J412" i="1"/>
  <c r="I417" i="1"/>
  <c r="J442" i="1" l="1"/>
  <c r="K412" i="1"/>
  <c r="J417" i="1"/>
  <c r="K442" i="1" l="1"/>
  <c r="L412" i="1"/>
  <c r="K417" i="1"/>
  <c r="M412" i="1" l="1"/>
  <c r="L442" i="1"/>
  <c r="L417" i="1"/>
  <c r="M442" i="1" l="1"/>
  <c r="N412" i="1"/>
  <c r="M417" i="1"/>
  <c r="N442" i="1" l="1"/>
  <c r="O412" i="1"/>
  <c r="N417" i="1"/>
  <c r="C425" i="1" l="1"/>
  <c r="O442" i="1"/>
  <c r="P442" i="1" s="1"/>
  <c r="O417" i="1"/>
  <c r="C443" i="1" l="1"/>
  <c r="D425" i="1"/>
  <c r="C430" i="1"/>
  <c r="D443" i="1" l="1"/>
  <c r="E425" i="1"/>
  <c r="D430" i="1"/>
  <c r="F425" i="1" l="1"/>
  <c r="E443" i="1"/>
  <c r="E430" i="1"/>
  <c r="G425" i="1" l="1"/>
  <c r="F443" i="1"/>
  <c r="F430" i="1"/>
  <c r="G443" i="1" l="1"/>
  <c r="H425" i="1"/>
  <c r="G430" i="1"/>
  <c r="H443" i="1" l="1"/>
  <c r="I425" i="1"/>
  <c r="H430" i="1"/>
  <c r="J425" i="1" l="1"/>
  <c r="I443" i="1"/>
  <c r="I430" i="1"/>
  <c r="K425" i="1" l="1"/>
  <c r="J443" i="1"/>
  <c r="J430" i="1"/>
  <c r="K443" i="1" l="1"/>
  <c r="L425" i="1"/>
  <c r="K430" i="1"/>
  <c r="L443" i="1" l="1"/>
  <c r="M425" i="1"/>
  <c r="L430" i="1"/>
  <c r="N425" i="1" l="1"/>
  <c r="M443" i="1"/>
  <c r="M430" i="1"/>
  <c r="O425" i="1" l="1"/>
  <c r="N443" i="1"/>
  <c r="N430" i="1"/>
  <c r="O443" i="1" l="1"/>
  <c r="P443" i="1" s="1"/>
  <c r="O430" i="1"/>
</calcChain>
</file>

<file path=xl/comments1.xml><?xml version="1.0" encoding="utf-8"?>
<comments xmlns="http://schemas.openxmlformats.org/spreadsheetml/2006/main">
  <authors>
    <author>Setup</author>
    <author>curtis_young</author>
    <author>Welch, Kathy</author>
  </authors>
  <commentList>
    <comment ref="Z128" authorId="0" shapeId="0">
      <text>
        <r>
          <rPr>
            <b/>
            <sz val="9"/>
            <color indexed="81"/>
            <rFont val="Tahoma"/>
            <family val="2"/>
          </rPr>
          <t>Setup:</t>
        </r>
        <r>
          <rPr>
            <sz val="9"/>
            <color indexed="81"/>
            <rFont val="Tahoma"/>
            <family val="2"/>
          </rPr>
          <t xml:space="preserve">
This is removed because the offset is in FC and is not being included because it is shown as customer deposits even though it is not.  Actually relates to credits in ECIS related to customers who overpaid their bills.</t>
        </r>
      </text>
    </comment>
    <comment ref="Z167" authorId="0" shapeId="0">
      <text>
        <r>
          <rPr>
            <b/>
            <sz val="9"/>
            <color indexed="81"/>
            <rFont val="Tahoma"/>
            <family val="2"/>
          </rPr>
          <t>Setup:</t>
        </r>
        <r>
          <rPr>
            <sz val="9"/>
            <color indexed="81"/>
            <rFont val="Tahoma"/>
            <family val="2"/>
          </rPr>
          <t xml:space="preserve">
An order removed 9% of these inventory accounts as non-utility.  Therefore, they are t in the working capital column but 9% is eliminated in the adjustments.</t>
        </r>
      </text>
    </comment>
    <comment ref="AA198" authorId="1" shapeId="0">
      <text>
        <r>
          <rPr>
            <b/>
            <sz val="9"/>
            <color indexed="81"/>
            <rFont val="Tahoma"/>
            <family val="2"/>
          </rPr>
          <t>curtis_young:</t>
        </r>
        <r>
          <rPr>
            <sz val="9"/>
            <color indexed="81"/>
            <rFont val="Tahoma"/>
            <family val="2"/>
          </rPr>
          <t xml:space="preserve">
see acct 25AA-2832- changed to amount on acq. Adj. schedule to tie to ordered amount and not booked amount.</t>
        </r>
      </text>
    </comment>
    <comment ref="AA290" authorId="2" shapeId="0">
      <text>
        <r>
          <rPr>
            <b/>
            <sz val="9"/>
            <color indexed="81"/>
            <rFont val="Tahoma"/>
            <family val="2"/>
          </rPr>
          <t>Welch, Kathy:</t>
        </r>
        <r>
          <rPr>
            <sz val="9"/>
            <color indexed="81"/>
            <rFont val="Tahoma"/>
            <family val="2"/>
          </rPr>
          <t xml:space="preserve">
changed to amount in acq. Adj. schedule because have to use ordered amount and not booked amount.  Tax reform reduced the book amount
</t>
        </r>
      </text>
    </comment>
    <comment ref="Y322" authorId="0" shapeId="0">
      <text>
        <r>
          <rPr>
            <b/>
            <sz val="9"/>
            <color indexed="81"/>
            <rFont val="Tahoma"/>
            <family val="2"/>
          </rPr>
          <t>Setup:</t>
        </r>
        <r>
          <rPr>
            <sz val="9"/>
            <color indexed="81"/>
            <rFont val="Tahoma"/>
            <family val="2"/>
          </rPr>
          <t xml:space="preserve">
Based on an order part of environmental was allowed and part was not.  This is the part that was not and is eliminated on the rate base schedule.</t>
        </r>
      </text>
    </comment>
  </commentList>
</comments>
</file>

<file path=xl/sharedStrings.xml><?xml version="1.0" encoding="utf-8"?>
<sst xmlns="http://schemas.openxmlformats.org/spreadsheetml/2006/main" count="1233" uniqueCount="511">
  <si>
    <t>FPU Natural Gas</t>
  </si>
  <si>
    <t>Balance Sheet by FERC Account</t>
  </si>
  <si>
    <t>13-Month Average</t>
  </si>
  <si>
    <t>December 31, 2021</t>
  </si>
  <si>
    <t>13-Month Average ROR</t>
  </si>
  <si>
    <t>Year End ROR</t>
  </si>
  <si>
    <t>December</t>
  </si>
  <si>
    <t>January</t>
  </si>
  <si>
    <t>February</t>
  </si>
  <si>
    <t>March</t>
  </si>
  <si>
    <t>April</t>
  </si>
  <si>
    <t>May</t>
  </si>
  <si>
    <t>June</t>
  </si>
  <si>
    <t>July</t>
  </si>
  <si>
    <t>August</t>
  </si>
  <si>
    <t>September</t>
  </si>
  <si>
    <t>October</t>
  </si>
  <si>
    <t>November</t>
  </si>
  <si>
    <t>BS-13MO</t>
  </si>
  <si>
    <t>Plant in</t>
  </si>
  <si>
    <t>Acc Depr</t>
  </si>
  <si>
    <t>CWIP</t>
  </si>
  <si>
    <t>Working</t>
  </si>
  <si>
    <t>Work-Cap</t>
  </si>
  <si>
    <t>Capital</t>
  </si>
  <si>
    <t>2020</t>
  </si>
  <si>
    <t>2021</t>
  </si>
  <si>
    <t>Total</t>
  </si>
  <si>
    <t>13-Mo Avg</t>
  </si>
  <si>
    <t>Line #</t>
  </si>
  <si>
    <t>Reference</t>
  </si>
  <si>
    <t>Service</t>
  </si>
  <si>
    <t>and Amort</t>
  </si>
  <si>
    <t>Eliminations</t>
  </si>
  <si>
    <t>Structure</t>
  </si>
  <si>
    <t>Check total</t>
  </si>
  <si>
    <t>Consolidated IC Check - 1460</t>
  </si>
  <si>
    <t>13??1460</t>
  </si>
  <si>
    <t>Assets</t>
  </si>
  <si>
    <t>Property, Plant &amp; Equipment</t>
  </si>
  <si>
    <t>Plant in service</t>
  </si>
  <si>
    <t>Plant in service (detail in PowerPlan)</t>
  </si>
  <si>
    <t>10101010</t>
  </si>
  <si>
    <t>Plant In Service</t>
  </si>
  <si>
    <t>Non-utility Property</t>
  </si>
  <si>
    <t>10101210</t>
  </si>
  <si>
    <t>Miscellaneous Intangible Plant</t>
  </si>
  <si>
    <t>10103030</t>
  </si>
  <si>
    <t>Land &amp; Land Rights</t>
  </si>
  <si>
    <t>10103740</t>
  </si>
  <si>
    <t>Land Rights</t>
  </si>
  <si>
    <t>10103741</t>
  </si>
  <si>
    <t>Structures &amp; Improvements</t>
  </si>
  <si>
    <t>10103750</t>
  </si>
  <si>
    <t>Mains-Plastic</t>
  </si>
  <si>
    <t>10103761</t>
  </si>
  <si>
    <t>Mains-Steel</t>
  </si>
  <si>
    <t>10103762</t>
  </si>
  <si>
    <t>Mains-GRIP</t>
  </si>
  <si>
    <t>1010376G</t>
  </si>
  <si>
    <t>M&amp;R Station Equipment-General</t>
  </si>
  <si>
    <t>10103780</t>
  </si>
  <si>
    <t>M&amp;R Station Equipment-City Gate</t>
  </si>
  <si>
    <t>10103790</t>
  </si>
  <si>
    <t>Services-Plastic</t>
  </si>
  <si>
    <t>10103801</t>
  </si>
  <si>
    <t>Services-Steel</t>
  </si>
  <si>
    <t>10103802</t>
  </si>
  <si>
    <t>Services-GRIP</t>
  </si>
  <si>
    <t>1010380G</t>
  </si>
  <si>
    <t>Meters</t>
  </si>
  <si>
    <t>10103810</t>
  </si>
  <si>
    <t>Meter Installations</t>
  </si>
  <si>
    <t>10103820</t>
  </si>
  <si>
    <t>House Regulators</t>
  </si>
  <si>
    <t>10103830</t>
  </si>
  <si>
    <t>House Regulator Installations</t>
  </si>
  <si>
    <t>10103840</t>
  </si>
  <si>
    <t>M&amp;R Station Equipment-Industrial</t>
  </si>
  <si>
    <t>10103850</t>
  </si>
  <si>
    <t>Other Equipment</t>
  </si>
  <si>
    <t>10103870</t>
  </si>
  <si>
    <t>10103890</t>
  </si>
  <si>
    <t>Rights-of-way (allocated)</t>
  </si>
  <si>
    <t>1010389A</t>
  </si>
  <si>
    <t>10103900</t>
  </si>
  <si>
    <t>Structures &amp; Improvements (allocated)</t>
  </si>
  <si>
    <t>1010390A</t>
  </si>
  <si>
    <t>Office Furniture &amp; Equipment</t>
  </si>
  <si>
    <t>10103910</t>
  </si>
  <si>
    <t>Computers &amp; Peripherals</t>
  </si>
  <si>
    <t>10103911</t>
  </si>
  <si>
    <t>Computer Hardware</t>
  </si>
  <si>
    <t>10103912</t>
  </si>
  <si>
    <t>Furniture &amp; Fixtures</t>
  </si>
  <si>
    <t>10103913</t>
  </si>
  <si>
    <t>System Software</t>
  </si>
  <si>
    <t>10103914</t>
  </si>
  <si>
    <t>System Software (allocated)</t>
  </si>
  <si>
    <t>1010391S</t>
  </si>
  <si>
    <t>Office Furniture &amp; Equipment (allocated)</t>
  </si>
  <si>
    <t>1010391A</t>
  </si>
  <si>
    <t>Transportation Equip-Cars</t>
  </si>
  <si>
    <t>10103921</t>
  </si>
  <si>
    <t>Transportation Equip-Light Duty Trucks/Vans</t>
  </si>
  <si>
    <t>10103922</t>
  </si>
  <si>
    <t>Transportation Equip-Trailers</t>
  </si>
  <si>
    <t>10103924</t>
  </si>
  <si>
    <t>Stores Equipment</t>
  </si>
  <si>
    <t>10103930</t>
  </si>
  <si>
    <t>Tools, Shop &amp; Garage Equipment</t>
  </si>
  <si>
    <t>10103940</t>
  </si>
  <si>
    <t>Power Operated Equipment</t>
  </si>
  <si>
    <t>10103960</t>
  </si>
  <si>
    <t>Communication Equipment</t>
  </si>
  <si>
    <t>10103970</t>
  </si>
  <si>
    <t>Miscellaneous Equipment</t>
  </si>
  <si>
    <t>10103980</t>
  </si>
  <si>
    <t>Miscellaneous Equipment (allocated)</t>
  </si>
  <si>
    <t>1010398A</t>
  </si>
  <si>
    <t>Completed Construction Not Classified</t>
  </si>
  <si>
    <t>10601060</t>
  </si>
  <si>
    <t>-</t>
  </si>
  <si>
    <t>Total plant in service</t>
  </si>
  <si>
    <t>CWIP - Construction Work in Progress</t>
  </si>
  <si>
    <t>10701070</t>
  </si>
  <si>
    <t>CWIP - Other Accounts Receivable (Contractor Damages)</t>
  </si>
  <si>
    <t>10701430</t>
  </si>
  <si>
    <t>Working Capital</t>
  </si>
  <si>
    <t>SWIP - Service Work in Progress (Storms)</t>
  </si>
  <si>
    <t>10711430</t>
  </si>
  <si>
    <t>Damage Claims</t>
  </si>
  <si>
    <t>10721072</t>
  </si>
  <si>
    <t>CWIP Accruals - Construction Work in Progress</t>
  </si>
  <si>
    <t>107A1070</t>
  </si>
  <si>
    <t>CWIP Accruals - Other Accounts Receivable (Contractor Damages)</t>
  </si>
  <si>
    <t>107A1430</t>
  </si>
  <si>
    <t>CWIP Accruals GRIP - Construction Work in Progress</t>
  </si>
  <si>
    <t>107G1070</t>
  </si>
  <si>
    <t>Total CWIP</t>
  </si>
  <si>
    <t>Accum depr &amp; amort (incl RWIP)</t>
  </si>
  <si>
    <t>Accumulated Depreciation</t>
  </si>
  <si>
    <t>10801080</t>
  </si>
  <si>
    <t>Acc Depr &amp; Amort</t>
  </si>
  <si>
    <t>10803030</t>
  </si>
  <si>
    <t>10803741</t>
  </si>
  <si>
    <t>10803750</t>
  </si>
  <si>
    <t>10803761</t>
  </si>
  <si>
    <t>10803762</t>
  </si>
  <si>
    <t>1080376G</t>
  </si>
  <si>
    <t>10803780</t>
  </si>
  <si>
    <t>10803790</t>
  </si>
  <si>
    <t>10803801</t>
  </si>
  <si>
    <t>10803802</t>
  </si>
  <si>
    <t>1080380G</t>
  </si>
  <si>
    <t>10803810</t>
  </si>
  <si>
    <t>10803820</t>
  </si>
  <si>
    <t>10803830</t>
  </si>
  <si>
    <t>10803840</t>
  </si>
  <si>
    <t>10803850</t>
  </si>
  <si>
    <t>10803870</t>
  </si>
  <si>
    <t>10803900</t>
  </si>
  <si>
    <t>1080390A</t>
  </si>
  <si>
    <t>10803910</t>
  </si>
  <si>
    <t>10803911</t>
  </si>
  <si>
    <t>10803912</t>
  </si>
  <si>
    <t>10803913</t>
  </si>
  <si>
    <t>10803914</t>
  </si>
  <si>
    <t>1080391A</t>
  </si>
  <si>
    <t>1080391S</t>
  </si>
  <si>
    <t>10803921</t>
  </si>
  <si>
    <t>10803922</t>
  </si>
  <si>
    <t>10803924</t>
  </si>
  <si>
    <t>10803930</t>
  </si>
  <si>
    <t>10803940</t>
  </si>
  <si>
    <t>10803960</t>
  </si>
  <si>
    <t>10803970</t>
  </si>
  <si>
    <t>10803980</t>
  </si>
  <si>
    <t>1080398A</t>
  </si>
  <si>
    <t>RWIP - Retirement Work in Progress</t>
  </si>
  <si>
    <t>10891089</t>
  </si>
  <si>
    <t>RWIP Accruals</t>
  </si>
  <si>
    <t>108A1089</t>
  </si>
  <si>
    <t>RWIP Accruals (GRIP only)</t>
  </si>
  <si>
    <t>108G1089</t>
  </si>
  <si>
    <t>Cost Pool Clearing - Vehicles</t>
  </si>
  <si>
    <t>108V1080</t>
  </si>
  <si>
    <t>Cost Pool Cleairng Offset</t>
  </si>
  <si>
    <t>108Z1080</t>
  </si>
  <si>
    <t>Total accum depr &amp; amort (incl RWIP)</t>
  </si>
  <si>
    <t>Total property, plant &amp; equipment</t>
  </si>
  <si>
    <t>Current Assets</t>
  </si>
  <si>
    <t>Cash &amp; cash equivalents</t>
  </si>
  <si>
    <t>Imprest Account - Petty Cash</t>
  </si>
  <si>
    <t>11301350</t>
  </si>
  <si>
    <t>Petty Cash - Petty Cash</t>
  </si>
  <si>
    <t>11701350</t>
  </si>
  <si>
    <t>Total cash &amp; cash equivalents</t>
  </si>
  <si>
    <t>Trade receivables</t>
  </si>
  <si>
    <t>Accounts Receivable - Accounts Receivable</t>
  </si>
  <si>
    <t>12201420</t>
  </si>
  <si>
    <t>Provision for Bad Debts - Provision for Uncollectible Accounts</t>
  </si>
  <si>
    <t>12251440</t>
  </si>
  <si>
    <t>Accounts Receivable Credits - Accounts Receivable</t>
  </si>
  <si>
    <t>12CR1420</t>
  </si>
  <si>
    <t>Working Capital Eliminations</t>
  </si>
  <si>
    <t>Total trade receivables</t>
  </si>
  <si>
    <t>Other receivables</t>
  </si>
  <si>
    <t>Miscellaneous Accounts Receivable - Other Accounts Receivable</t>
  </si>
  <si>
    <t>12991430</t>
  </si>
  <si>
    <t>Total other receivables</t>
  </si>
  <si>
    <t>Accrued revenue (margin)</t>
  </si>
  <si>
    <t>Unbilled Revenue (Margin) - Accrued Utility Revenue</t>
  </si>
  <si>
    <t>12751730</t>
  </si>
  <si>
    <t>Total accrued revenue (margin)</t>
  </si>
  <si>
    <t>Accrued revenue (fuel)</t>
  </si>
  <si>
    <t>Unbilled Revenue (Fuel) - Accrued Utility Revenue</t>
  </si>
  <si>
    <t>12761730</t>
  </si>
  <si>
    <t>Total accrued revenue (fuel)</t>
  </si>
  <si>
    <t>IC receivable (payable) - NO DRILLDOWN</t>
  </si>
  <si>
    <t>IC with Delmarva Natural Gas</t>
  </si>
  <si>
    <t>13101460</t>
  </si>
  <si>
    <t>Capital Structure</t>
  </si>
  <si>
    <t>IC with Florida</t>
  </si>
  <si>
    <t>13301460</t>
  </si>
  <si>
    <t>IC with FPU Alloc Group</t>
  </si>
  <si>
    <t>13401460</t>
  </si>
  <si>
    <t>IC with Aspire Energy of Ohio, LLC</t>
  </si>
  <si>
    <t>13A11460</t>
  </si>
  <si>
    <t>IC with Central Florida Gas</t>
  </si>
  <si>
    <t>13CF1460</t>
  </si>
  <si>
    <t>IC with CU</t>
  </si>
  <si>
    <t>13CU1460</t>
  </si>
  <si>
    <t>IC with Eastern Shore</t>
  </si>
  <si>
    <t>13ES1460</t>
  </si>
  <si>
    <t>IC with FPU Corporate (Parent)</t>
  </si>
  <si>
    <t>13FC1460</t>
  </si>
  <si>
    <t>IC with FPU Electric</t>
  </si>
  <si>
    <t>13FE1460</t>
  </si>
  <si>
    <t>IC with Flo-Gas</t>
  </si>
  <si>
    <t>13FF1460</t>
  </si>
  <si>
    <t>IC with FPU Indiantown</t>
  </si>
  <si>
    <t>13FI1460</t>
  </si>
  <si>
    <t>IC with FPU M&amp;J</t>
  </si>
  <si>
    <t>13FM1460</t>
  </si>
  <si>
    <t>IC with FPU Natural Gas</t>
  </si>
  <si>
    <t>13FN1460</t>
  </si>
  <si>
    <t>IC with Ft. Meade</t>
  </si>
  <si>
    <t>13FT1460</t>
  </si>
  <si>
    <t>IC with Sharp Energy</t>
  </si>
  <si>
    <t>13SE1460</t>
  </si>
  <si>
    <t>Total IC receivable (payable)</t>
  </si>
  <si>
    <t>Other inventory</t>
  </si>
  <si>
    <t>Construction/Service Inventory - Plant Materials &amp; Operating Supplies</t>
  </si>
  <si>
    <t>14311540</t>
  </si>
  <si>
    <t>Purchase Price Variance - Plant Materials &amp; Operating Supplies</t>
  </si>
  <si>
    <t>14381540</t>
  </si>
  <si>
    <t>Total other inventory</t>
  </si>
  <si>
    <t>Prepaid expenses</t>
  </si>
  <si>
    <t>Prepaid Taxes - Prepayments</t>
  </si>
  <si>
    <t>15001650</t>
  </si>
  <si>
    <t>Prepaid Insurance - Prepayments</t>
  </si>
  <si>
    <t>15101650</t>
  </si>
  <si>
    <t>Prepaid Security Deposits - Prepayments</t>
  </si>
  <si>
    <t>15321650</t>
  </si>
  <si>
    <t>Prepaid Other - Prepayments</t>
  </si>
  <si>
    <t>15501650</t>
  </si>
  <si>
    <t>Total prepaid expenses</t>
  </si>
  <si>
    <t>Regulatory assets</t>
  </si>
  <si>
    <t>Self Insurance Asset - Other Regulatory Assets</t>
  </si>
  <si>
    <t>16201823</t>
  </si>
  <si>
    <t>GRIP Clearing - Miscellaneous Deferred Debits GRIP</t>
  </si>
  <si>
    <t>1609186G</t>
  </si>
  <si>
    <t>Unrecovered PGC-DB CLR - Miscellaneous Deferred Debits</t>
  </si>
  <si>
    <t>16PG1860</t>
  </si>
  <si>
    <t>Total regulatory assets</t>
  </si>
  <si>
    <t>Total current assets</t>
  </si>
  <si>
    <t>Deferred Charges &amp; Other Assets</t>
  </si>
  <si>
    <t>Environmental Regulatory Assets - Other Regulatory Assets</t>
  </si>
  <si>
    <t>17201823</t>
  </si>
  <si>
    <t>Deferred Rate Case - Miscellaneous Deferred Debits</t>
  </si>
  <si>
    <t>17601860</t>
  </si>
  <si>
    <t>Unrecovered Piping &amp; Conversion - Miscellaneous Deferred Debits</t>
  </si>
  <si>
    <t>17731860</t>
  </si>
  <si>
    <t>Unrecovered Area Expansion Costs - Accounts Receivable</t>
  </si>
  <si>
    <t>17741420</t>
  </si>
  <si>
    <t>Retirement Plans - Other Regulatory Assets</t>
  </si>
  <si>
    <t>17811823</t>
  </si>
  <si>
    <t>Regulatory Asset - Acquisition Adjustment</t>
  </si>
  <si>
    <t>17991140</t>
  </si>
  <si>
    <t>Regulatory Asset - Acquisition Adjustment (2nd acct)</t>
  </si>
  <si>
    <t>17991141</t>
  </si>
  <si>
    <t>Regulatory Asset - Accumulated Amort Acquisition Adjustment</t>
  </si>
  <si>
    <t>17991150</t>
  </si>
  <si>
    <t>Really unprotected reg liab.</t>
  </si>
  <si>
    <t>Regulatory Asset - Accumulated Amort Acquisition Adjustment (2nd acct)</t>
  </si>
  <si>
    <t>17991151</t>
  </si>
  <si>
    <t>Regulatory Asset-COVID-19 - Other Regulatory Assets</t>
  </si>
  <si>
    <t>17CO1823</t>
  </si>
  <si>
    <t>Operating lease assets</t>
  </si>
  <si>
    <t>Operating Lease-RoU Asset 101.1 - Capital Leases</t>
  </si>
  <si>
    <t>101L1011</t>
  </si>
  <si>
    <t>Lease Amort-RoU Asset 101.1 - Capital Leases</t>
  </si>
  <si>
    <t>108L1011</t>
  </si>
  <si>
    <t>Total operating lease assets</t>
  </si>
  <si>
    <t>Goodwill</t>
  </si>
  <si>
    <t>Goodwill - Intangibles</t>
  </si>
  <si>
    <t>18101869</t>
  </si>
  <si>
    <t>Total goodwill</t>
  </si>
  <si>
    <t>Other deferred charges</t>
  </si>
  <si>
    <t>Clearing Account - Clearing Accounts</t>
  </si>
  <si>
    <t>19901840</t>
  </si>
  <si>
    <t>Clearing Account - Clearing Accounts GRIP</t>
  </si>
  <si>
    <t>1990184G</t>
  </si>
  <si>
    <t>Total other deferred charges</t>
  </si>
  <si>
    <t>Total deferred charges &amp; other assets</t>
  </si>
  <si>
    <t>Total Assets</t>
  </si>
  <si>
    <t>=</t>
  </si>
  <si>
    <t>Capitalization &amp; Liabilities</t>
  </si>
  <si>
    <t>Current Liabilities</t>
  </si>
  <si>
    <t>Accounts payable</t>
  </si>
  <si>
    <t>AP Hand Accrual - Accounts Payable</t>
  </si>
  <si>
    <t>21002320</t>
  </si>
  <si>
    <t>Accounts Payable-Unmatched Receipts - Accounts Payable</t>
  </si>
  <si>
    <t>21102320</t>
  </si>
  <si>
    <t>Gas Bills Payable - Accounts Payable</t>
  </si>
  <si>
    <t>21122320</t>
  </si>
  <si>
    <t>Accounts Payable Clearing-Leases - Accounts Payable</t>
  </si>
  <si>
    <t>21LS2320</t>
  </si>
  <si>
    <t>Total accounts payable</t>
  </si>
  <si>
    <t>Customer deposits &amp; refunds</t>
  </si>
  <si>
    <t>Customer Deposits - Customer Deposits</t>
  </si>
  <si>
    <t>22102350</t>
  </si>
  <si>
    <t>Customer Advances-Construction - Customer Advances for Construction</t>
  </si>
  <si>
    <t>22302520</t>
  </si>
  <si>
    <t>Total customer deposits &amp; refunds</t>
  </si>
  <si>
    <t>Accrued interest</t>
  </si>
  <si>
    <t>Customer Deposits - Accrued Interest</t>
  </si>
  <si>
    <t>23302370</t>
  </si>
  <si>
    <t>Total accrued interest</t>
  </si>
  <si>
    <t>Income taxes</t>
  </si>
  <si>
    <t>State - Accrued - Current</t>
  </si>
  <si>
    <t>24012365</t>
  </si>
  <si>
    <t>State - Accrued - Prior</t>
  </si>
  <si>
    <t>24012367</t>
  </si>
  <si>
    <t>Federal - Accrued - Current</t>
  </si>
  <si>
    <t>24202365</t>
  </si>
  <si>
    <t>Federal - Accrued - Prior</t>
  </si>
  <si>
    <t>24202367</t>
  </si>
  <si>
    <t>FL - Accrued - Prior</t>
  </si>
  <si>
    <t>24FL2367</t>
  </si>
  <si>
    <t>Total income taxes</t>
  </si>
  <si>
    <t>Regulatory liabilities</t>
  </si>
  <si>
    <t>Conservation Cost Recovery Liability - Other Deferred Credits</t>
  </si>
  <si>
    <t>26002530</t>
  </si>
  <si>
    <t>Over/Under Collections GRIP - Other Deferred Credits GRIP</t>
  </si>
  <si>
    <t>2605253G</t>
  </si>
  <si>
    <t>GRIP Clearing - Other Deferred Credits GRIP</t>
  </si>
  <si>
    <t>2609253G</t>
  </si>
  <si>
    <t>Self Insurance-Current - Accumulated Provision for Injuries &amp; Damages</t>
  </si>
  <si>
    <t>26202282</t>
  </si>
  <si>
    <t>Over-recovered PGC - Other Deferred Credits</t>
  </si>
  <si>
    <t>26PG2530</t>
  </si>
  <si>
    <t>Total regulatory liabilities</t>
  </si>
  <si>
    <t>Other accrued liabilities</t>
  </si>
  <si>
    <t>Accumulated Provision for Rate Refund - Accum Provision for Rate Refunds</t>
  </si>
  <si>
    <t>27402290</t>
  </si>
  <si>
    <t>Operating Lease Liability - Capital Lease Obligations-Current</t>
  </si>
  <si>
    <t>27772430</t>
  </si>
  <si>
    <t>Deferred Environmental Liability - Other Deferred Credits</t>
  </si>
  <si>
    <t>27782530</t>
  </si>
  <si>
    <t>Property Taxes - Tax Collections Payable</t>
  </si>
  <si>
    <t>27812410</t>
  </si>
  <si>
    <t>Franchise Tax - Tax Collections Payable</t>
  </si>
  <si>
    <t>27822410</t>
  </si>
  <si>
    <t>Accrued State Regulatory Tax - Tax Collections Payable</t>
  </si>
  <si>
    <t>27852410</t>
  </si>
  <si>
    <t>Accrued Gross Receipts Tax - Tax Collections Payable</t>
  </si>
  <si>
    <t>27882410</t>
  </si>
  <si>
    <t>Accrued Utility Tax - Tax Collections Payable</t>
  </si>
  <si>
    <t>27892410</t>
  </si>
  <si>
    <t>FL Taxes Other - Sales Tax</t>
  </si>
  <si>
    <t>27FL2413</t>
  </si>
  <si>
    <t>Total other accrued liabilities</t>
  </si>
  <si>
    <t>Total current liabilities</t>
  </si>
  <si>
    <t>Deferred Credits &amp; Other Liabilities</t>
  </si>
  <si>
    <t>Deferred income taxes (non-current)</t>
  </si>
  <si>
    <t>ADIT Federal - Property</t>
  </si>
  <si>
    <t>25002820</t>
  </si>
  <si>
    <t>ADIT Federal - Other</t>
  </si>
  <si>
    <t>25002830</t>
  </si>
  <si>
    <t>General - Other (TEMP CU Merger Costs)</t>
  </si>
  <si>
    <t>25002832</t>
  </si>
  <si>
    <t>ADIT State - Property</t>
  </si>
  <si>
    <t>25012820</t>
  </si>
  <si>
    <t>ADIT State - Other</t>
  </si>
  <si>
    <t>25012830</t>
  </si>
  <si>
    <t>Acquisition Adjustment - Other</t>
  </si>
  <si>
    <t>25AA2832</t>
  </si>
  <si>
    <t>Amortization - Other</t>
  </si>
  <si>
    <t>25AM2832</t>
  </si>
  <si>
    <t>Tax Rate Change-Acq Adj - Other</t>
  </si>
  <si>
    <t>25AX2832</t>
  </si>
  <si>
    <t>Bad Debts - Other</t>
  </si>
  <si>
    <t>25BD2831</t>
  </si>
  <si>
    <t>Conservation - Other</t>
  </si>
  <si>
    <t>25CN2831</t>
  </si>
  <si>
    <t>Depreciation - Property</t>
  </si>
  <si>
    <t>25DP2822</t>
  </si>
  <si>
    <t>Environmental - Other</t>
  </si>
  <si>
    <t>25EN2832</t>
  </si>
  <si>
    <t>GRIP - Property</t>
  </si>
  <si>
    <t>25GP2821</t>
  </si>
  <si>
    <t>Insurance Deductibles - Other</t>
  </si>
  <si>
    <t>25ID2831</t>
  </si>
  <si>
    <t>Leases - Other</t>
  </si>
  <si>
    <t>25LS2832</t>
  </si>
  <si>
    <t>Piping &amp; Conversion - Property</t>
  </si>
  <si>
    <t>25PC2822</t>
  </si>
  <si>
    <t>Pension - Other</t>
  </si>
  <si>
    <t>25PN2832</t>
  </si>
  <si>
    <t>Post-retirement Benefits - Other</t>
  </si>
  <si>
    <t>25PR2832</t>
  </si>
  <si>
    <t>Reacquired Debt - Other</t>
  </si>
  <si>
    <t>25RD2832</t>
  </si>
  <si>
    <t>Repairs - Property</t>
  </si>
  <si>
    <t>25RE2822</t>
  </si>
  <si>
    <t>State Decoupling - Other</t>
  </si>
  <si>
    <t>25SD2832</t>
  </si>
  <si>
    <t>Self Insurance - Other</t>
  </si>
  <si>
    <t>25SI2831</t>
  </si>
  <si>
    <t>Tax Rate Change - Property</t>
  </si>
  <si>
    <t>25TX2822</t>
  </si>
  <si>
    <t>Tax Rate Change - Other</t>
  </si>
  <si>
    <t>25TX2832</t>
  </si>
  <si>
    <t>Storm (weather) Reserve - Other</t>
  </si>
  <si>
    <t>25WR2832</t>
  </si>
  <si>
    <t>Total deferred income taxes (non-current)</t>
  </si>
  <si>
    <t>Storm Reserve - Accum Provision for Property Insurance</t>
  </si>
  <si>
    <t>28052281</t>
  </si>
  <si>
    <t>Regulatory Liability Tax Rate Change - Othr Reg Liab-Not Protected</t>
  </si>
  <si>
    <t>280R254N</t>
  </si>
  <si>
    <t>Regulatory Liability Tax Rate Change - Othr Reg Liab-Protected</t>
  </si>
  <si>
    <t>280R254P</t>
  </si>
  <si>
    <t>Regulatory Liability ADIT - Property</t>
  </si>
  <si>
    <t>280X2822</t>
  </si>
  <si>
    <t>Environmental liabilities</t>
  </si>
  <si>
    <t>Deferred Environmental Costs - Other Deferred Credits</t>
  </si>
  <si>
    <t>28102530</t>
  </si>
  <si>
    <t>28152530</t>
  </si>
  <si>
    <t>Deferred Environmental Liability - Other Deferred Credits 2</t>
  </si>
  <si>
    <t>28152531</t>
  </si>
  <si>
    <t>Deferred Environmental Contra - Other Deferred Credits</t>
  </si>
  <si>
    <t>28192530</t>
  </si>
  <si>
    <t>Total environmental liabilities</t>
  </si>
  <si>
    <t>Accrued asset removal cost</t>
  </si>
  <si>
    <t>AARC (detail in PowerPlan)</t>
  </si>
  <si>
    <t>108S108S</t>
  </si>
  <si>
    <t>108S3761</t>
  </si>
  <si>
    <t>108S3762</t>
  </si>
  <si>
    <t>108S376G</t>
  </si>
  <si>
    <t>108S3780</t>
  </si>
  <si>
    <t>108S3790</t>
  </si>
  <si>
    <t>108S3801</t>
  </si>
  <si>
    <t>108S3802</t>
  </si>
  <si>
    <t>108S380G</t>
  </si>
  <si>
    <t>108S3820</t>
  </si>
  <si>
    <t>108S3840</t>
  </si>
  <si>
    <t>Total accrued asset removal cost</t>
  </si>
  <si>
    <t>Other pension &amp; benefit costs</t>
  </si>
  <si>
    <t>Accrued Pensions - Accum Provision for Pensions &amp; Benefits</t>
  </si>
  <si>
    <t>29002283</t>
  </si>
  <si>
    <t>Other Post Retirement Benefits - Accum Provision for Pensions &amp; Benefits</t>
  </si>
  <si>
    <t>29202283</t>
  </si>
  <si>
    <t>Total other pension &amp; benefit costs</t>
  </si>
  <si>
    <t>Operating lease liabilities</t>
  </si>
  <si>
    <t>Operating Lease Liability - Capital Lease Obligations-Non Current</t>
  </si>
  <si>
    <t>29802270</t>
  </si>
  <si>
    <t>Other liabilities</t>
  </si>
  <si>
    <t>Miscellaneous Long-term Liabilities - CIAC</t>
  </si>
  <si>
    <t>29902520</t>
  </si>
  <si>
    <t>Total other liabilities</t>
  </si>
  <si>
    <t>Total deferred credits &amp; other liabilities</t>
  </si>
  <si>
    <t>Capitalization</t>
  </si>
  <si>
    <t>Stockholders' equity</t>
  </si>
  <si>
    <t>Retained Earnings (Auto) - NO DRILLDOWN</t>
  </si>
  <si>
    <t>34002160</t>
  </si>
  <si>
    <t>Retained Earnings (Beg Bal/Manual) - Retained Earnings</t>
  </si>
  <si>
    <t>34102160</t>
  </si>
  <si>
    <t>Total stockholders' equity</t>
  </si>
  <si>
    <t>Total Capitalization</t>
  </si>
  <si>
    <t>Plus Commom Allocation:</t>
  </si>
  <si>
    <t xml:space="preserve">     From Common Plant</t>
  </si>
  <si>
    <t>Total Capitalization &amp; Liabilities</t>
  </si>
  <si>
    <t xml:space="preserve">     From Common Work_Cap</t>
  </si>
  <si>
    <t>Per Books - Schedules 1 &amp; 2, Page 1</t>
  </si>
  <si>
    <t>REG-BS13MON</t>
  </si>
  <si>
    <t>01/31/22</t>
  </si>
  <si>
    <t>Bal Sheet -- 13 Mo. Avg.</t>
  </si>
  <si>
    <t>03:54 PM</t>
  </si>
  <si>
    <t>Eliminate, if a positive number</t>
  </si>
  <si>
    <t>Other deferred credits</t>
  </si>
  <si>
    <t>From Curtis forecast</t>
  </si>
  <si>
    <t>Amortization</t>
  </si>
  <si>
    <t xml:space="preserve"> 2022 Growth and inflation factors</t>
  </si>
  <si>
    <t>2022 variance</t>
  </si>
  <si>
    <t xml:space="preserve"> 2023 Growth and inflation factors</t>
  </si>
  <si>
    <t>2023 variance</t>
  </si>
  <si>
    <t>Environmental Estimate</t>
  </si>
  <si>
    <t>Accounts Payable estimate</t>
  </si>
  <si>
    <t>Accounts receivable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</si>
</sst>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quot;$&quot;#,###,##0;\(&quot;$&quot;#,###,##0\)"/>
    <numFmt numFmtId="167" formatCode="[$-409]mmm\-yy;@"/>
  </numFmts>
  <fonts count="16" x14ac:knownFonts="1">
    <font>
      <sz val="10"/>
      <name val="Arial"/>
      <family val="2"/>
    </font>
    <font>
      <sz val="10"/>
      <name val="Arial"/>
      <family val="2"/>
    </font>
    <font>
      <sz val="14"/>
      <color indexed="0"/>
      <name val="Arial Black"/>
      <family val="2"/>
    </font>
    <font>
      <sz val="10"/>
      <color indexed="0"/>
      <name val="Arial"/>
      <family val="2"/>
    </font>
    <font>
      <sz val="12"/>
      <color indexed="0"/>
      <name val="Arial Black"/>
      <family val="2"/>
    </font>
    <font>
      <b/>
      <sz val="10"/>
      <color indexed="0"/>
      <name val="Arial"/>
      <family val="2"/>
    </font>
    <font>
      <sz val="10"/>
      <color indexed="0"/>
      <name val="Arial Black"/>
      <family val="2"/>
    </font>
    <font>
      <sz val="10"/>
      <color rgb="FFFF0000"/>
      <name val="Arial"/>
      <family val="2"/>
    </font>
    <font>
      <i/>
      <sz val="10"/>
      <color indexed="0"/>
      <name val="Arial"/>
      <family val="2"/>
    </font>
    <font>
      <b/>
      <sz val="10"/>
      <name val="Arial"/>
      <family val="2"/>
    </font>
    <font>
      <b/>
      <u/>
      <sz val="10"/>
      <name val="Arial"/>
      <family val="2"/>
    </font>
    <font>
      <b/>
      <i/>
      <u/>
      <sz val="10"/>
      <name val="Arial"/>
      <family val="2"/>
    </font>
    <font>
      <b/>
      <i/>
      <u/>
      <sz val="10"/>
      <color rgb="FF0000FF"/>
      <name val="Arial"/>
      <family val="2"/>
    </font>
    <font>
      <b/>
      <sz val="10"/>
      <color rgb="FF0000FF"/>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indexed="8"/>
      </patternFill>
    </fill>
    <fill>
      <patternFill patternType="solid">
        <fgColor rgb="FFFFC00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164" fontId="3" fillId="0" borderId="0"/>
  </cellStyleXfs>
  <cellXfs count="64">
    <xf numFmtId="0" fontId="0" fillId="0" borderId="0" xfId="0"/>
    <xf numFmtId="0" fontId="2" fillId="0" borderId="0" xfId="0" applyFont="1" applyAlignment="1">
      <alignment horizontal="left"/>
    </xf>
    <xf numFmtId="164" fontId="3" fillId="0" borderId="0" xfId="2"/>
    <xf numFmtId="43" fontId="0" fillId="0" borderId="0" xfId="1" applyFont="1"/>
    <xf numFmtId="0" fontId="4" fillId="0" borderId="0" xfId="0" applyFont="1" applyAlignment="1">
      <alignment horizontal="left"/>
    </xf>
    <xf numFmtId="165" fontId="0" fillId="0" borderId="0" xfId="0" applyNumberFormat="1"/>
    <xf numFmtId="0" fontId="0" fillId="2" borderId="0" xfId="0" applyFill="1"/>
    <xf numFmtId="49" fontId="3" fillId="0" borderId="0" xfId="2" applyNumberFormat="1" applyAlignment="1">
      <alignment horizontal="center"/>
    </xf>
    <xf numFmtId="0" fontId="0" fillId="0" borderId="0" xfId="0" applyAlignment="1">
      <alignment horizontal="center"/>
    </xf>
    <xf numFmtId="0" fontId="0" fillId="2" borderId="0" xfId="0" applyFill="1" applyAlignment="1">
      <alignment horizontal="center"/>
    </xf>
    <xf numFmtId="43" fontId="0" fillId="0" borderId="0" xfId="1" applyFont="1" applyAlignment="1">
      <alignment horizontal="center"/>
    </xf>
    <xf numFmtId="49" fontId="3" fillId="0" borderId="1" xfId="2" applyNumberFormat="1" applyBorder="1" applyAlignment="1">
      <alignment horizontal="center"/>
    </xf>
    <xf numFmtId="49" fontId="5" fillId="0" borderId="1" xfId="2" applyNumberFormat="1" applyFont="1" applyBorder="1" applyAlignment="1">
      <alignment horizontal="center"/>
    </xf>
    <xf numFmtId="0" fontId="0" fillId="0" borderId="0" xfId="0" applyAlignment="1">
      <alignment horizontal="left"/>
    </xf>
    <xf numFmtId="166" fontId="3" fillId="0" borderId="0" xfId="2" applyNumberFormat="1"/>
    <xf numFmtId="165" fontId="0" fillId="0" borderId="0" xfId="1" applyNumberFormat="1" applyFont="1"/>
    <xf numFmtId="165" fontId="0" fillId="2" borderId="0" xfId="1" applyNumberFormat="1" applyFont="1" applyFill="1"/>
    <xf numFmtId="0" fontId="4" fillId="0" borderId="0" xfId="0" applyFont="1"/>
    <xf numFmtId="164" fontId="4" fillId="0" borderId="0" xfId="2" applyFont="1"/>
    <xf numFmtId="0" fontId="6" fillId="0" borderId="0" xfId="0" applyFont="1" applyAlignment="1">
      <alignment horizontal="left"/>
    </xf>
    <xf numFmtId="0" fontId="6" fillId="0" borderId="0" xfId="0" applyFont="1"/>
    <xf numFmtId="164" fontId="6" fillId="0" borderId="0" xfId="2" applyFont="1"/>
    <xf numFmtId="0" fontId="5" fillId="0" borderId="0" xfId="0" applyFont="1" applyAlignment="1">
      <alignment horizontal="left"/>
    </xf>
    <xf numFmtId="0" fontId="5" fillId="0" borderId="0" xfId="0" applyFont="1"/>
    <xf numFmtId="164" fontId="5" fillId="0" borderId="0" xfId="2" applyFont="1"/>
    <xf numFmtId="165" fontId="0" fillId="3" borderId="0" xfId="1" applyNumberFormat="1" applyFont="1" applyFill="1"/>
    <xf numFmtId="165" fontId="7" fillId="2" borderId="0" xfId="1" applyNumberFormat="1" applyFont="1" applyFill="1"/>
    <xf numFmtId="49" fontId="3" fillId="0" borderId="0" xfId="2" applyNumberFormat="1" applyAlignment="1">
      <alignment horizontal="fill"/>
    </xf>
    <xf numFmtId="0" fontId="8" fillId="4" borderId="0" xfId="0" applyFont="1" applyFill="1" applyAlignment="1">
      <alignment horizontal="left"/>
    </xf>
    <xf numFmtId="164" fontId="8" fillId="4" borderId="0" xfId="2" applyFont="1" applyFill="1"/>
    <xf numFmtId="164" fontId="3" fillId="2" borderId="0" xfId="2" applyFill="1"/>
    <xf numFmtId="165" fontId="0" fillId="5" borderId="0" xfId="1" applyNumberFormat="1" applyFont="1" applyFill="1"/>
    <xf numFmtId="0" fontId="0" fillId="6" borderId="0" xfId="0" applyFill="1"/>
    <xf numFmtId="165" fontId="0" fillId="6" borderId="0" xfId="1" applyNumberFormat="1" applyFont="1" applyFill="1"/>
    <xf numFmtId="43" fontId="0" fillId="6" borderId="0" xfId="1" applyFont="1" applyFill="1"/>
    <xf numFmtId="0" fontId="0" fillId="0" borderId="2" xfId="0" applyBorder="1" applyAlignment="1">
      <alignment horizontal="left"/>
    </xf>
    <xf numFmtId="0" fontId="0" fillId="0" borderId="3" xfId="0" applyBorder="1" applyAlignment="1">
      <alignment horizontal="left"/>
    </xf>
    <xf numFmtId="164" fontId="3" fillId="0" borderId="3" xfId="2" applyBorder="1"/>
    <xf numFmtId="164" fontId="3" fillId="0" borderId="4" xfId="2" applyBorder="1"/>
    <xf numFmtId="165" fontId="0" fillId="7" borderId="0" xfId="1" applyNumberFormat="1" applyFont="1" applyFill="1"/>
    <xf numFmtId="0" fontId="5" fillId="0" borderId="1" xfId="0" applyFont="1" applyBorder="1" applyAlignment="1">
      <alignment horizontal="left"/>
    </xf>
    <xf numFmtId="0" fontId="5" fillId="0" borderId="1" xfId="0" applyFont="1" applyBorder="1"/>
    <xf numFmtId="164" fontId="5" fillId="0" borderId="1" xfId="2" applyFont="1" applyBorder="1"/>
    <xf numFmtId="164" fontId="3" fillId="3" borderId="4" xfId="2" applyFill="1" applyBorder="1"/>
    <xf numFmtId="165" fontId="0" fillId="8" borderId="0" xfId="1" applyNumberFormat="1" applyFont="1" applyFill="1"/>
    <xf numFmtId="165" fontId="1" fillId="0" borderId="0" xfId="1" applyNumberFormat="1" applyFont="1"/>
    <xf numFmtId="0" fontId="0" fillId="2" borderId="0" xfId="0" applyFill="1" applyAlignment="1">
      <alignment horizontal="left"/>
    </xf>
    <xf numFmtId="164" fontId="3" fillId="3" borderId="0" xfId="2" applyFill="1"/>
    <xf numFmtId="165" fontId="9" fillId="2" borderId="5" xfId="1" applyNumberFormat="1" applyFont="1" applyFill="1" applyBorder="1"/>
    <xf numFmtId="43" fontId="0" fillId="8" borderId="0" xfId="1" applyFont="1" applyFill="1"/>
    <xf numFmtId="49" fontId="3" fillId="0" borderId="0" xfId="2" applyNumberFormat="1" applyAlignment="1">
      <alignment horizontal="right"/>
    </xf>
    <xf numFmtId="164" fontId="0" fillId="0" borderId="0" xfId="0" applyNumberFormat="1"/>
    <xf numFmtId="167" fontId="3" fillId="0" borderId="0" xfId="2" quotePrefix="1" applyNumberFormat="1"/>
    <xf numFmtId="0" fontId="1" fillId="0" borderId="0" xfId="0" applyFont="1"/>
    <xf numFmtId="0" fontId="9" fillId="0" borderId="0" xfId="0" applyFont="1"/>
    <xf numFmtId="165" fontId="3" fillId="7" borderId="0" xfId="1" applyNumberFormat="1" applyFont="1" applyFill="1"/>
    <xf numFmtId="165" fontId="3" fillId="0" borderId="0" xfId="1" applyNumberFormat="1" applyFont="1"/>
    <xf numFmtId="167" fontId="10" fillId="0" borderId="0" xfId="2" quotePrefix="1" applyNumberFormat="1" applyFont="1"/>
    <xf numFmtId="164" fontId="3" fillId="5" borderId="0" xfId="2" applyFill="1"/>
    <xf numFmtId="164" fontId="11" fillId="5" borderId="0" xfId="2" applyFont="1" applyFill="1"/>
    <xf numFmtId="0" fontId="0" fillId="0" borderId="0" xfId="0" applyAlignment="1">
      <alignment horizontal="right"/>
    </xf>
    <xf numFmtId="0" fontId="12" fillId="0" borderId="0" xfId="0" applyFont="1" applyAlignment="1">
      <alignment horizontal="left" indent="15"/>
    </xf>
    <xf numFmtId="0" fontId="13" fillId="0" borderId="0" xfId="0" applyFont="1"/>
    <xf numFmtId="164" fontId="3" fillId="0" borderId="0" xfId="2" applyAlignment="1">
      <alignment horizontal="right"/>
    </xf>
  </cellXfs>
  <cellStyles count="3">
    <cellStyle name="Comma" xfId="1" builtinId="3"/>
    <cellStyle name="FRxAmtStyle"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5.xml" Id="rId26" /><Relationship Type="http://schemas.openxmlformats.org/officeDocument/2006/relationships/externalLink" Target="externalLinks/externalLink38.xml" Id="rId39" /><Relationship Type="http://schemas.openxmlformats.org/officeDocument/2006/relationships/externalLink" Target="externalLinks/externalLink20.xml" Id="rId21" /><Relationship Type="http://schemas.openxmlformats.org/officeDocument/2006/relationships/externalLink" Target="externalLinks/externalLink33.xml" Id="rId34" /><Relationship Type="http://schemas.openxmlformats.org/officeDocument/2006/relationships/externalLink" Target="externalLinks/externalLink41.xml" Id="rId42" /><Relationship Type="http://schemas.openxmlformats.org/officeDocument/2006/relationships/externalLink" Target="externalLinks/externalLink46.xml" Id="rId47" /><Relationship Type="http://schemas.openxmlformats.org/officeDocument/2006/relationships/externalLink" Target="externalLinks/externalLink49.xml" Id="rId50" /><Relationship Type="http://schemas.openxmlformats.org/officeDocument/2006/relationships/externalLink" Target="externalLinks/externalLink54.xml" Id="rId55" /><Relationship Type="http://schemas.openxmlformats.org/officeDocument/2006/relationships/externalLink" Target="externalLinks/externalLink62.xml" Id="rId63" /><Relationship Type="http://schemas.openxmlformats.org/officeDocument/2006/relationships/externalLink" Target="externalLinks/externalLink6.xml" Id="rId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28.xml" Id="rId29"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externalLink" Target="externalLinks/externalLink23.xml" Id="rId24" /><Relationship Type="http://schemas.openxmlformats.org/officeDocument/2006/relationships/externalLink" Target="externalLinks/externalLink31.xml" Id="rId32" /><Relationship Type="http://schemas.openxmlformats.org/officeDocument/2006/relationships/externalLink" Target="externalLinks/externalLink36.xml" Id="rId37" /><Relationship Type="http://schemas.openxmlformats.org/officeDocument/2006/relationships/externalLink" Target="externalLinks/externalLink39.xml" Id="rId40" /><Relationship Type="http://schemas.openxmlformats.org/officeDocument/2006/relationships/externalLink" Target="externalLinks/externalLink44.xml" Id="rId45" /><Relationship Type="http://schemas.openxmlformats.org/officeDocument/2006/relationships/externalLink" Target="externalLinks/externalLink52.xml" Id="rId53" /><Relationship Type="http://schemas.openxmlformats.org/officeDocument/2006/relationships/externalLink" Target="externalLinks/externalLink57.xml" Id="rId58" /><Relationship Type="http://schemas.openxmlformats.org/officeDocument/2006/relationships/sharedStrings" Target="sharedStrings.xml" Id="rId66"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externalLink" Target="externalLinks/externalLink22.xml" Id="rId23" /><Relationship Type="http://schemas.openxmlformats.org/officeDocument/2006/relationships/externalLink" Target="externalLinks/externalLink27.xml" Id="rId28" /><Relationship Type="http://schemas.openxmlformats.org/officeDocument/2006/relationships/externalLink" Target="externalLinks/externalLink35.xml" Id="rId36" /><Relationship Type="http://schemas.openxmlformats.org/officeDocument/2006/relationships/externalLink" Target="externalLinks/externalLink48.xml" Id="rId49" /><Relationship Type="http://schemas.openxmlformats.org/officeDocument/2006/relationships/externalLink" Target="externalLinks/externalLink56.xml" Id="rId57" /><Relationship Type="http://schemas.openxmlformats.org/officeDocument/2006/relationships/externalLink" Target="externalLinks/externalLink60.xml" Id="rId61"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0.xml" Id="rId31" /><Relationship Type="http://schemas.openxmlformats.org/officeDocument/2006/relationships/externalLink" Target="externalLinks/externalLink43.xml" Id="rId44" /><Relationship Type="http://schemas.openxmlformats.org/officeDocument/2006/relationships/externalLink" Target="externalLinks/externalLink51.xml" Id="rId52" /><Relationship Type="http://schemas.openxmlformats.org/officeDocument/2006/relationships/externalLink" Target="externalLinks/externalLink59.xml" Id="rId60" /><Relationship Type="http://schemas.openxmlformats.org/officeDocument/2006/relationships/styles" Target="styles.xml" Id="rId65"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externalLink" Target="externalLinks/externalLink21.xml" Id="rId22" /><Relationship Type="http://schemas.openxmlformats.org/officeDocument/2006/relationships/externalLink" Target="externalLinks/externalLink26.xml" Id="rId27" /><Relationship Type="http://schemas.openxmlformats.org/officeDocument/2006/relationships/externalLink" Target="externalLinks/externalLink29.xml" Id="rId30" /><Relationship Type="http://schemas.openxmlformats.org/officeDocument/2006/relationships/externalLink" Target="externalLinks/externalLink34.xml" Id="rId35" /><Relationship Type="http://schemas.openxmlformats.org/officeDocument/2006/relationships/externalLink" Target="externalLinks/externalLink42.xml" Id="rId43" /><Relationship Type="http://schemas.openxmlformats.org/officeDocument/2006/relationships/externalLink" Target="externalLinks/externalLink47.xml" Id="rId48" /><Relationship Type="http://schemas.openxmlformats.org/officeDocument/2006/relationships/externalLink" Target="externalLinks/externalLink55.xml" Id="rId56" /><Relationship Type="http://schemas.openxmlformats.org/officeDocument/2006/relationships/theme" Target="theme/theme1.xml" Id="rId64" /><Relationship Type="http://schemas.openxmlformats.org/officeDocument/2006/relationships/externalLink" Target="externalLinks/externalLink7.xml" Id="rId8" /><Relationship Type="http://schemas.openxmlformats.org/officeDocument/2006/relationships/externalLink" Target="externalLinks/externalLink50.xml" Id="rId51" /><Relationship Type="http://schemas.openxmlformats.org/officeDocument/2006/relationships/externalLink" Target="externalLinks/externalLink2.xml" Id="rId3"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24.xml" Id="rId25" /><Relationship Type="http://schemas.openxmlformats.org/officeDocument/2006/relationships/externalLink" Target="externalLinks/externalLink32.xml" Id="rId33" /><Relationship Type="http://schemas.openxmlformats.org/officeDocument/2006/relationships/externalLink" Target="externalLinks/externalLink37.xml" Id="rId38" /><Relationship Type="http://schemas.openxmlformats.org/officeDocument/2006/relationships/externalLink" Target="externalLinks/externalLink45.xml" Id="rId46" /><Relationship Type="http://schemas.openxmlformats.org/officeDocument/2006/relationships/externalLink" Target="externalLinks/externalLink58.xml" Id="rId59" /><Relationship Type="http://schemas.openxmlformats.org/officeDocument/2006/relationships/calcChain" Target="calcChain.xml" Id="rId67" /><Relationship Type="http://schemas.openxmlformats.org/officeDocument/2006/relationships/externalLink" Target="externalLinks/externalLink19.xml" Id="rId20" /><Relationship Type="http://schemas.openxmlformats.org/officeDocument/2006/relationships/externalLink" Target="externalLinks/externalLink40.xml" Id="rId41" /><Relationship Type="http://schemas.openxmlformats.org/officeDocument/2006/relationships/externalLink" Target="externalLinks/externalLink53.xml" Id="rId54" /><Relationship Type="http://schemas.openxmlformats.org/officeDocument/2006/relationships/externalLink" Target="externalLinks/externalLink61.xml" Id="rId62" /><Relationship Type="http://schemas.openxmlformats.org/officeDocument/2006/relationships/customXml" Target="/customXML/item.xml" Id="imanage.xml" /></Relationships>
</file>

<file path=xl/drawings/drawing1.xml><?xml version="1.0" encoding="utf-8"?>
<xdr:wsDr xmlns:xdr="http://schemas.openxmlformats.org/drawingml/2006/spreadsheetDrawing" xmlns:a="http://schemas.openxmlformats.org/drawingml/2006/main">
  <xdr:twoCellAnchor>
    <xdr:from>
      <xdr:col>16</xdr:col>
      <xdr:colOff>145677</xdr:colOff>
      <xdr:row>441</xdr:row>
      <xdr:rowOff>56029</xdr:rowOff>
    </xdr:from>
    <xdr:to>
      <xdr:col>21</xdr:col>
      <xdr:colOff>437030</xdr:colOff>
      <xdr:row>443</xdr:row>
      <xdr:rowOff>22412</xdr:rowOff>
    </xdr:to>
    <xdr:sp macro="" textlink="">
      <xdr:nvSpPr>
        <xdr:cNvPr id="2" name="TextBox 1"/>
        <xdr:cNvSpPr txBox="1"/>
      </xdr:nvSpPr>
      <xdr:spPr>
        <a:xfrm>
          <a:off x="20674853" y="70182441"/>
          <a:ext cx="3910853" cy="28014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ysClr val="windowText" lastClr="000000"/>
              </a:solidFill>
            </a:rPr>
            <a:t>G-1 4 FNa</a:t>
          </a:r>
          <a:endParaRPr lang="en-US" sz="1100" b="1">
            <a:solidFill>
              <a:sysClr val="windowText" lastClr="000000"/>
            </a:solidFill>
          </a:endParaRPr>
        </a:p>
      </xdr:txBody>
    </xdr:sp>
    <xdr:clientData/>
  </xdr:twoCellAnchor>
  <xdr:twoCellAnchor>
    <xdr:from>
      <xdr:col>15</xdr:col>
      <xdr:colOff>190500</xdr:colOff>
      <xdr:row>415</xdr:row>
      <xdr:rowOff>123263</xdr:rowOff>
    </xdr:from>
    <xdr:to>
      <xdr:col>16</xdr:col>
      <xdr:colOff>235324</xdr:colOff>
      <xdr:row>418</xdr:row>
      <xdr:rowOff>123263</xdr:rowOff>
    </xdr:to>
    <xdr:sp macro="" textlink="">
      <xdr:nvSpPr>
        <xdr:cNvPr id="3" name="TextBox 2"/>
        <xdr:cNvSpPr txBox="1"/>
      </xdr:nvSpPr>
      <xdr:spPr>
        <a:xfrm>
          <a:off x="19440525" y="68207963"/>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G1-6 FN</a:t>
          </a:r>
        </a:p>
      </xdr:txBody>
    </xdr:sp>
    <xdr:clientData/>
  </xdr:twoCellAnchor>
  <xdr:twoCellAnchor>
    <xdr:from>
      <xdr:col>15</xdr:col>
      <xdr:colOff>0</xdr:colOff>
      <xdr:row>429</xdr:row>
      <xdr:rowOff>0</xdr:rowOff>
    </xdr:from>
    <xdr:to>
      <xdr:col>16</xdr:col>
      <xdr:colOff>44824</xdr:colOff>
      <xdr:row>432</xdr:row>
      <xdr:rowOff>0</xdr:rowOff>
    </xdr:to>
    <xdr:sp macro="" textlink="">
      <xdr:nvSpPr>
        <xdr:cNvPr id="4" name="TextBox 3"/>
        <xdr:cNvSpPr txBox="1"/>
      </xdr:nvSpPr>
      <xdr:spPr>
        <a:xfrm>
          <a:off x="19250025" y="70351650"/>
          <a:ext cx="1340224" cy="4857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G1-8 FN</a:t>
          </a:r>
        </a:p>
      </xdr:txBody>
    </xdr:sp>
    <xdr:clientData/>
  </xdr:twoCellAnchor>
  <xdr:twoCellAnchor>
    <xdr:from>
      <xdr:col>17</xdr:col>
      <xdr:colOff>134469</xdr:colOff>
      <xdr:row>446</xdr:row>
      <xdr:rowOff>44822</xdr:rowOff>
    </xdr:from>
    <xdr:to>
      <xdr:col>19</xdr:col>
      <xdr:colOff>834037</xdr:colOff>
      <xdr:row>448</xdr:row>
      <xdr:rowOff>63233</xdr:rowOff>
    </xdr:to>
    <xdr:sp macro="" textlink="">
      <xdr:nvSpPr>
        <xdr:cNvPr id="5" name="TextBox 4"/>
        <xdr:cNvSpPr txBox="1"/>
      </xdr:nvSpPr>
      <xdr:spPr>
        <a:xfrm>
          <a:off x="21795440" y="70955646"/>
          <a:ext cx="1506391" cy="332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G1-6 FN</a:t>
          </a:r>
        </a:p>
      </xdr:txBody>
    </xdr:sp>
    <xdr:clientData/>
  </xdr:twoCellAnchor>
  <xdr:twoCellAnchor>
    <xdr:from>
      <xdr:col>17</xdr:col>
      <xdr:colOff>176893</xdr:colOff>
      <xdr:row>457</xdr:row>
      <xdr:rowOff>54428</xdr:rowOff>
    </xdr:from>
    <xdr:to>
      <xdr:col>19</xdr:col>
      <xdr:colOff>876461</xdr:colOff>
      <xdr:row>459</xdr:row>
      <xdr:rowOff>72839</xdr:rowOff>
    </xdr:to>
    <xdr:sp macro="" textlink="">
      <xdr:nvSpPr>
        <xdr:cNvPr id="6" name="TextBox 5"/>
        <xdr:cNvSpPr txBox="1"/>
      </xdr:nvSpPr>
      <xdr:spPr>
        <a:xfrm>
          <a:off x="21855793" y="74939978"/>
          <a:ext cx="1509193" cy="34226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To G1-5 FN</a:t>
          </a:r>
        </a:p>
      </xdr:txBody>
    </xdr:sp>
    <xdr:clientData/>
  </xdr:twoCellAnchor>
  <xdr:twoCellAnchor>
    <xdr:from>
      <xdr:col>18</xdr:col>
      <xdr:colOff>29935</xdr:colOff>
      <xdr:row>462</xdr:row>
      <xdr:rowOff>43543</xdr:rowOff>
    </xdr:from>
    <xdr:to>
      <xdr:col>19</xdr:col>
      <xdr:colOff>988039</xdr:colOff>
      <xdr:row>464</xdr:row>
      <xdr:rowOff>61953</xdr:rowOff>
    </xdr:to>
    <xdr:sp macro="" textlink="">
      <xdr:nvSpPr>
        <xdr:cNvPr id="7" name="TextBox 6"/>
        <xdr:cNvSpPr txBox="1"/>
      </xdr:nvSpPr>
      <xdr:spPr>
        <a:xfrm>
          <a:off x="21966010" y="75738718"/>
          <a:ext cx="1510554" cy="34226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G1-7 FN</a:t>
          </a:r>
        </a:p>
      </xdr:txBody>
    </xdr:sp>
    <xdr:clientData/>
  </xdr:twoCellAnchor>
  <xdr:twoCellAnchor>
    <xdr:from>
      <xdr:col>15</xdr:col>
      <xdr:colOff>33619</xdr:colOff>
      <xdr:row>380</xdr:row>
      <xdr:rowOff>112059</xdr:rowOff>
    </xdr:from>
    <xdr:to>
      <xdr:col>16</xdr:col>
      <xdr:colOff>235325</xdr:colOff>
      <xdr:row>382</xdr:row>
      <xdr:rowOff>78441</xdr:rowOff>
    </xdr:to>
    <xdr:sp macro="" textlink="">
      <xdr:nvSpPr>
        <xdr:cNvPr id="8" name="TextBox 7"/>
        <xdr:cNvSpPr txBox="1"/>
      </xdr:nvSpPr>
      <xdr:spPr>
        <a:xfrm>
          <a:off x="19262913" y="60668647"/>
          <a:ext cx="1501588" cy="28014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ysClr val="windowText" lastClr="000000"/>
              </a:solidFill>
            </a:rPr>
            <a:t>G-1 4 FNa</a:t>
          </a:r>
          <a:endParaRPr 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Forecast/2015/Gas/Gas%20Gross%20Margin%20Forecast%20-%2006-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Budget/2016/FINAL%202016%20Electric%20Margin%20Budge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20Backup/G%20Schedules/G-1%20Rate%20Base/G1-4%20Working%20Capital/4.%20FPUC%20GAS%20ROR%20December%2031,%20202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20Backup/G%20Schedules/G-1%20Rate%20Base/G1-4%20Working%20Capital/2.%2021-12%20BALANCE%20SHEET%20FORECAST%20FO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Page___of___</v>
          </cell>
        </row>
        <row r="4">
          <cell r="A4" t="str">
            <v>FLORIDA PUBLIC SERVICE COMMISSION</v>
          </cell>
          <cell r="E4" t="str">
            <v>EXPLANATION:</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1.</v>
          </cell>
          <cell r="B15" t="str">
            <v>Pre-tax Interest Coverage Ratio (x)</v>
          </cell>
        </row>
        <row r="17">
          <cell r="A17" t="str">
            <v>2.</v>
          </cell>
          <cell r="B17" t="str">
            <v>Earned Returns on Average Book Equity (%)</v>
          </cell>
        </row>
        <row r="19">
          <cell r="A19" t="str">
            <v>3.</v>
          </cell>
          <cell r="B19" t="str">
            <v>Book Value/Share ($)</v>
          </cell>
        </row>
        <row r="21">
          <cell r="A21" t="str">
            <v>4.</v>
          </cell>
          <cell r="B21" t="str">
            <v>Dividends/Share ($)</v>
          </cell>
        </row>
        <row r="23">
          <cell r="A23" t="str">
            <v>5.</v>
          </cell>
          <cell r="B23" t="str">
            <v>Earnings/Share ($)</v>
          </cell>
        </row>
        <row r="25">
          <cell r="A25" t="str">
            <v>6.</v>
          </cell>
          <cell r="B25" t="str">
            <v>Market Value/Share ($)</v>
          </cell>
        </row>
        <row r="27">
          <cell r="A27" t="str">
            <v>7.</v>
          </cell>
          <cell r="B27" t="str">
            <v>Market/Book Ratio (%)</v>
          </cell>
        </row>
        <row r="29">
          <cell r="A29" t="str">
            <v>8.</v>
          </cell>
          <cell r="B29" t="str">
            <v>Price/Earning Ratio (6) / (5)</v>
          </cell>
        </row>
        <row r="48">
          <cell r="A48" t="str">
            <v>Supporting Schedules:</v>
          </cell>
          <cell r="L48" t="str">
            <v>Recap Schedules: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row r="4">
          <cell r="A4" t="str">
            <v>OM Case</v>
          </cell>
        </row>
      </sheetData>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226588.34122000006</v>
          </cell>
        </row>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row>
        <row r="47">
          <cell r="K47">
            <v>121.68</v>
          </cell>
        </row>
        <row r="54">
          <cell r="K54">
            <v>95.346999999999994</v>
          </cell>
        </row>
        <row r="63">
          <cell r="K63">
            <v>34.380000000000003</v>
          </cell>
        </row>
        <row r="64">
          <cell r="K64">
            <v>14.88</v>
          </cell>
        </row>
        <row r="68">
          <cell r="K68">
            <v>1.1340563991323211</v>
          </cell>
        </row>
        <row r="69">
          <cell r="K69">
            <v>1.4778817201897638</v>
          </cell>
        </row>
        <row r="70">
          <cell r="K70">
            <v>1.8496928195173608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readsheet Change Management"/>
      <sheetName val="DATES"/>
      <sheetName val="CPK-ISEXT12"/>
      <sheetName val="COST OF SALES ISEXT-12 SEG 4"/>
      <sheetName val="REVENUE FROM ISEXT12 SEG 3"/>
      <sheetName val="FC Common Alloc Per ROR"/>
      <sheetName val="Common Plant Allocation Factors"/>
      <sheetName val="FC Depreciation Expense"/>
      <sheetName val="Corporate and Skipack Alloc"/>
      <sheetName val="Work_cap"/>
      <sheetName val="BS-13MO"/>
      <sheetName val="FC PP Plant and AD"/>
      <sheetName val="Income Statement"/>
      <sheetName val="Report Summary"/>
      <sheetName val="Avg ROR"/>
      <sheetName val="NOI SCH 2 P 2"/>
      <sheetName val="Year End ROR"/>
      <sheetName val="Work Cap-Avg"/>
      <sheetName val="Work Cap-Yr End"/>
      <sheetName val="NOI SCH 3 P 2"/>
      <sheetName val="Capital Structure"/>
      <sheetName val="Earned Ret on Equity"/>
      <sheetName val="Capital Structure ProForma"/>
      <sheetName val="Rate Base Calc"/>
      <sheetName val="Cap Struct Adj."/>
      <sheetName val="Sht Trm Int Rate"/>
      <sheetName val="PGA"/>
      <sheetName val="Conservation"/>
      <sheetName val="Flex Rates"/>
      <sheetName val="ACQ AMORT"/>
      <sheetName val="Economic Development"/>
      <sheetName val="Int Synch"/>
      <sheetName val="Out of Period"/>
      <sheetName val="AEP Adj"/>
      <sheetName val="Rate Refund"/>
      <sheetName val="Non Utility Plant Gas"/>
      <sheetName val="Comp Cost Rate of Debt"/>
      <sheetName val="Cust Dep Int"/>
      <sheetName val="FN with allocations"/>
      <sheetName val="Plant and Acc Dep bal PP"/>
      <sheetName val="FC with allocations"/>
      <sheetName val="LTD detail - CU Reg"/>
      <sheetName val="CU Consolidated Equity "/>
    </sheetNames>
    <sheetDataSet>
      <sheetData sheetId="0"/>
      <sheetData sheetId="1"/>
      <sheetData sheetId="2"/>
      <sheetData sheetId="3"/>
      <sheetData sheetId="4"/>
      <sheetData sheetId="5"/>
      <sheetData sheetId="6">
        <row r="59">
          <cell r="S59">
            <v>4885590.4840893773</v>
          </cell>
          <cell r="T59">
            <v>4894667.3346301988</v>
          </cell>
        </row>
        <row r="62">
          <cell r="S62">
            <v>0</v>
          </cell>
          <cell r="T62">
            <v>252.78311050989529</v>
          </cell>
        </row>
        <row r="65">
          <cell r="S65">
            <v>-365241.0057725223</v>
          </cell>
          <cell r="T65">
            <v>-330807.2770320602</v>
          </cell>
        </row>
      </sheetData>
      <sheetData sheetId="7"/>
      <sheetData sheetId="8"/>
      <sheetData sheetId="9">
        <row r="21">
          <cell r="R21">
            <v>2890601.0783586265</v>
          </cell>
          <cell r="Y21">
            <v>3015366.2898856974</v>
          </cell>
        </row>
        <row r="38">
          <cell r="R38">
            <v>990980.01103642362</v>
          </cell>
          <cell r="Y38">
            <v>1161809.566689315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N13">
            <v>34192493</v>
          </cell>
          <cell r="O13">
            <v>34192493</v>
          </cell>
        </row>
        <row r="16">
          <cell r="N16">
            <v>-13866953.800000004</v>
          </cell>
          <cell r="O16">
            <v>-13297078.900000004</v>
          </cell>
        </row>
        <row r="24">
          <cell r="N24">
            <v>1263776</v>
          </cell>
          <cell r="O24">
            <v>1263776</v>
          </cell>
        </row>
        <row r="27">
          <cell r="N27">
            <v>851492</v>
          </cell>
          <cell r="O27">
            <v>835484</v>
          </cell>
        </row>
      </sheetData>
      <sheetData sheetId="31"/>
      <sheetData sheetId="32"/>
      <sheetData sheetId="33"/>
      <sheetData sheetId="34"/>
      <sheetData sheetId="35"/>
      <sheetData sheetId="36"/>
      <sheetData sheetId="37"/>
      <sheetData sheetId="38"/>
      <sheetData sheetId="39"/>
      <sheetData sheetId="40"/>
      <sheetData sheetId="41">
        <row r="269">
          <cell r="U269">
            <v>3544427.0313423071</v>
          </cell>
          <cell r="AC269">
            <v>7101688.950410001</v>
          </cell>
        </row>
      </sheetData>
      <sheetData sheetId="42"/>
      <sheetData sheetId="4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sheetName val="FE INCREASES"/>
      <sheetName val="FN"/>
      <sheetName val="FN INCREASES"/>
      <sheetName val="CFG"/>
      <sheetName val="CFG INCREASE"/>
      <sheetName val="FI"/>
      <sheetName val="FI INCREASE"/>
      <sheetName val="FT"/>
      <sheetName val="FT INCREASES"/>
    </sheetNames>
    <sheetDataSet>
      <sheetData sheetId="0" refreshError="1"/>
      <sheetData sheetId="1" refreshError="1"/>
      <sheetData sheetId="2">
        <row r="23">
          <cell r="BX23">
            <v>-633091.78417789598</v>
          </cell>
          <cell r="BY23">
            <v>-619565.16445712908</v>
          </cell>
          <cell r="BZ23">
            <v>-588845.38601330121</v>
          </cell>
          <cell r="CA23">
            <v>-557152.71750224137</v>
          </cell>
          <cell r="CB23">
            <v>-476148.50008381397</v>
          </cell>
          <cell r="CC23">
            <v>-367408.80705785839</v>
          </cell>
          <cell r="CD23">
            <v>-301116.7378833546</v>
          </cell>
          <cell r="CE23">
            <v>-234820.80182037177</v>
          </cell>
          <cell r="CF23">
            <v>-168520.99860723622</v>
          </cell>
          <cell r="CG23">
            <v>-102217.32801837176</v>
          </cell>
          <cell r="CH23">
            <v>-35909.789828188084</v>
          </cell>
        </row>
        <row r="25">
          <cell r="BW25">
            <v>1622865</v>
          </cell>
          <cell r="BX25">
            <v>1175154</v>
          </cell>
          <cell r="BY25">
            <v>1076822.7573692172</v>
          </cell>
          <cell r="BZ25">
            <v>982745.78296856</v>
          </cell>
          <cell r="CA25">
            <v>892881.15588948526</v>
          </cell>
          <cell r="CB25">
            <v>807221.11454943917</v>
          </cell>
          <cell r="CC25">
            <v>725756.90313227475</v>
          </cell>
          <cell r="CD25">
            <v>647648.75428903243</v>
          </cell>
          <cell r="CE25">
            <v>571541.17276074411</v>
          </cell>
          <cell r="CF25">
            <v>493904.5868326202</v>
          </cell>
          <cell r="CG25">
            <v>414738.00227106689</v>
          </cell>
          <cell r="CH25">
            <v>334041.41330967797</v>
          </cell>
          <cell r="CI25">
            <v>251807.82571485941</v>
          </cell>
          <cell r="CJ25">
            <v>230823.84023862114</v>
          </cell>
          <cell r="CK25">
            <v>209839.85476238286</v>
          </cell>
          <cell r="CL25">
            <v>188855.86928614459</v>
          </cell>
          <cell r="CM25">
            <v>167871.88380990631</v>
          </cell>
          <cell r="CN25">
            <v>146887.89833366804</v>
          </cell>
          <cell r="CO25">
            <v>125903.91285742975</v>
          </cell>
          <cell r="CP25">
            <v>104919.92738119146</v>
          </cell>
          <cell r="CQ25">
            <v>83935.941904953172</v>
          </cell>
          <cell r="CR25">
            <v>62951.956428714882</v>
          </cell>
          <cell r="CS25">
            <v>41967.970952476593</v>
          </cell>
          <cell r="CT25">
            <v>20983.985476238307</v>
          </cell>
        </row>
        <row r="26">
          <cell r="BW26">
            <v>-1622865</v>
          </cell>
          <cell r="BX26">
            <v>-1175154</v>
          </cell>
          <cell r="BY26">
            <v>-1076822.7573692172</v>
          </cell>
          <cell r="BZ26">
            <v>-982745.78296856</v>
          </cell>
          <cell r="CA26">
            <v>-892881.15588948526</v>
          </cell>
          <cell r="CB26">
            <v>-807221.11454943917</v>
          </cell>
          <cell r="CC26">
            <v>-725756.90313227475</v>
          </cell>
          <cell r="CD26">
            <v>-647648.75428903243</v>
          </cell>
          <cell r="CE26">
            <v>-571541.17276074411</v>
          </cell>
          <cell r="CF26">
            <v>-493904.5868326202</v>
          </cell>
          <cell r="CG26">
            <v>-414738.00227106689</v>
          </cell>
          <cell r="CH26">
            <v>-334041.41330967797</v>
          </cell>
          <cell r="CI26">
            <v>-251807.82571485941</v>
          </cell>
          <cell r="CJ26">
            <v>-230823.84023862114</v>
          </cell>
          <cell r="CK26">
            <v>-209839.85476238286</v>
          </cell>
          <cell r="CL26">
            <v>-188855.86928614459</v>
          </cell>
          <cell r="CM26">
            <v>-167871.88380990631</v>
          </cell>
          <cell r="CN26">
            <v>-146887.89833366804</v>
          </cell>
          <cell r="CO26">
            <v>-125903.91285742975</v>
          </cell>
          <cell r="CP26">
            <v>-104919.92738119146</v>
          </cell>
          <cell r="CQ26">
            <v>-83935.941904953172</v>
          </cell>
          <cell r="CR26">
            <v>-62951.956428714882</v>
          </cell>
          <cell r="CS26">
            <v>-41967.970952476593</v>
          </cell>
          <cell r="CT26">
            <v>-20983.985476238307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FD573"/>
  <sheetViews>
    <sheetView tabSelected="1" topLeftCell="F330" zoomScale="85" zoomScaleNormal="85" zoomScaleSheetLayoutView="85" workbookViewId="0">
      <selection activeCell="V389" sqref="V389"/>
    </sheetView>
  </sheetViews>
  <sheetFormatPr defaultRowHeight="12.75" customHeight="1" x14ac:dyDescent="0.2"/>
  <cols>
    <col min="1" max="1" width="53" customWidth="1"/>
    <col min="2" max="2" width="14.7109375" customWidth="1"/>
    <col min="3" max="15" width="17" bestFit="1" customWidth="1"/>
    <col min="16" max="16" width="19.42578125" style="2" bestFit="1" customWidth="1"/>
    <col min="17" max="17" width="17" style="2" bestFit="1" customWidth="1"/>
    <col min="18" max="18" width="3.85546875" customWidth="1"/>
    <col min="19" max="19" width="8.28515625" customWidth="1"/>
    <col min="20" max="20" width="20.28515625" customWidth="1"/>
    <col min="21" max="21" width="4.85546875" customWidth="1"/>
    <col min="22" max="22" width="19.140625" customWidth="1"/>
    <col min="23" max="23" width="20" customWidth="1"/>
    <col min="24" max="24" width="12.42578125" customWidth="1"/>
    <col min="25" max="25" width="26.7109375" customWidth="1"/>
    <col min="26" max="26" width="13.42578125" customWidth="1"/>
    <col min="27" max="27" width="14.140625" customWidth="1"/>
    <col min="28" max="28" width="14.42578125" style="3" customWidth="1"/>
    <col min="29" max="29" width="6.140625" customWidth="1"/>
    <col min="30" max="30" width="15.28515625" customWidth="1"/>
    <col min="31" max="31" width="13.28515625" customWidth="1"/>
    <col min="32" max="32" width="11.7109375" customWidth="1"/>
    <col min="33" max="33" width="12.5703125" customWidth="1"/>
    <col min="34" max="34" width="12" customWidth="1"/>
    <col min="35" max="35" width="16" customWidth="1"/>
    <col min="36" max="36" width="13.42578125" customWidth="1"/>
    <col min="37" max="37" width="9.140625" customWidth="1"/>
  </cols>
  <sheetData>
    <row r="1" spans="1:38" ht="23.25" customHeight="1" x14ac:dyDescent="0.45">
      <c r="A1" s="1" t="s">
        <v>0</v>
      </c>
      <c r="C1" s="2"/>
      <c r="D1" s="2"/>
      <c r="E1" s="2"/>
      <c r="F1" s="2"/>
      <c r="G1" s="2"/>
      <c r="H1" s="2"/>
      <c r="I1" s="2"/>
      <c r="J1" s="2"/>
      <c r="K1" s="2"/>
      <c r="L1" s="2"/>
      <c r="M1" s="2"/>
      <c r="N1" s="2"/>
      <c r="O1" s="2"/>
    </row>
    <row r="2" spans="1:38" ht="15" customHeight="1" x14ac:dyDescent="0.4">
      <c r="A2" s="4" t="s">
        <v>1</v>
      </c>
      <c r="C2" s="2"/>
      <c r="D2" s="2"/>
      <c r="E2" s="2"/>
      <c r="F2" s="2"/>
      <c r="G2" s="2"/>
      <c r="H2" s="2"/>
      <c r="I2" s="2"/>
      <c r="J2" s="2"/>
      <c r="K2" s="2"/>
      <c r="L2" s="2"/>
      <c r="M2" s="2"/>
      <c r="N2" s="2"/>
      <c r="O2" s="2"/>
      <c r="AG2" s="5"/>
    </row>
    <row r="3" spans="1:38" ht="18.75" customHeight="1" x14ac:dyDescent="0.4">
      <c r="A3" s="4" t="s">
        <v>2</v>
      </c>
      <c r="C3" s="2"/>
      <c r="D3" s="2"/>
      <c r="E3" s="2"/>
      <c r="F3" s="2"/>
      <c r="G3" s="2"/>
      <c r="H3" s="2"/>
      <c r="I3" s="2"/>
      <c r="J3" s="2"/>
      <c r="K3" s="2"/>
      <c r="L3" s="2"/>
      <c r="M3" s="2"/>
      <c r="N3" s="2"/>
      <c r="O3" s="2"/>
      <c r="AG3" s="5"/>
    </row>
    <row r="4" spans="1:38" ht="22.5" customHeight="1" x14ac:dyDescent="0.4">
      <c r="A4" s="4" t="s">
        <v>3</v>
      </c>
      <c r="C4" s="2"/>
      <c r="D4" s="2"/>
      <c r="E4" s="2"/>
      <c r="F4" s="2"/>
      <c r="G4" s="2"/>
      <c r="H4" s="2"/>
      <c r="I4" s="2"/>
      <c r="J4" s="2"/>
      <c r="K4" s="2"/>
      <c r="L4" s="2"/>
      <c r="M4" s="2"/>
      <c r="N4" s="2"/>
      <c r="O4" s="2"/>
      <c r="V4" s="6" t="s">
        <v>4</v>
      </c>
      <c r="W4" s="6"/>
      <c r="X4" s="6"/>
      <c r="Y4" s="6"/>
      <c r="Z4" s="6"/>
      <c r="AA4" s="6"/>
      <c r="AD4" s="6" t="s">
        <v>5</v>
      </c>
      <c r="AE4" s="6"/>
      <c r="AF4" s="6"/>
      <c r="AG4" s="6"/>
      <c r="AH4" s="6"/>
      <c r="AI4" s="6"/>
    </row>
    <row r="5" spans="1:38" ht="12.75" customHeight="1" x14ac:dyDescent="0.2">
      <c r="C5" s="2"/>
      <c r="D5" s="2"/>
      <c r="E5" s="2"/>
      <c r="F5" s="2"/>
      <c r="G5" s="2"/>
      <c r="H5" s="2"/>
      <c r="I5" s="2"/>
      <c r="J5" s="2"/>
      <c r="K5" s="2"/>
      <c r="L5" s="2"/>
      <c r="M5" s="2"/>
      <c r="N5" s="2"/>
      <c r="O5" s="2"/>
      <c r="V5" s="6"/>
      <c r="W5" s="6"/>
      <c r="X5" s="6"/>
      <c r="Y5" s="6"/>
      <c r="Z5" s="6"/>
      <c r="AA5" s="6"/>
      <c r="AD5" s="6"/>
      <c r="AE5" s="6"/>
      <c r="AF5" s="6"/>
      <c r="AG5" s="6"/>
      <c r="AH5" s="6"/>
      <c r="AI5" s="6"/>
    </row>
    <row r="6" spans="1:38" ht="12.75" customHeight="1" x14ac:dyDescent="0.2">
      <c r="C6" s="7" t="s">
        <v>6</v>
      </c>
      <c r="D6" s="7" t="s">
        <v>7</v>
      </c>
      <c r="E6" s="7" t="s">
        <v>8</v>
      </c>
      <c r="F6" s="7" t="s">
        <v>9</v>
      </c>
      <c r="G6" s="7" t="s">
        <v>10</v>
      </c>
      <c r="H6" s="7" t="s">
        <v>11</v>
      </c>
      <c r="I6" s="7" t="s">
        <v>12</v>
      </c>
      <c r="J6" s="7" t="s">
        <v>13</v>
      </c>
      <c r="K6" s="7" t="s">
        <v>14</v>
      </c>
      <c r="L6" s="7" t="s">
        <v>15</v>
      </c>
      <c r="M6" s="7" t="s">
        <v>16</v>
      </c>
      <c r="N6" s="7" t="s">
        <v>17</v>
      </c>
      <c r="O6" s="7" t="s">
        <v>6</v>
      </c>
      <c r="S6" s="8" t="s">
        <v>18</v>
      </c>
      <c r="T6" s="8"/>
      <c r="U6" s="8"/>
      <c r="V6" s="9" t="s">
        <v>19</v>
      </c>
      <c r="W6" s="9" t="s">
        <v>20</v>
      </c>
      <c r="X6" s="9" t="s">
        <v>21</v>
      </c>
      <c r="Y6" s="9" t="s">
        <v>22</v>
      </c>
      <c r="Z6" s="9" t="s">
        <v>23</v>
      </c>
      <c r="AA6" s="9" t="s">
        <v>24</v>
      </c>
      <c r="AB6" s="10"/>
      <c r="AC6" s="8"/>
      <c r="AD6" s="9" t="s">
        <v>19</v>
      </c>
      <c r="AE6" s="9" t="s">
        <v>20</v>
      </c>
      <c r="AF6" s="9" t="s">
        <v>21</v>
      </c>
      <c r="AG6" s="9" t="s">
        <v>22</v>
      </c>
      <c r="AH6" s="9"/>
      <c r="AI6" s="9" t="s">
        <v>24</v>
      </c>
      <c r="AJ6" s="8"/>
      <c r="AK6" s="8"/>
      <c r="AL6" s="8"/>
    </row>
    <row r="7" spans="1:38" ht="12.75" customHeight="1" x14ac:dyDescent="0.2">
      <c r="C7" s="11" t="s">
        <v>25</v>
      </c>
      <c r="D7" s="11" t="s">
        <v>26</v>
      </c>
      <c r="E7" s="11" t="s">
        <v>26</v>
      </c>
      <c r="F7" s="11" t="s">
        <v>26</v>
      </c>
      <c r="G7" s="11" t="s">
        <v>26</v>
      </c>
      <c r="H7" s="11" t="s">
        <v>26</v>
      </c>
      <c r="I7" s="11" t="s">
        <v>26</v>
      </c>
      <c r="J7" s="11" t="s">
        <v>26</v>
      </c>
      <c r="K7" s="11" t="s">
        <v>26</v>
      </c>
      <c r="L7" s="11" t="s">
        <v>26</v>
      </c>
      <c r="M7" s="11" t="s">
        <v>26</v>
      </c>
      <c r="N7" s="11" t="s">
        <v>26</v>
      </c>
      <c r="O7" s="11" t="s">
        <v>26</v>
      </c>
      <c r="P7" s="12" t="s">
        <v>27</v>
      </c>
      <c r="Q7" s="12" t="s">
        <v>28</v>
      </c>
      <c r="S7" s="8" t="s">
        <v>29</v>
      </c>
      <c r="T7" s="8" t="s">
        <v>30</v>
      </c>
      <c r="U7" s="8"/>
      <c r="V7" s="9" t="s">
        <v>31</v>
      </c>
      <c r="W7" s="9" t="s">
        <v>32</v>
      </c>
      <c r="X7" s="9"/>
      <c r="Y7" s="9" t="s">
        <v>24</v>
      </c>
      <c r="Z7" s="9" t="s">
        <v>33</v>
      </c>
      <c r="AA7" s="9" t="s">
        <v>34</v>
      </c>
      <c r="AB7" s="10" t="s">
        <v>35</v>
      </c>
      <c r="AC7" s="8"/>
      <c r="AD7" s="9" t="s">
        <v>31</v>
      </c>
      <c r="AE7" s="9" t="s">
        <v>32</v>
      </c>
      <c r="AF7" s="9"/>
      <c r="AG7" s="9" t="s">
        <v>24</v>
      </c>
      <c r="AH7" s="9"/>
      <c r="AI7" s="9" t="s">
        <v>34</v>
      </c>
      <c r="AJ7" s="8" t="s">
        <v>35</v>
      </c>
      <c r="AK7" s="8"/>
      <c r="AL7" s="8"/>
    </row>
    <row r="8" spans="1:38" ht="12.75" customHeight="1" x14ac:dyDescent="0.2">
      <c r="C8" s="2"/>
      <c r="D8" s="2"/>
      <c r="E8" s="2"/>
      <c r="F8" s="2"/>
      <c r="G8" s="2"/>
      <c r="H8" s="2"/>
      <c r="I8" s="2"/>
      <c r="J8" s="2"/>
      <c r="K8" s="2"/>
      <c r="L8" s="2"/>
      <c r="M8" s="2"/>
      <c r="N8" s="2"/>
      <c r="O8" s="2"/>
      <c r="V8" s="6"/>
      <c r="W8" s="6"/>
      <c r="X8" s="6"/>
      <c r="Y8" s="6"/>
      <c r="Z8" s="6"/>
      <c r="AA8" s="6"/>
      <c r="AD8" s="6"/>
      <c r="AE8" s="6"/>
      <c r="AF8" s="6"/>
      <c r="AG8" s="6"/>
      <c r="AH8" s="6"/>
      <c r="AI8" s="6"/>
    </row>
    <row r="9" spans="1:38" ht="12.75" customHeight="1" x14ac:dyDescent="0.2">
      <c r="A9" s="13" t="s">
        <v>36</v>
      </c>
      <c r="B9" s="13" t="s">
        <v>37</v>
      </c>
      <c r="C9" s="14">
        <v>-83735732</v>
      </c>
      <c r="D9" s="14">
        <v>-83997859</v>
      </c>
      <c r="E9" s="14">
        <v>-83418053</v>
      </c>
      <c r="F9" s="14">
        <v>-85256209</v>
      </c>
      <c r="G9" s="14">
        <v>-83792766</v>
      </c>
      <c r="H9" s="14">
        <v>-83165919</v>
      </c>
      <c r="I9" s="14">
        <v>-84518234</v>
      </c>
      <c r="J9" s="14">
        <v>-85450528</v>
      </c>
      <c r="K9" s="14">
        <v>-85199058</v>
      </c>
      <c r="L9" s="14">
        <v>-88356123</v>
      </c>
      <c r="M9" s="14">
        <v>-90165305</v>
      </c>
      <c r="N9" s="14">
        <v>-95937132</v>
      </c>
      <c r="O9" s="14">
        <v>-95637954</v>
      </c>
      <c r="P9" s="14">
        <v>-1128630870</v>
      </c>
      <c r="Q9" s="14">
        <v>-86817759</v>
      </c>
      <c r="S9" s="15"/>
      <c r="T9" s="15"/>
      <c r="U9" s="15"/>
      <c r="V9" s="16"/>
      <c r="W9" s="16"/>
      <c r="X9" s="16"/>
      <c r="Y9" s="16"/>
      <c r="Z9" s="16"/>
      <c r="AA9" s="16"/>
      <c r="AC9" s="15"/>
      <c r="AD9" s="16"/>
      <c r="AE9" s="16"/>
      <c r="AF9" s="16"/>
      <c r="AG9" s="16"/>
      <c r="AH9" s="16"/>
      <c r="AI9" s="16"/>
      <c r="AJ9" s="15"/>
    </row>
    <row r="10" spans="1:38" ht="12.75" customHeight="1" x14ac:dyDescent="0.2">
      <c r="C10" s="2"/>
      <c r="D10" s="2"/>
      <c r="E10" s="2"/>
      <c r="F10" s="2"/>
      <c r="G10" s="2"/>
      <c r="H10" s="2"/>
      <c r="I10" s="2"/>
      <c r="J10" s="2"/>
      <c r="K10" s="2"/>
      <c r="L10" s="2"/>
      <c r="M10" s="2"/>
      <c r="N10" s="2"/>
      <c r="O10" s="2"/>
      <c r="S10" s="15"/>
      <c r="T10" s="15"/>
      <c r="U10" s="15"/>
      <c r="V10" s="16"/>
      <c r="W10" s="16"/>
      <c r="X10" s="16"/>
      <c r="Y10" s="16"/>
      <c r="Z10" s="16"/>
      <c r="AA10" s="16"/>
      <c r="AC10" s="15"/>
      <c r="AD10" s="16"/>
      <c r="AE10" s="16"/>
      <c r="AF10" s="16"/>
      <c r="AG10" s="16"/>
      <c r="AH10" s="16"/>
      <c r="AI10" s="16"/>
      <c r="AJ10" s="15"/>
    </row>
    <row r="11" spans="1:38" ht="21.75" customHeight="1" x14ac:dyDescent="0.4">
      <c r="A11" s="4" t="s">
        <v>38</v>
      </c>
      <c r="B11" s="17"/>
      <c r="C11" s="18"/>
      <c r="D11" s="18"/>
      <c r="E11" s="18"/>
      <c r="F11" s="18"/>
      <c r="G11" s="18"/>
      <c r="H11" s="18"/>
      <c r="I11" s="18"/>
      <c r="J11" s="18"/>
      <c r="K11" s="18"/>
      <c r="L11" s="18"/>
      <c r="M11" s="18"/>
      <c r="N11" s="18"/>
      <c r="O11" s="18"/>
      <c r="P11" s="18"/>
      <c r="Q11" s="18"/>
      <c r="S11" s="15"/>
      <c r="T11" s="15"/>
      <c r="U11" s="15"/>
      <c r="V11" s="16"/>
      <c r="W11" s="16"/>
      <c r="X11" s="16"/>
      <c r="Y11" s="16"/>
      <c r="Z11" s="16"/>
      <c r="AA11" s="16"/>
      <c r="AC11" s="15"/>
      <c r="AD11" s="16"/>
      <c r="AE11" s="16"/>
      <c r="AF11" s="16"/>
      <c r="AG11" s="16"/>
      <c r="AH11" s="16"/>
      <c r="AI11" s="16"/>
      <c r="AJ11" s="15"/>
    </row>
    <row r="12" spans="1:38" ht="12.75" customHeight="1" x14ac:dyDescent="0.2">
      <c r="C12" s="2"/>
      <c r="D12" s="2"/>
      <c r="E12" s="2"/>
      <c r="F12" s="2"/>
      <c r="G12" s="2"/>
      <c r="H12" s="2"/>
      <c r="I12" s="2"/>
      <c r="J12" s="2"/>
      <c r="K12" s="2"/>
      <c r="L12" s="2"/>
      <c r="M12" s="2"/>
      <c r="N12" s="2"/>
      <c r="O12" s="2"/>
      <c r="S12" s="15"/>
      <c r="T12" s="15"/>
      <c r="U12" s="15"/>
      <c r="V12" s="16"/>
      <c r="W12" s="16"/>
      <c r="X12" s="16"/>
      <c r="Y12" s="16"/>
      <c r="Z12" s="16"/>
      <c r="AA12" s="16"/>
      <c r="AC12" s="15"/>
      <c r="AD12" s="16"/>
      <c r="AE12" s="16"/>
      <c r="AF12" s="16"/>
      <c r="AG12" s="16"/>
      <c r="AH12" s="16"/>
      <c r="AI12" s="16"/>
      <c r="AJ12" s="15"/>
    </row>
    <row r="13" spans="1:38" ht="12.75" customHeight="1" x14ac:dyDescent="0.3">
      <c r="A13" s="19" t="s">
        <v>39</v>
      </c>
      <c r="B13" s="20"/>
      <c r="C13" s="21"/>
      <c r="D13" s="21"/>
      <c r="E13" s="21"/>
      <c r="F13" s="21"/>
      <c r="G13" s="21"/>
      <c r="H13" s="21"/>
      <c r="I13" s="21"/>
      <c r="J13" s="21"/>
      <c r="K13" s="21"/>
      <c r="L13" s="21"/>
      <c r="M13" s="21"/>
      <c r="N13" s="21"/>
      <c r="O13" s="21"/>
      <c r="P13" s="21"/>
      <c r="Q13" s="21"/>
      <c r="S13" s="15"/>
      <c r="T13" s="15"/>
      <c r="U13" s="15"/>
      <c r="V13" s="16"/>
      <c r="W13" s="16"/>
      <c r="X13" s="16"/>
      <c r="Y13" s="16"/>
      <c r="Z13" s="16"/>
      <c r="AA13" s="16"/>
      <c r="AC13" s="15"/>
      <c r="AD13" s="16"/>
      <c r="AE13" s="16"/>
      <c r="AF13" s="16"/>
      <c r="AG13" s="16"/>
      <c r="AH13" s="16"/>
      <c r="AI13" s="16"/>
      <c r="AJ13" s="15"/>
    </row>
    <row r="14" spans="1:38" ht="12.75" customHeight="1" x14ac:dyDescent="0.2">
      <c r="C14" s="2"/>
      <c r="D14" s="2"/>
      <c r="E14" s="2"/>
      <c r="F14" s="2"/>
      <c r="G14" s="2"/>
      <c r="H14" s="2"/>
      <c r="I14" s="2"/>
      <c r="J14" s="2"/>
      <c r="K14" s="2"/>
      <c r="L14" s="2"/>
      <c r="M14" s="2"/>
      <c r="N14" s="2"/>
      <c r="O14" s="2"/>
      <c r="S14" s="15"/>
      <c r="T14" s="15"/>
      <c r="U14" s="15"/>
      <c r="V14" s="16"/>
      <c r="W14" s="16"/>
      <c r="X14" s="16"/>
      <c r="Y14" s="16"/>
      <c r="Z14" s="16"/>
      <c r="AA14" s="16"/>
      <c r="AC14" s="15"/>
      <c r="AD14" s="16"/>
      <c r="AE14" s="16"/>
      <c r="AF14" s="16"/>
      <c r="AG14" s="16"/>
      <c r="AH14" s="16"/>
      <c r="AI14" s="16"/>
      <c r="AJ14" s="15"/>
    </row>
    <row r="15" spans="1:38" ht="12.75" customHeight="1" x14ac:dyDescent="0.2">
      <c r="A15" s="22" t="s">
        <v>40</v>
      </c>
      <c r="B15" s="23"/>
      <c r="C15" s="24"/>
      <c r="D15" s="24"/>
      <c r="E15" s="24"/>
      <c r="F15" s="24"/>
      <c r="G15" s="24"/>
      <c r="H15" s="24"/>
      <c r="I15" s="24"/>
      <c r="J15" s="24"/>
      <c r="K15" s="24"/>
      <c r="L15" s="24"/>
      <c r="M15" s="24"/>
      <c r="N15" s="24"/>
      <c r="O15" s="24"/>
      <c r="P15" s="24"/>
      <c r="Q15" s="24"/>
      <c r="S15" s="15"/>
      <c r="T15" s="15"/>
      <c r="U15" s="15"/>
      <c r="V15" s="16"/>
      <c r="W15" s="16"/>
      <c r="X15" s="16"/>
      <c r="Y15" s="16"/>
      <c r="Z15" s="16"/>
      <c r="AA15" s="16"/>
      <c r="AC15" s="15"/>
      <c r="AD15" s="16"/>
      <c r="AE15" s="16"/>
      <c r="AF15" s="16"/>
      <c r="AG15" s="16"/>
      <c r="AH15" s="16"/>
      <c r="AI15" s="16"/>
      <c r="AJ15" s="15"/>
    </row>
    <row r="16" spans="1:38" ht="12.75" customHeight="1" x14ac:dyDescent="0.2">
      <c r="A16" s="13" t="s">
        <v>41</v>
      </c>
      <c r="B16" s="13" t="s">
        <v>42</v>
      </c>
      <c r="C16" s="2">
        <v>4980767</v>
      </c>
      <c r="D16" s="2">
        <v>7615226</v>
      </c>
      <c r="E16" s="2">
        <v>9151269</v>
      </c>
      <c r="F16" s="2">
        <v>12250244</v>
      </c>
      <c r="G16" s="2">
        <v>334430271</v>
      </c>
      <c r="H16" s="2">
        <v>335884312</v>
      </c>
      <c r="I16" s="2">
        <v>337549098</v>
      </c>
      <c r="J16" s="2">
        <v>339346290</v>
      </c>
      <c r="K16" s="2">
        <v>341212675</v>
      </c>
      <c r="L16" s="2">
        <v>342433115</v>
      </c>
      <c r="M16" s="2">
        <v>343863918</v>
      </c>
      <c r="N16" s="2">
        <v>345547351</v>
      </c>
      <c r="O16" s="2">
        <v>345710973</v>
      </c>
      <c r="P16" s="2">
        <v>3099975509</v>
      </c>
      <c r="Q16" s="2">
        <v>238459655</v>
      </c>
      <c r="S16" s="15">
        <v>1</v>
      </c>
      <c r="T16" s="15" t="s">
        <v>43</v>
      </c>
      <c r="U16" s="15"/>
      <c r="V16" s="16">
        <f t="shared" ref="V16:V56" si="0">+Q16</f>
        <v>238459655</v>
      </c>
      <c r="W16" s="16"/>
      <c r="X16" s="16"/>
      <c r="Y16" s="16"/>
      <c r="Z16" s="16"/>
      <c r="AA16" s="16"/>
      <c r="AB16" s="3">
        <f t="shared" ref="AB16:AB60" si="1">Q16-V16</f>
        <v>0</v>
      </c>
      <c r="AC16" s="15"/>
      <c r="AD16" s="16">
        <f>+O16</f>
        <v>345710973</v>
      </c>
      <c r="AE16" s="16"/>
      <c r="AF16" s="16"/>
      <c r="AG16" s="16"/>
      <c r="AH16" s="16"/>
      <c r="AI16" s="16"/>
      <c r="AJ16" s="15">
        <f t="shared" ref="AJ16:AJ86" si="2">SUM(AD16:AI16)-O16</f>
        <v>0</v>
      </c>
    </row>
    <row r="17" spans="1:36" ht="12.75" customHeight="1" x14ac:dyDescent="0.2">
      <c r="A17" s="13" t="s">
        <v>44</v>
      </c>
      <c r="B17" s="13" t="s">
        <v>45</v>
      </c>
      <c r="C17" s="2">
        <v>8436</v>
      </c>
      <c r="D17" s="2">
        <v>8436</v>
      </c>
      <c r="E17" s="2">
        <v>8436</v>
      </c>
      <c r="F17" s="2">
        <v>8436</v>
      </c>
      <c r="G17" s="2">
        <v>8436</v>
      </c>
      <c r="H17" s="2">
        <v>8436</v>
      </c>
      <c r="I17" s="2">
        <v>8436</v>
      </c>
      <c r="J17" s="2">
        <v>8436</v>
      </c>
      <c r="K17" s="2">
        <v>8436</v>
      </c>
      <c r="L17" s="2">
        <v>8436</v>
      </c>
      <c r="M17" s="2">
        <v>8436</v>
      </c>
      <c r="N17" s="2">
        <v>8436</v>
      </c>
      <c r="O17" s="2">
        <v>8436</v>
      </c>
      <c r="P17" s="2">
        <v>109664</v>
      </c>
      <c r="Q17" s="2">
        <v>8436</v>
      </c>
      <c r="S17" s="25">
        <v>17</v>
      </c>
      <c r="T17" s="15" t="s">
        <v>43</v>
      </c>
      <c r="U17" s="15"/>
      <c r="V17" s="16"/>
      <c r="W17" s="16"/>
      <c r="X17" s="16"/>
      <c r="Y17" s="16"/>
      <c r="Z17" s="16"/>
      <c r="AA17" s="26">
        <f>Q17</f>
        <v>8436</v>
      </c>
      <c r="AB17" s="3">
        <f>Q17-AA17</f>
        <v>0</v>
      </c>
      <c r="AC17" s="15"/>
      <c r="AD17" s="16"/>
      <c r="AE17" s="16"/>
      <c r="AF17" s="16"/>
      <c r="AG17" s="16"/>
      <c r="AH17" s="16"/>
      <c r="AI17" s="26">
        <f>O17</f>
        <v>8436</v>
      </c>
      <c r="AJ17" s="15">
        <f>SUM(AD17:AI17)-O17</f>
        <v>0</v>
      </c>
    </row>
    <row r="18" spans="1:36" ht="12.75" customHeight="1" x14ac:dyDescent="0.2">
      <c r="A18" s="13" t="s">
        <v>46</v>
      </c>
      <c r="B18" s="13" t="s">
        <v>47</v>
      </c>
      <c r="C18" s="2">
        <v>213641</v>
      </c>
      <c r="D18" s="2">
        <v>213641</v>
      </c>
      <c r="E18" s="2">
        <v>213641</v>
      </c>
      <c r="F18" s="2">
        <v>213641</v>
      </c>
      <c r="G18" s="2">
        <v>0</v>
      </c>
      <c r="H18" s="2">
        <v>0</v>
      </c>
      <c r="I18" s="2">
        <v>0</v>
      </c>
      <c r="J18" s="2">
        <v>0</v>
      </c>
      <c r="K18" s="2">
        <v>0</v>
      </c>
      <c r="L18" s="2">
        <v>0</v>
      </c>
      <c r="M18" s="2">
        <v>0</v>
      </c>
      <c r="N18" s="2">
        <v>0</v>
      </c>
      <c r="O18" s="2">
        <v>0</v>
      </c>
      <c r="P18" s="2">
        <v>854566</v>
      </c>
      <c r="Q18" s="2">
        <v>65736</v>
      </c>
      <c r="S18" s="15">
        <v>1</v>
      </c>
      <c r="T18" s="15" t="s">
        <v>43</v>
      </c>
      <c r="U18" s="15"/>
      <c r="V18" s="16">
        <f t="shared" si="0"/>
        <v>65736</v>
      </c>
      <c r="W18" s="16"/>
      <c r="X18" s="16"/>
      <c r="Y18" s="16"/>
      <c r="Z18" s="16"/>
      <c r="AA18" s="16"/>
      <c r="AB18" s="3">
        <f t="shared" si="1"/>
        <v>0</v>
      </c>
      <c r="AC18" s="15"/>
      <c r="AD18" s="16">
        <f t="shared" ref="AD18:AD56" si="3">+O18</f>
        <v>0</v>
      </c>
      <c r="AE18" s="16"/>
      <c r="AF18" s="16"/>
      <c r="AG18" s="16"/>
      <c r="AH18" s="16"/>
      <c r="AI18" s="16"/>
      <c r="AJ18" s="15">
        <f t="shared" si="2"/>
        <v>0</v>
      </c>
    </row>
    <row r="19" spans="1:36" ht="12.75" customHeight="1" x14ac:dyDescent="0.2">
      <c r="A19" s="13" t="s">
        <v>48</v>
      </c>
      <c r="B19" s="13" t="s">
        <v>49</v>
      </c>
      <c r="C19" s="2">
        <v>164608</v>
      </c>
      <c r="D19" s="2">
        <v>164608</v>
      </c>
      <c r="E19" s="2">
        <v>164608</v>
      </c>
      <c r="F19" s="2">
        <v>164608</v>
      </c>
      <c r="G19" s="2">
        <v>0</v>
      </c>
      <c r="H19" s="2">
        <v>0</v>
      </c>
      <c r="I19" s="2">
        <v>0</v>
      </c>
      <c r="J19" s="2">
        <v>0</v>
      </c>
      <c r="K19" s="2">
        <v>0</v>
      </c>
      <c r="L19" s="2">
        <v>0</v>
      </c>
      <c r="M19" s="2">
        <v>0</v>
      </c>
      <c r="N19" s="2">
        <v>0</v>
      </c>
      <c r="O19" s="2">
        <v>0</v>
      </c>
      <c r="P19" s="2">
        <v>658432</v>
      </c>
      <c r="Q19" s="2">
        <v>50649</v>
      </c>
      <c r="S19" s="15">
        <v>1</v>
      </c>
      <c r="T19" s="15" t="s">
        <v>43</v>
      </c>
      <c r="U19" s="15"/>
      <c r="V19" s="16">
        <f t="shared" si="0"/>
        <v>50649</v>
      </c>
      <c r="W19" s="16"/>
      <c r="X19" s="16"/>
      <c r="Y19" s="16"/>
      <c r="Z19" s="16"/>
      <c r="AA19" s="16"/>
      <c r="AB19" s="3">
        <f t="shared" si="1"/>
        <v>0</v>
      </c>
      <c r="AC19" s="15"/>
      <c r="AD19" s="16">
        <f t="shared" si="3"/>
        <v>0</v>
      </c>
      <c r="AE19" s="16"/>
      <c r="AF19" s="16"/>
      <c r="AG19" s="16"/>
      <c r="AH19" s="16"/>
      <c r="AI19" s="16"/>
      <c r="AJ19" s="15">
        <f t="shared" si="2"/>
        <v>0</v>
      </c>
    </row>
    <row r="20" spans="1:36" ht="12.75" customHeight="1" x14ac:dyDescent="0.2">
      <c r="A20" s="13" t="s">
        <v>50</v>
      </c>
      <c r="B20" s="13" t="s">
        <v>51</v>
      </c>
      <c r="C20" s="2">
        <v>12910</v>
      </c>
      <c r="D20" s="2">
        <v>12910</v>
      </c>
      <c r="E20" s="2">
        <v>12910</v>
      </c>
      <c r="F20" s="2">
        <v>12910</v>
      </c>
      <c r="G20" s="2">
        <v>0</v>
      </c>
      <c r="H20" s="2">
        <v>0</v>
      </c>
      <c r="I20" s="2">
        <v>0</v>
      </c>
      <c r="J20" s="2">
        <v>0</v>
      </c>
      <c r="K20" s="2">
        <v>0</v>
      </c>
      <c r="L20" s="2">
        <v>0</v>
      </c>
      <c r="M20" s="2">
        <v>0</v>
      </c>
      <c r="N20" s="2">
        <v>0</v>
      </c>
      <c r="O20" s="2">
        <v>0</v>
      </c>
      <c r="P20" s="2">
        <v>51638</v>
      </c>
      <c r="Q20" s="2">
        <v>3972</v>
      </c>
      <c r="S20" s="15">
        <v>1</v>
      </c>
      <c r="T20" s="15" t="s">
        <v>43</v>
      </c>
      <c r="U20" s="15"/>
      <c r="V20" s="16">
        <f t="shared" si="0"/>
        <v>3972</v>
      </c>
      <c r="W20" s="16"/>
      <c r="X20" s="16"/>
      <c r="Y20" s="16"/>
      <c r="Z20" s="16"/>
      <c r="AA20" s="16"/>
      <c r="AB20" s="3">
        <f t="shared" si="1"/>
        <v>0</v>
      </c>
      <c r="AC20" s="15"/>
      <c r="AD20" s="16">
        <f t="shared" si="3"/>
        <v>0</v>
      </c>
      <c r="AE20" s="16"/>
      <c r="AF20" s="16"/>
      <c r="AG20" s="16"/>
      <c r="AH20" s="16"/>
      <c r="AI20" s="16"/>
      <c r="AJ20" s="15">
        <f t="shared" si="2"/>
        <v>0</v>
      </c>
    </row>
    <row r="21" spans="1:36" ht="12.75" customHeight="1" x14ac:dyDescent="0.2">
      <c r="A21" s="13" t="s">
        <v>52</v>
      </c>
      <c r="B21" s="13" t="s">
        <v>53</v>
      </c>
      <c r="C21" s="2">
        <v>1158628</v>
      </c>
      <c r="D21" s="2">
        <v>1158628</v>
      </c>
      <c r="E21" s="2">
        <v>1158628</v>
      </c>
      <c r="F21" s="2">
        <v>1158628</v>
      </c>
      <c r="G21" s="2">
        <v>0</v>
      </c>
      <c r="H21" s="2">
        <v>0</v>
      </c>
      <c r="I21" s="2">
        <v>0</v>
      </c>
      <c r="J21" s="2">
        <v>0</v>
      </c>
      <c r="K21" s="2">
        <v>0</v>
      </c>
      <c r="L21" s="2">
        <v>0</v>
      </c>
      <c r="M21" s="2">
        <v>0</v>
      </c>
      <c r="N21" s="2">
        <v>0</v>
      </c>
      <c r="O21" s="2">
        <v>0</v>
      </c>
      <c r="P21" s="2">
        <v>4634511</v>
      </c>
      <c r="Q21" s="2">
        <v>356501</v>
      </c>
      <c r="S21" s="15">
        <v>1</v>
      </c>
      <c r="T21" s="15" t="s">
        <v>43</v>
      </c>
      <c r="U21" s="15"/>
      <c r="V21" s="16">
        <f t="shared" si="0"/>
        <v>356501</v>
      </c>
      <c r="W21" s="16"/>
      <c r="X21" s="16"/>
      <c r="Y21" s="16"/>
      <c r="Z21" s="16"/>
      <c r="AA21" s="16"/>
      <c r="AB21" s="3">
        <f t="shared" si="1"/>
        <v>0</v>
      </c>
      <c r="AC21" s="15"/>
      <c r="AD21" s="16">
        <f t="shared" si="3"/>
        <v>0</v>
      </c>
      <c r="AE21" s="16"/>
      <c r="AF21" s="16"/>
      <c r="AG21" s="16"/>
      <c r="AH21" s="16"/>
      <c r="AI21" s="16"/>
      <c r="AJ21" s="15">
        <f t="shared" si="2"/>
        <v>0</v>
      </c>
    </row>
    <row r="22" spans="1:36" ht="12.75" customHeight="1" x14ac:dyDescent="0.2">
      <c r="A22" s="13" t="s">
        <v>54</v>
      </c>
      <c r="B22" s="13" t="s">
        <v>55</v>
      </c>
      <c r="C22" s="2">
        <v>71307628</v>
      </c>
      <c r="D22" s="2">
        <v>71307628</v>
      </c>
      <c r="E22" s="2">
        <v>71307628</v>
      </c>
      <c r="F22" s="2">
        <v>71307628</v>
      </c>
      <c r="G22" s="2">
        <v>0</v>
      </c>
      <c r="H22" s="2">
        <v>0</v>
      </c>
      <c r="I22" s="2">
        <v>0</v>
      </c>
      <c r="J22" s="2">
        <v>0</v>
      </c>
      <c r="K22" s="2">
        <v>0</v>
      </c>
      <c r="L22" s="2">
        <v>0</v>
      </c>
      <c r="M22" s="2">
        <v>0</v>
      </c>
      <c r="N22" s="2">
        <v>0</v>
      </c>
      <c r="O22" s="2">
        <v>0</v>
      </c>
      <c r="P22" s="2">
        <v>285230512</v>
      </c>
      <c r="Q22" s="2">
        <v>21940809</v>
      </c>
      <c r="S22" s="15">
        <v>1</v>
      </c>
      <c r="T22" s="15" t="s">
        <v>43</v>
      </c>
      <c r="U22" s="15"/>
      <c r="V22" s="16">
        <f t="shared" si="0"/>
        <v>21940809</v>
      </c>
      <c r="W22" s="16"/>
      <c r="X22" s="16"/>
      <c r="Y22" s="16"/>
      <c r="Z22" s="16"/>
      <c r="AA22" s="16"/>
      <c r="AB22" s="3">
        <f t="shared" si="1"/>
        <v>0</v>
      </c>
      <c r="AC22" s="15"/>
      <c r="AD22" s="16">
        <f t="shared" si="3"/>
        <v>0</v>
      </c>
      <c r="AE22" s="16"/>
      <c r="AF22" s="16"/>
      <c r="AG22" s="16"/>
      <c r="AH22" s="16"/>
      <c r="AI22" s="16"/>
      <c r="AJ22" s="15">
        <f t="shared" si="2"/>
        <v>0</v>
      </c>
    </row>
    <row r="23" spans="1:36" ht="12.75" customHeight="1" x14ac:dyDescent="0.2">
      <c r="A23" s="13" t="s">
        <v>56</v>
      </c>
      <c r="B23" s="13" t="s">
        <v>57</v>
      </c>
      <c r="C23" s="2">
        <v>38033889</v>
      </c>
      <c r="D23" s="2">
        <v>38033889</v>
      </c>
      <c r="E23" s="2">
        <v>38033889</v>
      </c>
      <c r="F23" s="2">
        <v>38033889</v>
      </c>
      <c r="G23" s="2">
        <v>0</v>
      </c>
      <c r="H23" s="2">
        <v>0</v>
      </c>
      <c r="I23" s="2">
        <v>0</v>
      </c>
      <c r="J23" s="2">
        <v>0</v>
      </c>
      <c r="K23" s="2">
        <v>0</v>
      </c>
      <c r="L23" s="2">
        <v>0</v>
      </c>
      <c r="M23" s="2">
        <v>0</v>
      </c>
      <c r="N23" s="2">
        <v>0</v>
      </c>
      <c r="O23" s="2">
        <v>0</v>
      </c>
      <c r="P23" s="2">
        <v>152135556</v>
      </c>
      <c r="Q23" s="2">
        <v>11702735</v>
      </c>
      <c r="S23" s="15">
        <v>1</v>
      </c>
      <c r="T23" s="15" t="s">
        <v>43</v>
      </c>
      <c r="U23" s="15"/>
      <c r="V23" s="16">
        <f t="shared" si="0"/>
        <v>11702735</v>
      </c>
      <c r="W23" s="16"/>
      <c r="X23" s="16"/>
      <c r="Y23" s="16"/>
      <c r="Z23" s="16"/>
      <c r="AA23" s="16"/>
      <c r="AB23" s="3">
        <f t="shared" si="1"/>
        <v>0</v>
      </c>
      <c r="AC23" s="15"/>
      <c r="AD23" s="16">
        <f t="shared" si="3"/>
        <v>0</v>
      </c>
      <c r="AE23" s="16"/>
      <c r="AF23" s="16"/>
      <c r="AG23" s="16"/>
      <c r="AH23" s="16"/>
      <c r="AI23" s="16"/>
      <c r="AJ23" s="15">
        <f t="shared" si="2"/>
        <v>0</v>
      </c>
    </row>
    <row r="24" spans="1:36" ht="12.75" customHeight="1" x14ac:dyDescent="0.2">
      <c r="A24" s="13" t="s">
        <v>58</v>
      </c>
      <c r="B24" s="13" t="s">
        <v>59</v>
      </c>
      <c r="C24" s="2">
        <v>81069904</v>
      </c>
      <c r="D24" s="2">
        <v>81069904</v>
      </c>
      <c r="E24" s="2">
        <v>81069904</v>
      </c>
      <c r="F24" s="2">
        <v>81069904</v>
      </c>
      <c r="G24" s="2">
        <v>0</v>
      </c>
      <c r="H24" s="2">
        <v>0</v>
      </c>
      <c r="I24" s="2">
        <v>0</v>
      </c>
      <c r="J24" s="2">
        <v>0</v>
      </c>
      <c r="K24" s="2">
        <v>0</v>
      </c>
      <c r="L24" s="2">
        <v>0</v>
      </c>
      <c r="M24" s="2">
        <v>0</v>
      </c>
      <c r="N24" s="2">
        <v>0</v>
      </c>
      <c r="O24" s="2">
        <v>0</v>
      </c>
      <c r="P24" s="2">
        <v>324279618</v>
      </c>
      <c r="Q24" s="2">
        <v>24944586</v>
      </c>
      <c r="S24" s="15">
        <v>2</v>
      </c>
      <c r="T24" s="15" t="s">
        <v>43</v>
      </c>
      <c r="U24" s="15"/>
      <c r="V24" s="16">
        <f t="shared" si="0"/>
        <v>24944586</v>
      </c>
      <c r="W24" s="16"/>
      <c r="X24" s="16"/>
      <c r="Y24" s="16"/>
      <c r="Z24" s="16"/>
      <c r="AA24" s="16"/>
      <c r="AB24" s="3">
        <f t="shared" si="1"/>
        <v>0</v>
      </c>
      <c r="AC24" s="15"/>
      <c r="AD24" s="16">
        <f t="shared" si="3"/>
        <v>0</v>
      </c>
      <c r="AE24" s="16"/>
      <c r="AF24" s="16"/>
      <c r="AG24" s="16"/>
      <c r="AH24" s="16"/>
      <c r="AI24" s="16"/>
      <c r="AJ24" s="15">
        <f t="shared" si="2"/>
        <v>0</v>
      </c>
    </row>
    <row r="25" spans="1:36" ht="12.75" customHeight="1" x14ac:dyDescent="0.2">
      <c r="A25" s="13" t="s">
        <v>60</v>
      </c>
      <c r="B25" s="13" t="s">
        <v>61</v>
      </c>
      <c r="C25" s="2">
        <v>1393411</v>
      </c>
      <c r="D25" s="2">
        <v>1393411</v>
      </c>
      <c r="E25" s="2">
        <v>1393411</v>
      </c>
      <c r="F25" s="2">
        <v>1393411</v>
      </c>
      <c r="G25" s="2">
        <v>0</v>
      </c>
      <c r="H25" s="2">
        <v>0</v>
      </c>
      <c r="I25" s="2">
        <v>0</v>
      </c>
      <c r="J25" s="2">
        <v>0</v>
      </c>
      <c r="K25" s="2">
        <v>0</v>
      </c>
      <c r="L25" s="2">
        <v>0</v>
      </c>
      <c r="M25" s="2">
        <v>0</v>
      </c>
      <c r="N25" s="2">
        <v>0</v>
      </c>
      <c r="O25" s="2">
        <v>0</v>
      </c>
      <c r="P25" s="2">
        <v>5573644</v>
      </c>
      <c r="Q25" s="2">
        <v>428742</v>
      </c>
      <c r="S25" s="15">
        <v>1</v>
      </c>
      <c r="T25" s="15" t="s">
        <v>43</v>
      </c>
      <c r="U25" s="15"/>
      <c r="V25" s="16">
        <f t="shared" si="0"/>
        <v>428742</v>
      </c>
      <c r="W25" s="16"/>
      <c r="X25" s="16"/>
      <c r="Y25" s="16"/>
      <c r="Z25" s="16"/>
      <c r="AA25" s="16"/>
      <c r="AB25" s="3">
        <f t="shared" si="1"/>
        <v>0</v>
      </c>
      <c r="AC25" s="15"/>
      <c r="AD25" s="16">
        <f t="shared" si="3"/>
        <v>0</v>
      </c>
      <c r="AE25" s="16"/>
      <c r="AF25" s="16"/>
      <c r="AG25" s="16"/>
      <c r="AH25" s="16"/>
      <c r="AI25" s="16"/>
      <c r="AJ25" s="15">
        <f t="shared" si="2"/>
        <v>0</v>
      </c>
    </row>
    <row r="26" spans="1:36" ht="12.75" customHeight="1" x14ac:dyDescent="0.2">
      <c r="A26" s="13" t="s">
        <v>62</v>
      </c>
      <c r="B26" s="13" t="s">
        <v>63</v>
      </c>
      <c r="C26" s="2">
        <v>6112372</v>
      </c>
      <c r="D26" s="2">
        <v>6112372</v>
      </c>
      <c r="E26" s="2">
        <v>6112372</v>
      </c>
      <c r="F26" s="2">
        <v>6112372</v>
      </c>
      <c r="G26" s="2">
        <v>0</v>
      </c>
      <c r="H26" s="2">
        <v>0</v>
      </c>
      <c r="I26" s="2">
        <v>0</v>
      </c>
      <c r="J26" s="2">
        <v>0</v>
      </c>
      <c r="K26" s="2">
        <v>0</v>
      </c>
      <c r="L26" s="2">
        <v>0</v>
      </c>
      <c r="M26" s="2">
        <v>0</v>
      </c>
      <c r="N26" s="2">
        <v>0</v>
      </c>
      <c r="O26" s="2">
        <v>0</v>
      </c>
      <c r="P26" s="2">
        <v>24449487</v>
      </c>
      <c r="Q26" s="2">
        <v>1880730</v>
      </c>
      <c r="S26" s="15">
        <v>1</v>
      </c>
      <c r="T26" s="15" t="s">
        <v>43</v>
      </c>
      <c r="U26" s="15"/>
      <c r="V26" s="16">
        <f t="shared" si="0"/>
        <v>1880730</v>
      </c>
      <c r="W26" s="16"/>
      <c r="X26" s="16"/>
      <c r="Y26" s="16"/>
      <c r="Z26" s="16"/>
      <c r="AA26" s="16"/>
      <c r="AB26" s="3">
        <f t="shared" si="1"/>
        <v>0</v>
      </c>
      <c r="AC26" s="15"/>
      <c r="AD26" s="16">
        <f t="shared" si="3"/>
        <v>0</v>
      </c>
      <c r="AE26" s="16"/>
      <c r="AF26" s="16"/>
      <c r="AG26" s="16"/>
      <c r="AH26" s="16"/>
      <c r="AI26" s="16"/>
      <c r="AJ26" s="15">
        <f t="shared" si="2"/>
        <v>0</v>
      </c>
    </row>
    <row r="27" spans="1:36" ht="12.75" customHeight="1" x14ac:dyDescent="0.2">
      <c r="A27" s="13" t="s">
        <v>64</v>
      </c>
      <c r="B27" s="13" t="s">
        <v>65</v>
      </c>
      <c r="C27" s="2">
        <v>40913463</v>
      </c>
      <c r="D27" s="2">
        <v>40913463</v>
      </c>
      <c r="E27" s="2">
        <v>40913463</v>
      </c>
      <c r="F27" s="2">
        <v>40913463</v>
      </c>
      <c r="G27" s="2">
        <v>0</v>
      </c>
      <c r="H27" s="2">
        <v>0</v>
      </c>
      <c r="I27" s="2">
        <v>0</v>
      </c>
      <c r="J27" s="2">
        <v>0</v>
      </c>
      <c r="K27" s="2">
        <v>0</v>
      </c>
      <c r="L27" s="2">
        <v>0</v>
      </c>
      <c r="M27" s="2">
        <v>0</v>
      </c>
      <c r="N27" s="2">
        <v>0</v>
      </c>
      <c r="O27" s="2">
        <v>0</v>
      </c>
      <c r="P27" s="2">
        <v>163653853</v>
      </c>
      <c r="Q27" s="2">
        <v>12588758</v>
      </c>
      <c r="S27" s="15">
        <v>1</v>
      </c>
      <c r="T27" s="15" t="s">
        <v>43</v>
      </c>
      <c r="U27" s="15"/>
      <c r="V27" s="16">
        <f t="shared" si="0"/>
        <v>12588758</v>
      </c>
      <c r="W27" s="16"/>
      <c r="X27" s="16"/>
      <c r="Y27" s="16"/>
      <c r="Z27" s="16"/>
      <c r="AA27" s="16"/>
      <c r="AB27" s="3">
        <f t="shared" si="1"/>
        <v>0</v>
      </c>
      <c r="AC27" s="15"/>
      <c r="AD27" s="16">
        <f t="shared" si="3"/>
        <v>0</v>
      </c>
      <c r="AE27" s="16"/>
      <c r="AF27" s="16"/>
      <c r="AG27" s="16"/>
      <c r="AH27" s="16"/>
      <c r="AI27" s="16"/>
      <c r="AJ27" s="15">
        <f t="shared" si="2"/>
        <v>0</v>
      </c>
    </row>
    <row r="28" spans="1:36" ht="12.75" customHeight="1" x14ac:dyDescent="0.2">
      <c r="A28" s="13" t="s">
        <v>66</v>
      </c>
      <c r="B28" s="13" t="s">
        <v>67</v>
      </c>
      <c r="C28" s="2">
        <v>1639342</v>
      </c>
      <c r="D28" s="2">
        <v>1639342</v>
      </c>
      <c r="E28" s="2">
        <v>1639342</v>
      </c>
      <c r="F28" s="2">
        <v>1639342</v>
      </c>
      <c r="G28" s="2">
        <v>0</v>
      </c>
      <c r="H28" s="2">
        <v>0</v>
      </c>
      <c r="I28" s="2">
        <v>0</v>
      </c>
      <c r="J28" s="2">
        <v>0</v>
      </c>
      <c r="K28" s="2">
        <v>0</v>
      </c>
      <c r="L28" s="2">
        <v>0</v>
      </c>
      <c r="M28" s="2">
        <v>0</v>
      </c>
      <c r="N28" s="2">
        <v>0</v>
      </c>
      <c r="O28" s="2">
        <v>0</v>
      </c>
      <c r="P28" s="2">
        <v>6557368</v>
      </c>
      <c r="Q28" s="2">
        <v>504413</v>
      </c>
      <c r="S28" s="15">
        <v>1</v>
      </c>
      <c r="T28" s="15" t="s">
        <v>43</v>
      </c>
      <c r="U28" s="15"/>
      <c r="V28" s="16">
        <f t="shared" si="0"/>
        <v>504413</v>
      </c>
      <c r="W28" s="16"/>
      <c r="X28" s="16"/>
      <c r="Y28" s="16"/>
      <c r="Z28" s="16"/>
      <c r="AA28" s="16"/>
      <c r="AB28" s="3">
        <f t="shared" si="1"/>
        <v>0</v>
      </c>
      <c r="AC28" s="15"/>
      <c r="AD28" s="16">
        <f t="shared" si="3"/>
        <v>0</v>
      </c>
      <c r="AE28" s="16"/>
      <c r="AF28" s="16"/>
      <c r="AG28" s="16"/>
      <c r="AH28" s="16"/>
      <c r="AI28" s="16"/>
      <c r="AJ28" s="15">
        <f t="shared" si="2"/>
        <v>0</v>
      </c>
    </row>
    <row r="29" spans="1:36" ht="12.75" customHeight="1" x14ac:dyDescent="0.2">
      <c r="A29" s="13" t="s">
        <v>68</v>
      </c>
      <c r="B29" s="13" t="s">
        <v>69</v>
      </c>
      <c r="C29" s="2">
        <v>28326639</v>
      </c>
      <c r="D29" s="2">
        <v>28326639</v>
      </c>
      <c r="E29" s="2">
        <v>28326639</v>
      </c>
      <c r="F29" s="2">
        <v>28326639</v>
      </c>
      <c r="G29" s="2">
        <v>0</v>
      </c>
      <c r="H29" s="2">
        <v>0</v>
      </c>
      <c r="I29" s="2">
        <v>0</v>
      </c>
      <c r="J29" s="2">
        <v>0</v>
      </c>
      <c r="K29" s="2">
        <v>0</v>
      </c>
      <c r="L29" s="2">
        <v>0</v>
      </c>
      <c r="M29" s="2">
        <v>0</v>
      </c>
      <c r="N29" s="2">
        <v>0</v>
      </c>
      <c r="O29" s="2">
        <v>0</v>
      </c>
      <c r="P29" s="2">
        <v>113306556</v>
      </c>
      <c r="Q29" s="2">
        <v>8715889</v>
      </c>
      <c r="S29" s="15">
        <v>2</v>
      </c>
      <c r="T29" s="15" t="s">
        <v>43</v>
      </c>
      <c r="U29" s="15"/>
      <c r="V29" s="16">
        <f t="shared" si="0"/>
        <v>8715889</v>
      </c>
      <c r="W29" s="16"/>
      <c r="X29" s="16"/>
      <c r="Y29" s="16"/>
      <c r="Z29" s="16"/>
      <c r="AA29" s="16"/>
      <c r="AB29" s="3">
        <f t="shared" si="1"/>
        <v>0</v>
      </c>
      <c r="AC29" s="15"/>
      <c r="AD29" s="16">
        <f t="shared" si="3"/>
        <v>0</v>
      </c>
      <c r="AE29" s="16"/>
      <c r="AF29" s="16"/>
      <c r="AG29" s="16"/>
      <c r="AH29" s="16"/>
      <c r="AI29" s="16"/>
      <c r="AJ29" s="15">
        <f t="shared" si="2"/>
        <v>0</v>
      </c>
    </row>
    <row r="30" spans="1:36" ht="12.75" customHeight="1" x14ac:dyDescent="0.2">
      <c r="A30" s="13" t="s">
        <v>70</v>
      </c>
      <c r="B30" s="13" t="s">
        <v>71</v>
      </c>
      <c r="C30" s="2">
        <v>12592405</v>
      </c>
      <c r="D30" s="2">
        <v>12592405</v>
      </c>
      <c r="E30" s="2">
        <v>12592405</v>
      </c>
      <c r="F30" s="2">
        <v>12592405</v>
      </c>
      <c r="G30" s="2">
        <v>0</v>
      </c>
      <c r="H30" s="2">
        <v>0</v>
      </c>
      <c r="I30" s="2">
        <v>0</v>
      </c>
      <c r="J30" s="2">
        <v>0</v>
      </c>
      <c r="K30" s="2">
        <v>0</v>
      </c>
      <c r="L30" s="2">
        <v>0</v>
      </c>
      <c r="M30" s="2">
        <v>0</v>
      </c>
      <c r="N30" s="2">
        <v>0</v>
      </c>
      <c r="O30" s="2">
        <v>0</v>
      </c>
      <c r="P30" s="2">
        <v>50369620</v>
      </c>
      <c r="Q30" s="2">
        <v>3874586</v>
      </c>
      <c r="S30" s="15">
        <v>1</v>
      </c>
      <c r="T30" s="15" t="s">
        <v>43</v>
      </c>
      <c r="U30" s="15"/>
      <c r="V30" s="16">
        <f t="shared" si="0"/>
        <v>3874586</v>
      </c>
      <c r="W30" s="16"/>
      <c r="X30" s="16"/>
      <c r="Y30" s="16"/>
      <c r="Z30" s="16"/>
      <c r="AA30" s="16"/>
      <c r="AB30" s="3">
        <f t="shared" si="1"/>
        <v>0</v>
      </c>
      <c r="AC30" s="15"/>
      <c r="AD30" s="16">
        <f t="shared" si="3"/>
        <v>0</v>
      </c>
      <c r="AE30" s="16"/>
      <c r="AF30" s="16"/>
      <c r="AG30" s="16"/>
      <c r="AH30" s="16"/>
      <c r="AI30" s="16"/>
      <c r="AJ30" s="15">
        <f t="shared" si="2"/>
        <v>0</v>
      </c>
    </row>
    <row r="31" spans="1:36" ht="12.75" customHeight="1" x14ac:dyDescent="0.2">
      <c r="A31" s="13" t="s">
        <v>72</v>
      </c>
      <c r="B31" s="13" t="s">
        <v>73</v>
      </c>
      <c r="C31" s="2">
        <v>10086968</v>
      </c>
      <c r="D31" s="2">
        <v>10086968</v>
      </c>
      <c r="E31" s="2">
        <v>10086968</v>
      </c>
      <c r="F31" s="2">
        <v>10086968</v>
      </c>
      <c r="G31" s="2">
        <v>0</v>
      </c>
      <c r="H31" s="2">
        <v>0</v>
      </c>
      <c r="I31" s="2">
        <v>0</v>
      </c>
      <c r="J31" s="2">
        <v>0</v>
      </c>
      <c r="K31" s="2">
        <v>0</v>
      </c>
      <c r="L31" s="2">
        <v>0</v>
      </c>
      <c r="M31" s="2">
        <v>0</v>
      </c>
      <c r="N31" s="2">
        <v>0</v>
      </c>
      <c r="O31" s="2">
        <v>0</v>
      </c>
      <c r="P31" s="2">
        <v>40347872</v>
      </c>
      <c r="Q31" s="2">
        <v>3103682</v>
      </c>
      <c r="S31" s="15">
        <v>1</v>
      </c>
      <c r="T31" s="15" t="s">
        <v>43</v>
      </c>
      <c r="U31" s="15"/>
      <c r="V31" s="16">
        <f t="shared" si="0"/>
        <v>3103682</v>
      </c>
      <c r="W31" s="16"/>
      <c r="X31" s="16"/>
      <c r="Y31" s="16"/>
      <c r="Z31" s="16"/>
      <c r="AA31" s="16"/>
      <c r="AB31" s="3">
        <f t="shared" si="1"/>
        <v>0</v>
      </c>
      <c r="AC31" s="15"/>
      <c r="AD31" s="16">
        <f t="shared" si="3"/>
        <v>0</v>
      </c>
      <c r="AE31" s="16"/>
      <c r="AF31" s="16"/>
      <c r="AG31" s="16"/>
      <c r="AH31" s="16"/>
      <c r="AI31" s="16"/>
      <c r="AJ31" s="15">
        <f t="shared" si="2"/>
        <v>0</v>
      </c>
    </row>
    <row r="32" spans="1:36" ht="12.75" customHeight="1" x14ac:dyDescent="0.2">
      <c r="A32" s="13" t="s">
        <v>74</v>
      </c>
      <c r="B32" s="13" t="s">
        <v>75</v>
      </c>
      <c r="C32" s="2">
        <v>3974456</v>
      </c>
      <c r="D32" s="2">
        <v>3974456</v>
      </c>
      <c r="E32" s="2">
        <v>3974456</v>
      </c>
      <c r="F32" s="2">
        <v>3974456</v>
      </c>
      <c r="G32" s="2">
        <v>0</v>
      </c>
      <c r="H32" s="2">
        <v>0</v>
      </c>
      <c r="I32" s="2">
        <v>0</v>
      </c>
      <c r="J32" s="2">
        <v>0</v>
      </c>
      <c r="K32" s="2">
        <v>0</v>
      </c>
      <c r="L32" s="2">
        <v>0</v>
      </c>
      <c r="M32" s="2">
        <v>0</v>
      </c>
      <c r="N32" s="2">
        <v>0</v>
      </c>
      <c r="O32" s="2">
        <v>0</v>
      </c>
      <c r="P32" s="2">
        <v>15897824</v>
      </c>
      <c r="Q32" s="2">
        <v>1222910</v>
      </c>
      <c r="S32" s="15">
        <v>1</v>
      </c>
      <c r="T32" s="15" t="s">
        <v>43</v>
      </c>
      <c r="U32" s="15"/>
      <c r="V32" s="16">
        <f t="shared" si="0"/>
        <v>1222910</v>
      </c>
      <c r="W32" s="16"/>
      <c r="X32" s="16"/>
      <c r="Y32" s="16"/>
      <c r="Z32" s="16"/>
      <c r="AA32" s="16"/>
      <c r="AB32" s="3">
        <f t="shared" si="1"/>
        <v>0</v>
      </c>
      <c r="AC32" s="15"/>
      <c r="AD32" s="16">
        <f t="shared" si="3"/>
        <v>0</v>
      </c>
      <c r="AE32" s="16"/>
      <c r="AF32" s="16"/>
      <c r="AG32" s="16"/>
      <c r="AH32" s="16"/>
      <c r="AI32" s="16"/>
      <c r="AJ32" s="15">
        <f t="shared" si="2"/>
        <v>0</v>
      </c>
    </row>
    <row r="33" spans="1:36" ht="12.75" customHeight="1" x14ac:dyDescent="0.2">
      <c r="A33" s="13" t="s">
        <v>76</v>
      </c>
      <c r="B33" s="13" t="s">
        <v>77</v>
      </c>
      <c r="C33" s="2">
        <v>1043751</v>
      </c>
      <c r="D33" s="2">
        <v>1043751</v>
      </c>
      <c r="E33" s="2">
        <v>1043751</v>
      </c>
      <c r="F33" s="2">
        <v>1043751</v>
      </c>
      <c r="G33" s="2">
        <v>0</v>
      </c>
      <c r="H33" s="2">
        <v>0</v>
      </c>
      <c r="I33" s="2">
        <v>0</v>
      </c>
      <c r="J33" s="2">
        <v>0</v>
      </c>
      <c r="K33" s="2">
        <v>0</v>
      </c>
      <c r="L33" s="2">
        <v>0</v>
      </c>
      <c r="M33" s="2">
        <v>0</v>
      </c>
      <c r="N33" s="2">
        <v>0</v>
      </c>
      <c r="O33" s="2">
        <v>0</v>
      </c>
      <c r="P33" s="2">
        <v>4175005</v>
      </c>
      <c r="Q33" s="2">
        <v>321154</v>
      </c>
      <c r="S33" s="15">
        <v>1</v>
      </c>
      <c r="T33" s="15" t="s">
        <v>43</v>
      </c>
      <c r="U33" s="15"/>
      <c r="V33" s="16">
        <f t="shared" si="0"/>
        <v>321154</v>
      </c>
      <c r="W33" s="16"/>
      <c r="X33" s="16"/>
      <c r="Y33" s="16"/>
      <c r="Z33" s="16"/>
      <c r="AA33" s="16"/>
      <c r="AB33" s="3">
        <f t="shared" si="1"/>
        <v>0</v>
      </c>
      <c r="AC33" s="15"/>
      <c r="AD33" s="16">
        <f t="shared" si="3"/>
        <v>0</v>
      </c>
      <c r="AE33" s="16"/>
      <c r="AF33" s="16"/>
      <c r="AG33" s="16"/>
      <c r="AH33" s="16"/>
      <c r="AI33" s="16"/>
      <c r="AJ33" s="15">
        <f t="shared" si="2"/>
        <v>0</v>
      </c>
    </row>
    <row r="34" spans="1:36" ht="12.75" customHeight="1" x14ac:dyDescent="0.2">
      <c r="A34" s="13" t="s">
        <v>78</v>
      </c>
      <c r="B34" s="13" t="s">
        <v>79</v>
      </c>
      <c r="C34" s="2">
        <v>55465</v>
      </c>
      <c r="D34" s="2">
        <v>55465</v>
      </c>
      <c r="E34" s="2">
        <v>55465</v>
      </c>
      <c r="F34" s="2">
        <v>55465</v>
      </c>
      <c r="G34" s="2">
        <v>0</v>
      </c>
      <c r="H34" s="2">
        <v>0</v>
      </c>
      <c r="I34" s="2">
        <v>0</v>
      </c>
      <c r="J34" s="2">
        <v>0</v>
      </c>
      <c r="K34" s="2">
        <v>0</v>
      </c>
      <c r="L34" s="2">
        <v>0</v>
      </c>
      <c r="M34" s="2">
        <v>0</v>
      </c>
      <c r="N34" s="2">
        <v>0</v>
      </c>
      <c r="O34" s="2">
        <v>0</v>
      </c>
      <c r="P34" s="2">
        <v>221860</v>
      </c>
      <c r="Q34" s="2">
        <v>17066</v>
      </c>
      <c r="S34" s="15">
        <v>1</v>
      </c>
      <c r="T34" s="15" t="s">
        <v>43</v>
      </c>
      <c r="U34" s="15"/>
      <c r="V34" s="16">
        <f t="shared" si="0"/>
        <v>17066</v>
      </c>
      <c r="W34" s="16"/>
      <c r="X34" s="16"/>
      <c r="Y34" s="16"/>
      <c r="Z34" s="16"/>
      <c r="AA34" s="16"/>
      <c r="AB34" s="3">
        <f t="shared" si="1"/>
        <v>0</v>
      </c>
      <c r="AC34" s="15"/>
      <c r="AD34" s="16">
        <f t="shared" si="3"/>
        <v>0</v>
      </c>
      <c r="AE34" s="16"/>
      <c r="AF34" s="16"/>
      <c r="AG34" s="16"/>
      <c r="AH34" s="16"/>
      <c r="AI34" s="16"/>
      <c r="AJ34" s="15">
        <f t="shared" si="2"/>
        <v>0</v>
      </c>
    </row>
    <row r="35" spans="1:36" ht="12.75" customHeight="1" x14ac:dyDescent="0.2">
      <c r="A35" s="13" t="s">
        <v>80</v>
      </c>
      <c r="B35" s="13" t="s">
        <v>81</v>
      </c>
      <c r="C35" s="2">
        <v>1918308</v>
      </c>
      <c r="D35" s="2">
        <v>1918308</v>
      </c>
      <c r="E35" s="2">
        <v>1918308</v>
      </c>
      <c r="F35" s="2">
        <v>1918308</v>
      </c>
      <c r="G35" s="2">
        <v>0</v>
      </c>
      <c r="H35" s="2">
        <v>0</v>
      </c>
      <c r="I35" s="2">
        <v>0</v>
      </c>
      <c r="J35" s="2">
        <v>0</v>
      </c>
      <c r="K35" s="2">
        <v>0</v>
      </c>
      <c r="L35" s="2">
        <v>0</v>
      </c>
      <c r="M35" s="2">
        <v>0</v>
      </c>
      <c r="N35" s="2">
        <v>0</v>
      </c>
      <c r="O35" s="2">
        <v>0</v>
      </c>
      <c r="P35" s="2">
        <v>7673234</v>
      </c>
      <c r="Q35" s="2">
        <v>590249</v>
      </c>
      <c r="S35" s="15">
        <v>1</v>
      </c>
      <c r="T35" s="15" t="s">
        <v>43</v>
      </c>
      <c r="U35" s="15"/>
      <c r="V35" s="16">
        <f t="shared" si="0"/>
        <v>590249</v>
      </c>
      <c r="W35" s="16"/>
      <c r="X35" s="16"/>
      <c r="Y35" s="16"/>
      <c r="Z35" s="16"/>
      <c r="AA35" s="16"/>
      <c r="AB35" s="3">
        <f t="shared" si="1"/>
        <v>0</v>
      </c>
      <c r="AC35" s="15"/>
      <c r="AD35" s="16">
        <f t="shared" si="3"/>
        <v>0</v>
      </c>
      <c r="AE35" s="16"/>
      <c r="AF35" s="16"/>
      <c r="AG35" s="16"/>
      <c r="AH35" s="16"/>
      <c r="AI35" s="16"/>
      <c r="AJ35" s="15">
        <f t="shared" si="2"/>
        <v>0</v>
      </c>
    </row>
    <row r="36" spans="1:36" ht="12.75" customHeight="1" x14ac:dyDescent="0.2">
      <c r="A36" s="13" t="s">
        <v>48</v>
      </c>
      <c r="B36" s="13" t="s">
        <v>82</v>
      </c>
      <c r="C36" s="2">
        <v>4041861</v>
      </c>
      <c r="D36" s="2">
        <v>4041861</v>
      </c>
      <c r="E36" s="2">
        <v>4041861</v>
      </c>
      <c r="F36" s="2">
        <v>4041861</v>
      </c>
      <c r="G36" s="2">
        <v>0</v>
      </c>
      <c r="H36" s="2">
        <v>0</v>
      </c>
      <c r="I36" s="2">
        <v>0</v>
      </c>
      <c r="J36" s="2">
        <v>0</v>
      </c>
      <c r="K36" s="2">
        <v>0</v>
      </c>
      <c r="L36" s="2">
        <v>0</v>
      </c>
      <c r="M36" s="2">
        <v>0</v>
      </c>
      <c r="N36" s="2">
        <v>0</v>
      </c>
      <c r="O36" s="2">
        <v>0</v>
      </c>
      <c r="P36" s="2">
        <v>16167445</v>
      </c>
      <c r="Q36" s="2">
        <v>1243650</v>
      </c>
      <c r="S36" s="15">
        <v>1</v>
      </c>
      <c r="T36" s="15" t="s">
        <v>43</v>
      </c>
      <c r="U36" s="15"/>
      <c r="V36" s="16">
        <f>+Q36</f>
        <v>1243650</v>
      </c>
      <c r="W36" s="16"/>
      <c r="X36" s="16"/>
      <c r="Y36" s="16"/>
      <c r="Z36" s="16"/>
      <c r="AA36" s="16"/>
      <c r="AB36" s="3">
        <f t="shared" si="1"/>
        <v>0</v>
      </c>
      <c r="AC36" s="15"/>
      <c r="AD36" s="16">
        <f>+O36</f>
        <v>0</v>
      </c>
      <c r="AE36" s="16"/>
      <c r="AF36" s="16"/>
      <c r="AG36" s="16"/>
      <c r="AH36" s="16"/>
      <c r="AI36" s="16"/>
      <c r="AJ36" s="15">
        <f t="shared" si="2"/>
        <v>0</v>
      </c>
    </row>
    <row r="37" spans="1:36" ht="12.75" customHeight="1" x14ac:dyDescent="0.2">
      <c r="A37" s="13" t="s">
        <v>83</v>
      </c>
      <c r="B37" s="13" t="s">
        <v>84</v>
      </c>
      <c r="C37" s="2">
        <v>239697</v>
      </c>
      <c r="D37" s="2">
        <v>239697</v>
      </c>
      <c r="E37" s="2">
        <v>239697</v>
      </c>
      <c r="F37" s="2">
        <v>239697</v>
      </c>
      <c r="G37" s="2">
        <v>0</v>
      </c>
      <c r="H37" s="2">
        <v>0</v>
      </c>
      <c r="I37" s="2">
        <v>0</v>
      </c>
      <c r="J37" s="2">
        <v>0</v>
      </c>
      <c r="K37" s="2">
        <v>0</v>
      </c>
      <c r="L37" s="2">
        <v>0</v>
      </c>
      <c r="M37" s="2">
        <v>0</v>
      </c>
      <c r="N37" s="2">
        <v>0</v>
      </c>
      <c r="O37" s="2">
        <v>0</v>
      </c>
      <c r="P37" s="2">
        <v>958790</v>
      </c>
      <c r="Q37" s="2">
        <v>73753</v>
      </c>
      <c r="S37" s="15">
        <v>1</v>
      </c>
      <c r="T37" s="15" t="s">
        <v>43</v>
      </c>
      <c r="U37" s="15"/>
      <c r="V37" s="16">
        <f>+Q37</f>
        <v>73753</v>
      </c>
      <c r="W37" s="16"/>
      <c r="X37" s="16"/>
      <c r="Y37" s="16"/>
      <c r="Z37" s="16"/>
      <c r="AA37" s="26"/>
      <c r="AB37" s="3">
        <f t="shared" si="1"/>
        <v>0</v>
      </c>
      <c r="AC37" s="15"/>
      <c r="AD37" s="16">
        <f t="shared" si="3"/>
        <v>0</v>
      </c>
      <c r="AE37" s="16"/>
      <c r="AF37" s="16"/>
      <c r="AG37" s="16"/>
      <c r="AH37" s="16"/>
      <c r="AI37" s="16"/>
      <c r="AJ37" s="15">
        <f t="shared" si="2"/>
        <v>0</v>
      </c>
    </row>
    <row r="38" spans="1:36" ht="12.75" customHeight="1" x14ac:dyDescent="0.2">
      <c r="A38" s="13" t="s">
        <v>52</v>
      </c>
      <c r="B38" s="13" t="s">
        <v>85</v>
      </c>
      <c r="C38" s="2">
        <v>2084526</v>
      </c>
      <c r="D38" s="2">
        <v>2084526</v>
      </c>
      <c r="E38" s="2">
        <v>2084526</v>
      </c>
      <c r="F38" s="2">
        <v>2084526</v>
      </c>
      <c r="G38" s="2">
        <v>0</v>
      </c>
      <c r="H38" s="2">
        <v>0</v>
      </c>
      <c r="I38" s="2">
        <v>0</v>
      </c>
      <c r="J38" s="2">
        <v>0</v>
      </c>
      <c r="K38" s="2">
        <v>0</v>
      </c>
      <c r="L38" s="2">
        <v>0</v>
      </c>
      <c r="M38" s="2">
        <v>0</v>
      </c>
      <c r="N38" s="2">
        <v>0</v>
      </c>
      <c r="O38" s="2">
        <v>0</v>
      </c>
      <c r="P38" s="2">
        <v>8338103</v>
      </c>
      <c r="Q38" s="2">
        <v>641393</v>
      </c>
      <c r="S38" s="15">
        <v>1</v>
      </c>
      <c r="T38" s="15" t="s">
        <v>43</v>
      </c>
      <c r="U38" s="15"/>
      <c r="V38" s="16">
        <f t="shared" ref="V38:V46" si="4">+Q38</f>
        <v>641393</v>
      </c>
      <c r="W38" s="16"/>
      <c r="X38" s="16"/>
      <c r="Y38" s="16"/>
      <c r="Z38" s="16"/>
      <c r="AA38" s="16"/>
      <c r="AB38" s="3">
        <f t="shared" si="1"/>
        <v>0</v>
      </c>
      <c r="AC38" s="15"/>
      <c r="AD38" s="16">
        <f t="shared" si="3"/>
        <v>0</v>
      </c>
      <c r="AE38" s="16"/>
      <c r="AF38" s="16"/>
      <c r="AG38" s="16"/>
      <c r="AH38" s="16"/>
      <c r="AI38" s="16"/>
      <c r="AJ38" s="15">
        <f t="shared" si="2"/>
        <v>0</v>
      </c>
    </row>
    <row r="39" spans="1:36" ht="12.75" customHeight="1" x14ac:dyDescent="0.2">
      <c r="A39" s="13" t="s">
        <v>86</v>
      </c>
      <c r="B39" s="13" t="s">
        <v>87</v>
      </c>
      <c r="C39" s="2">
        <v>753914</v>
      </c>
      <c r="D39" s="2">
        <v>753914</v>
      </c>
      <c r="E39" s="2">
        <v>753914</v>
      </c>
      <c r="F39" s="2">
        <v>753914</v>
      </c>
      <c r="G39" s="2">
        <v>0</v>
      </c>
      <c r="H39" s="2">
        <v>0</v>
      </c>
      <c r="I39" s="2">
        <v>0</v>
      </c>
      <c r="J39" s="2">
        <v>0</v>
      </c>
      <c r="K39" s="2">
        <v>0</v>
      </c>
      <c r="L39" s="2">
        <v>0</v>
      </c>
      <c r="M39" s="2">
        <v>0</v>
      </c>
      <c r="N39" s="2">
        <v>0</v>
      </c>
      <c r="O39" s="2">
        <v>0</v>
      </c>
      <c r="P39" s="2">
        <v>3015655</v>
      </c>
      <c r="Q39" s="2">
        <v>231973</v>
      </c>
      <c r="S39" s="15">
        <v>1</v>
      </c>
      <c r="T39" s="15" t="s">
        <v>43</v>
      </c>
      <c r="U39" s="15"/>
      <c r="V39" s="16">
        <f t="shared" si="4"/>
        <v>231973</v>
      </c>
      <c r="W39" s="16"/>
      <c r="X39" s="16"/>
      <c r="Y39" s="16"/>
      <c r="Z39" s="16"/>
      <c r="AA39" s="16"/>
      <c r="AB39" s="3">
        <f t="shared" si="1"/>
        <v>0</v>
      </c>
      <c r="AC39" s="15"/>
      <c r="AD39" s="16">
        <f t="shared" si="3"/>
        <v>0</v>
      </c>
      <c r="AE39" s="16"/>
      <c r="AF39" s="16"/>
      <c r="AG39" s="16"/>
      <c r="AH39" s="16"/>
      <c r="AI39" s="16"/>
      <c r="AJ39" s="15">
        <f t="shared" si="2"/>
        <v>0</v>
      </c>
    </row>
    <row r="40" spans="1:36" ht="12.75" customHeight="1" x14ac:dyDescent="0.2">
      <c r="A40" s="13" t="s">
        <v>88</v>
      </c>
      <c r="B40" s="13" t="s">
        <v>89</v>
      </c>
      <c r="C40" s="2">
        <v>1000220</v>
      </c>
      <c r="D40" s="2">
        <v>1000220</v>
      </c>
      <c r="E40" s="2">
        <v>1000220</v>
      </c>
      <c r="F40" s="2">
        <v>1000220</v>
      </c>
      <c r="G40" s="2">
        <v>0</v>
      </c>
      <c r="H40" s="2">
        <v>0</v>
      </c>
      <c r="I40" s="2">
        <v>0</v>
      </c>
      <c r="J40" s="2">
        <v>0</v>
      </c>
      <c r="K40" s="2">
        <v>0</v>
      </c>
      <c r="L40" s="2">
        <v>0</v>
      </c>
      <c r="M40" s="2">
        <v>0</v>
      </c>
      <c r="N40" s="2">
        <v>0</v>
      </c>
      <c r="O40" s="2">
        <v>0</v>
      </c>
      <c r="P40" s="2">
        <v>4000880</v>
      </c>
      <c r="Q40" s="2">
        <v>307760</v>
      </c>
      <c r="S40" s="15">
        <v>1</v>
      </c>
      <c r="T40" s="15" t="s">
        <v>43</v>
      </c>
      <c r="U40" s="15"/>
      <c r="V40" s="16">
        <f t="shared" si="4"/>
        <v>307760</v>
      </c>
      <c r="W40" s="16"/>
      <c r="X40" s="16"/>
      <c r="Y40" s="16"/>
      <c r="Z40" s="16"/>
      <c r="AA40" s="16"/>
      <c r="AB40" s="3">
        <f t="shared" si="1"/>
        <v>0</v>
      </c>
      <c r="AC40" s="15"/>
      <c r="AD40" s="16">
        <f t="shared" si="3"/>
        <v>0</v>
      </c>
      <c r="AE40" s="16"/>
      <c r="AF40" s="16"/>
      <c r="AG40" s="16"/>
      <c r="AH40" s="16"/>
      <c r="AI40" s="16"/>
      <c r="AJ40" s="15">
        <f t="shared" si="2"/>
        <v>0</v>
      </c>
    </row>
    <row r="41" spans="1:36" ht="12.75" customHeight="1" x14ac:dyDescent="0.2">
      <c r="A41" s="13" t="s">
        <v>90</v>
      </c>
      <c r="B41" s="13" t="s">
        <v>91</v>
      </c>
      <c r="C41" s="2">
        <v>140101</v>
      </c>
      <c r="D41" s="2">
        <v>140101</v>
      </c>
      <c r="E41" s="2">
        <v>140101</v>
      </c>
      <c r="F41" s="2">
        <v>140101</v>
      </c>
      <c r="G41" s="2">
        <v>0</v>
      </c>
      <c r="H41" s="2">
        <v>0</v>
      </c>
      <c r="I41" s="2">
        <v>0</v>
      </c>
      <c r="J41" s="2">
        <v>0</v>
      </c>
      <c r="K41" s="2">
        <v>0</v>
      </c>
      <c r="L41" s="2">
        <v>0</v>
      </c>
      <c r="M41" s="2">
        <v>0</v>
      </c>
      <c r="N41" s="2">
        <v>0</v>
      </c>
      <c r="O41" s="2">
        <v>0</v>
      </c>
      <c r="P41" s="2">
        <v>560406</v>
      </c>
      <c r="Q41" s="2">
        <v>43108</v>
      </c>
      <c r="S41" s="15">
        <v>1</v>
      </c>
      <c r="T41" s="15" t="s">
        <v>43</v>
      </c>
      <c r="U41" s="15"/>
      <c r="V41" s="16">
        <f t="shared" si="4"/>
        <v>43108</v>
      </c>
      <c r="W41" s="16"/>
      <c r="X41" s="16"/>
      <c r="Y41" s="16"/>
      <c r="Z41" s="16"/>
      <c r="AA41" s="16"/>
      <c r="AB41" s="3">
        <f t="shared" si="1"/>
        <v>0</v>
      </c>
      <c r="AC41" s="15"/>
      <c r="AD41" s="16">
        <f t="shared" si="3"/>
        <v>0</v>
      </c>
      <c r="AE41" s="16"/>
      <c r="AF41" s="16"/>
      <c r="AG41" s="16"/>
      <c r="AH41" s="16"/>
      <c r="AI41" s="16"/>
      <c r="AJ41" s="15">
        <f t="shared" si="2"/>
        <v>0</v>
      </c>
    </row>
    <row r="42" spans="1:36" ht="12.75" customHeight="1" x14ac:dyDescent="0.2">
      <c r="A42" s="13" t="s">
        <v>92</v>
      </c>
      <c r="B42" s="13" t="s">
        <v>93</v>
      </c>
      <c r="C42" s="2">
        <v>92613</v>
      </c>
      <c r="D42" s="2">
        <v>92613</v>
      </c>
      <c r="E42" s="2">
        <v>92613</v>
      </c>
      <c r="F42" s="2">
        <v>92613</v>
      </c>
      <c r="G42" s="2">
        <v>0</v>
      </c>
      <c r="H42" s="2">
        <v>0</v>
      </c>
      <c r="I42" s="2">
        <v>0</v>
      </c>
      <c r="J42" s="2">
        <v>0</v>
      </c>
      <c r="K42" s="2">
        <v>0</v>
      </c>
      <c r="L42" s="2">
        <v>0</v>
      </c>
      <c r="M42" s="2">
        <v>0</v>
      </c>
      <c r="N42" s="2">
        <v>0</v>
      </c>
      <c r="O42" s="2">
        <v>0</v>
      </c>
      <c r="P42" s="2">
        <v>370452</v>
      </c>
      <c r="Q42" s="2">
        <v>28496</v>
      </c>
      <c r="S42" s="15">
        <v>1</v>
      </c>
      <c r="T42" s="15" t="s">
        <v>43</v>
      </c>
      <c r="U42" s="15"/>
      <c r="V42" s="16">
        <f t="shared" si="4"/>
        <v>28496</v>
      </c>
      <c r="W42" s="16"/>
      <c r="X42" s="16"/>
      <c r="Y42" s="16"/>
      <c r="Z42" s="16"/>
      <c r="AA42" s="16"/>
      <c r="AB42" s="3">
        <f t="shared" si="1"/>
        <v>0</v>
      </c>
      <c r="AC42" s="15"/>
      <c r="AD42" s="16">
        <f t="shared" si="3"/>
        <v>0</v>
      </c>
      <c r="AE42" s="16"/>
      <c r="AF42" s="16"/>
      <c r="AG42" s="16"/>
      <c r="AH42" s="16"/>
      <c r="AI42" s="16"/>
      <c r="AJ42" s="15">
        <f t="shared" si="2"/>
        <v>0</v>
      </c>
    </row>
    <row r="43" spans="1:36" ht="12.75" customHeight="1" x14ac:dyDescent="0.2">
      <c r="A43" s="13" t="s">
        <v>94</v>
      </c>
      <c r="B43" s="13" t="s">
        <v>95</v>
      </c>
      <c r="C43" s="2">
        <v>97764</v>
      </c>
      <c r="D43" s="2">
        <v>97764</v>
      </c>
      <c r="E43" s="2">
        <v>97764</v>
      </c>
      <c r="F43" s="2">
        <v>97764</v>
      </c>
      <c r="G43" s="2">
        <v>0</v>
      </c>
      <c r="H43" s="2">
        <v>0</v>
      </c>
      <c r="I43" s="2">
        <v>0</v>
      </c>
      <c r="J43" s="2">
        <v>0</v>
      </c>
      <c r="K43" s="2">
        <v>0</v>
      </c>
      <c r="L43" s="2">
        <v>0</v>
      </c>
      <c r="M43" s="2">
        <v>0</v>
      </c>
      <c r="N43" s="2">
        <v>0</v>
      </c>
      <c r="O43" s="2">
        <v>0</v>
      </c>
      <c r="P43" s="2">
        <v>391056</v>
      </c>
      <c r="Q43" s="2">
        <v>30081</v>
      </c>
      <c r="S43" s="15">
        <v>1</v>
      </c>
      <c r="T43" s="15" t="s">
        <v>43</v>
      </c>
      <c r="U43" s="15"/>
      <c r="V43" s="16">
        <f t="shared" si="4"/>
        <v>30081</v>
      </c>
      <c r="W43" s="16"/>
      <c r="X43" s="16"/>
      <c r="Y43" s="16"/>
      <c r="Z43" s="16"/>
      <c r="AA43" s="16"/>
      <c r="AB43" s="3">
        <f t="shared" si="1"/>
        <v>0</v>
      </c>
      <c r="AC43" s="15"/>
      <c r="AD43" s="16">
        <f t="shared" si="3"/>
        <v>0</v>
      </c>
      <c r="AE43" s="16"/>
      <c r="AF43" s="16"/>
      <c r="AG43" s="16"/>
      <c r="AH43" s="16"/>
      <c r="AI43" s="16"/>
      <c r="AJ43" s="15">
        <f t="shared" si="2"/>
        <v>0</v>
      </c>
    </row>
    <row r="44" spans="1:36" ht="12.75" customHeight="1" x14ac:dyDescent="0.2">
      <c r="A44" s="13" t="s">
        <v>96</v>
      </c>
      <c r="B44" s="13" t="s">
        <v>97</v>
      </c>
      <c r="C44" s="2">
        <v>4276977</v>
      </c>
      <c r="D44" s="2">
        <v>4276977</v>
      </c>
      <c r="E44" s="2">
        <v>4276977</v>
      </c>
      <c r="F44" s="2">
        <v>4276977</v>
      </c>
      <c r="G44" s="2">
        <v>0</v>
      </c>
      <c r="H44" s="2">
        <v>0</v>
      </c>
      <c r="I44" s="2">
        <v>0</v>
      </c>
      <c r="J44" s="2">
        <v>0</v>
      </c>
      <c r="K44" s="2">
        <v>0</v>
      </c>
      <c r="L44" s="2">
        <v>0</v>
      </c>
      <c r="M44" s="2">
        <v>0</v>
      </c>
      <c r="N44" s="2">
        <v>0</v>
      </c>
      <c r="O44" s="2">
        <v>0</v>
      </c>
      <c r="P44" s="2">
        <v>17107909</v>
      </c>
      <c r="Q44" s="2">
        <v>1315993</v>
      </c>
      <c r="S44" s="15">
        <v>1</v>
      </c>
      <c r="T44" s="15" t="s">
        <v>43</v>
      </c>
      <c r="U44" s="15"/>
      <c r="V44" s="16">
        <f t="shared" si="4"/>
        <v>1315993</v>
      </c>
      <c r="W44" s="16"/>
      <c r="X44" s="16"/>
      <c r="Y44" s="16"/>
      <c r="Z44" s="16"/>
      <c r="AA44" s="16"/>
      <c r="AB44" s="3">
        <f t="shared" si="1"/>
        <v>0</v>
      </c>
      <c r="AC44" s="15"/>
      <c r="AD44" s="16">
        <f t="shared" si="3"/>
        <v>0</v>
      </c>
      <c r="AE44" s="16"/>
      <c r="AF44" s="16"/>
      <c r="AG44" s="16"/>
      <c r="AH44" s="16"/>
      <c r="AI44" s="16"/>
      <c r="AJ44" s="15">
        <f t="shared" si="2"/>
        <v>0</v>
      </c>
    </row>
    <row r="45" spans="1:36" ht="12.75" customHeight="1" x14ac:dyDescent="0.2">
      <c r="A45" s="13" t="s">
        <v>98</v>
      </c>
      <c r="B45" s="13" t="s">
        <v>99</v>
      </c>
      <c r="C45" s="2">
        <v>270808</v>
      </c>
      <c r="D45" s="2">
        <v>270808</v>
      </c>
      <c r="E45" s="2">
        <v>270808</v>
      </c>
      <c r="F45" s="2">
        <v>270808</v>
      </c>
      <c r="G45" s="2">
        <v>0</v>
      </c>
      <c r="H45" s="2">
        <v>0</v>
      </c>
      <c r="I45" s="2">
        <v>0</v>
      </c>
      <c r="J45" s="2">
        <v>0</v>
      </c>
      <c r="K45" s="2">
        <v>0</v>
      </c>
      <c r="L45" s="2">
        <v>0</v>
      </c>
      <c r="M45" s="2">
        <v>0</v>
      </c>
      <c r="N45" s="2">
        <v>0</v>
      </c>
      <c r="O45" s="2">
        <v>0</v>
      </c>
      <c r="P45" s="2">
        <v>1083231</v>
      </c>
      <c r="Q45" s="2">
        <v>83325</v>
      </c>
      <c r="S45" s="15">
        <v>2</v>
      </c>
      <c r="T45" s="15" t="s">
        <v>43</v>
      </c>
      <c r="U45" s="15"/>
      <c r="V45" s="16">
        <f t="shared" si="4"/>
        <v>83325</v>
      </c>
      <c r="W45" s="16"/>
      <c r="X45" s="16"/>
      <c r="Y45" s="16"/>
      <c r="Z45" s="16"/>
      <c r="AA45" s="16"/>
      <c r="AB45" s="3">
        <f t="shared" si="1"/>
        <v>0</v>
      </c>
      <c r="AC45" s="15"/>
      <c r="AD45" s="16">
        <f t="shared" si="3"/>
        <v>0</v>
      </c>
      <c r="AE45" s="16"/>
      <c r="AF45" s="16"/>
      <c r="AG45" s="16"/>
      <c r="AH45" s="16"/>
      <c r="AI45" s="16"/>
      <c r="AJ45" s="15">
        <f t="shared" si="2"/>
        <v>0</v>
      </c>
    </row>
    <row r="46" spans="1:36" ht="12.75" customHeight="1" x14ac:dyDescent="0.2">
      <c r="A46" s="13" t="s">
        <v>100</v>
      </c>
      <c r="B46" s="13" t="s">
        <v>101</v>
      </c>
      <c r="C46" s="2">
        <v>70325</v>
      </c>
      <c r="D46" s="2">
        <v>70325</v>
      </c>
      <c r="E46" s="2">
        <v>70325</v>
      </c>
      <c r="F46" s="2">
        <v>70325</v>
      </c>
      <c r="G46" s="2">
        <v>0</v>
      </c>
      <c r="H46" s="2">
        <v>0</v>
      </c>
      <c r="I46" s="2">
        <v>0</v>
      </c>
      <c r="J46" s="2">
        <v>0</v>
      </c>
      <c r="K46" s="2">
        <v>0</v>
      </c>
      <c r="L46" s="2">
        <v>0</v>
      </c>
      <c r="M46" s="2">
        <v>0</v>
      </c>
      <c r="N46" s="2">
        <v>0</v>
      </c>
      <c r="O46" s="2">
        <v>0</v>
      </c>
      <c r="P46" s="2">
        <v>281299</v>
      </c>
      <c r="Q46" s="2">
        <v>21638</v>
      </c>
      <c r="S46" s="15">
        <v>1</v>
      </c>
      <c r="T46" s="15" t="s">
        <v>43</v>
      </c>
      <c r="U46" s="15"/>
      <c r="V46" s="16">
        <f t="shared" si="4"/>
        <v>21638</v>
      </c>
      <c r="W46" s="16"/>
      <c r="X46" s="16"/>
      <c r="Y46" s="16"/>
      <c r="Z46" s="16"/>
      <c r="AA46" s="16"/>
      <c r="AB46" s="3">
        <f t="shared" si="1"/>
        <v>0</v>
      </c>
      <c r="AC46" s="15"/>
      <c r="AD46" s="16">
        <f t="shared" si="3"/>
        <v>0</v>
      </c>
      <c r="AE46" s="16"/>
      <c r="AF46" s="16"/>
      <c r="AG46" s="16"/>
      <c r="AH46" s="16"/>
      <c r="AI46" s="16"/>
      <c r="AJ46" s="15">
        <f t="shared" si="2"/>
        <v>0</v>
      </c>
    </row>
    <row r="47" spans="1:36" ht="12.75" customHeight="1" x14ac:dyDescent="0.2">
      <c r="A47" s="13" t="s">
        <v>102</v>
      </c>
      <c r="B47" s="13" t="s">
        <v>103</v>
      </c>
      <c r="C47" s="2">
        <v>58922</v>
      </c>
      <c r="D47" s="2">
        <v>58922</v>
      </c>
      <c r="E47" s="2">
        <v>58922</v>
      </c>
      <c r="F47" s="2">
        <v>58922</v>
      </c>
      <c r="G47" s="2">
        <v>0</v>
      </c>
      <c r="H47" s="2">
        <v>0</v>
      </c>
      <c r="I47" s="2">
        <v>0</v>
      </c>
      <c r="J47" s="2">
        <v>0</v>
      </c>
      <c r="K47" s="2">
        <v>0</v>
      </c>
      <c r="L47" s="2">
        <v>0</v>
      </c>
      <c r="M47" s="2">
        <v>0</v>
      </c>
      <c r="N47" s="2">
        <v>0</v>
      </c>
      <c r="O47" s="2">
        <v>0</v>
      </c>
      <c r="P47" s="2">
        <v>235689</v>
      </c>
      <c r="Q47" s="2">
        <v>18130</v>
      </c>
      <c r="S47" s="15">
        <v>1</v>
      </c>
      <c r="T47" s="15" t="s">
        <v>43</v>
      </c>
      <c r="U47" s="15"/>
      <c r="V47" s="16">
        <f t="shared" si="0"/>
        <v>18130</v>
      </c>
      <c r="W47" s="16"/>
      <c r="X47" s="16"/>
      <c r="Y47" s="16"/>
      <c r="Z47" s="16"/>
      <c r="AA47" s="16"/>
      <c r="AB47" s="3">
        <f t="shared" si="1"/>
        <v>0</v>
      </c>
      <c r="AC47" s="15"/>
      <c r="AD47" s="16">
        <f t="shared" si="3"/>
        <v>0</v>
      </c>
      <c r="AE47" s="16"/>
      <c r="AF47" s="16"/>
      <c r="AG47" s="16"/>
      <c r="AH47" s="16"/>
      <c r="AI47" s="16"/>
      <c r="AJ47" s="15">
        <f t="shared" si="2"/>
        <v>0</v>
      </c>
    </row>
    <row r="48" spans="1:36" ht="12.75" customHeight="1" x14ac:dyDescent="0.2">
      <c r="A48" s="13" t="s">
        <v>104</v>
      </c>
      <c r="B48" s="13" t="s">
        <v>105</v>
      </c>
      <c r="C48" s="2">
        <v>4009841</v>
      </c>
      <c r="D48" s="2">
        <v>4009841</v>
      </c>
      <c r="E48" s="2">
        <v>4009841</v>
      </c>
      <c r="F48" s="2">
        <v>4009841</v>
      </c>
      <c r="G48" s="2">
        <v>0</v>
      </c>
      <c r="H48" s="2">
        <v>0</v>
      </c>
      <c r="I48" s="2">
        <v>0</v>
      </c>
      <c r="J48" s="2">
        <v>0</v>
      </c>
      <c r="K48" s="2">
        <v>0</v>
      </c>
      <c r="L48" s="2">
        <v>0</v>
      </c>
      <c r="M48" s="2">
        <v>0</v>
      </c>
      <c r="N48" s="2">
        <v>0</v>
      </c>
      <c r="O48" s="2">
        <v>0</v>
      </c>
      <c r="P48" s="2">
        <v>16039365</v>
      </c>
      <c r="Q48" s="2">
        <v>1233797</v>
      </c>
      <c r="S48" s="15">
        <v>1</v>
      </c>
      <c r="T48" s="15" t="s">
        <v>43</v>
      </c>
      <c r="U48" s="15"/>
      <c r="V48" s="16">
        <f t="shared" si="0"/>
        <v>1233797</v>
      </c>
      <c r="W48" s="16"/>
      <c r="X48" s="16"/>
      <c r="Y48" s="16"/>
      <c r="Z48" s="16"/>
      <c r="AA48" s="16"/>
      <c r="AB48" s="3">
        <f t="shared" si="1"/>
        <v>0</v>
      </c>
      <c r="AC48" s="15"/>
      <c r="AD48" s="16">
        <f t="shared" si="3"/>
        <v>0</v>
      </c>
      <c r="AE48" s="16"/>
      <c r="AF48" s="16"/>
      <c r="AG48" s="16"/>
      <c r="AH48" s="16"/>
      <c r="AI48" s="16"/>
      <c r="AJ48" s="15">
        <f t="shared" si="2"/>
        <v>0</v>
      </c>
    </row>
    <row r="49" spans="1:36" ht="12.75" customHeight="1" x14ac:dyDescent="0.2">
      <c r="A49" s="13" t="s">
        <v>106</v>
      </c>
      <c r="B49" s="13" t="s">
        <v>107</v>
      </c>
      <c r="C49" s="2">
        <v>69325</v>
      </c>
      <c r="D49" s="2">
        <v>69325</v>
      </c>
      <c r="E49" s="2">
        <v>69325</v>
      </c>
      <c r="F49" s="2">
        <v>69325</v>
      </c>
      <c r="G49" s="2">
        <v>0</v>
      </c>
      <c r="H49" s="2">
        <v>0</v>
      </c>
      <c r="I49" s="2">
        <v>0</v>
      </c>
      <c r="J49" s="2">
        <v>0</v>
      </c>
      <c r="K49" s="2">
        <v>0</v>
      </c>
      <c r="L49" s="2">
        <v>0</v>
      </c>
      <c r="M49" s="2">
        <v>0</v>
      </c>
      <c r="N49" s="2">
        <v>0</v>
      </c>
      <c r="O49" s="2">
        <v>0</v>
      </c>
      <c r="P49" s="2">
        <v>277298</v>
      </c>
      <c r="Q49" s="2">
        <v>21331</v>
      </c>
      <c r="S49" s="15">
        <v>1</v>
      </c>
      <c r="T49" s="15" t="s">
        <v>43</v>
      </c>
      <c r="U49" s="15"/>
      <c r="V49" s="16">
        <f t="shared" si="0"/>
        <v>21331</v>
      </c>
      <c r="W49" s="16"/>
      <c r="X49" s="16"/>
      <c r="Y49" s="16"/>
      <c r="Z49" s="16"/>
      <c r="AA49" s="16"/>
      <c r="AB49" s="3">
        <f t="shared" si="1"/>
        <v>0</v>
      </c>
      <c r="AC49" s="15"/>
      <c r="AD49" s="16">
        <f t="shared" si="3"/>
        <v>0</v>
      </c>
      <c r="AE49" s="16"/>
      <c r="AF49" s="16"/>
      <c r="AG49" s="16"/>
      <c r="AH49" s="16"/>
      <c r="AI49" s="16"/>
      <c r="AJ49" s="15">
        <f t="shared" si="2"/>
        <v>0</v>
      </c>
    </row>
    <row r="50" spans="1:36" ht="12.75" customHeight="1" x14ac:dyDescent="0.2">
      <c r="A50" s="13" t="s">
        <v>108</v>
      </c>
      <c r="B50" s="13" t="s">
        <v>109</v>
      </c>
      <c r="C50" s="2">
        <v>28510</v>
      </c>
      <c r="D50" s="2">
        <v>28510</v>
      </c>
      <c r="E50" s="2">
        <v>28510</v>
      </c>
      <c r="F50" s="2">
        <v>28510</v>
      </c>
      <c r="G50" s="2">
        <v>0</v>
      </c>
      <c r="H50" s="2">
        <v>0</v>
      </c>
      <c r="I50" s="2">
        <v>0</v>
      </c>
      <c r="J50" s="2">
        <v>0</v>
      </c>
      <c r="K50" s="2">
        <v>0</v>
      </c>
      <c r="L50" s="2">
        <v>0</v>
      </c>
      <c r="M50" s="2">
        <v>0</v>
      </c>
      <c r="N50" s="2">
        <v>0</v>
      </c>
      <c r="O50" s="2">
        <v>0</v>
      </c>
      <c r="P50" s="2">
        <v>114041</v>
      </c>
      <c r="Q50" s="2">
        <v>8772</v>
      </c>
      <c r="S50" s="15">
        <v>1</v>
      </c>
      <c r="T50" s="15" t="s">
        <v>43</v>
      </c>
      <c r="U50" s="15"/>
      <c r="V50" s="16">
        <f t="shared" si="0"/>
        <v>8772</v>
      </c>
      <c r="W50" s="16"/>
      <c r="X50" s="16"/>
      <c r="Y50" s="16"/>
      <c r="Z50" s="16"/>
      <c r="AA50" s="16"/>
      <c r="AB50" s="3">
        <f t="shared" si="1"/>
        <v>0</v>
      </c>
      <c r="AC50" s="15"/>
      <c r="AD50" s="16">
        <f t="shared" si="3"/>
        <v>0</v>
      </c>
      <c r="AE50" s="16"/>
      <c r="AF50" s="16"/>
      <c r="AG50" s="16"/>
      <c r="AH50" s="16"/>
      <c r="AI50" s="16"/>
      <c r="AJ50" s="15">
        <f t="shared" si="2"/>
        <v>0</v>
      </c>
    </row>
    <row r="51" spans="1:36" ht="12.75" customHeight="1" x14ac:dyDescent="0.2">
      <c r="A51" s="13" t="s">
        <v>110</v>
      </c>
      <c r="B51" s="13" t="s">
        <v>111</v>
      </c>
      <c r="C51" s="2">
        <v>734440</v>
      </c>
      <c r="D51" s="2">
        <v>734440</v>
      </c>
      <c r="E51" s="2">
        <v>734440</v>
      </c>
      <c r="F51" s="2">
        <v>734440</v>
      </c>
      <c r="G51" s="2">
        <v>0</v>
      </c>
      <c r="H51" s="2">
        <v>0</v>
      </c>
      <c r="I51" s="2">
        <v>0</v>
      </c>
      <c r="J51" s="2">
        <v>0</v>
      </c>
      <c r="K51" s="2">
        <v>0</v>
      </c>
      <c r="L51" s="2">
        <v>0</v>
      </c>
      <c r="M51" s="2">
        <v>0</v>
      </c>
      <c r="N51" s="2">
        <v>0</v>
      </c>
      <c r="O51" s="2">
        <v>0</v>
      </c>
      <c r="P51" s="2">
        <v>2937758</v>
      </c>
      <c r="Q51" s="2">
        <v>225981</v>
      </c>
      <c r="S51" s="15">
        <v>1</v>
      </c>
      <c r="T51" s="15" t="s">
        <v>43</v>
      </c>
      <c r="U51" s="15"/>
      <c r="V51" s="16">
        <f t="shared" si="0"/>
        <v>225981</v>
      </c>
      <c r="W51" s="16"/>
      <c r="X51" s="16"/>
      <c r="Y51" s="16"/>
      <c r="Z51" s="16"/>
      <c r="AA51" s="16"/>
      <c r="AB51" s="3">
        <f t="shared" si="1"/>
        <v>0</v>
      </c>
      <c r="AC51" s="15"/>
      <c r="AD51" s="16">
        <f t="shared" si="3"/>
        <v>0</v>
      </c>
      <c r="AE51" s="16"/>
      <c r="AF51" s="16"/>
      <c r="AG51" s="16"/>
      <c r="AH51" s="16"/>
      <c r="AI51" s="16"/>
      <c r="AJ51" s="15">
        <f t="shared" si="2"/>
        <v>0</v>
      </c>
    </row>
    <row r="52" spans="1:36" ht="12.75" customHeight="1" x14ac:dyDescent="0.2">
      <c r="A52" s="13" t="s">
        <v>112</v>
      </c>
      <c r="B52" s="13" t="s">
        <v>113</v>
      </c>
      <c r="C52" s="2">
        <v>978882</v>
      </c>
      <c r="D52" s="2">
        <v>978882</v>
      </c>
      <c r="E52" s="2">
        <v>978882</v>
      </c>
      <c r="F52" s="2">
        <v>978882</v>
      </c>
      <c r="G52" s="2">
        <v>0</v>
      </c>
      <c r="H52" s="2">
        <v>0</v>
      </c>
      <c r="I52" s="2">
        <v>0</v>
      </c>
      <c r="J52" s="2">
        <v>0</v>
      </c>
      <c r="K52" s="2">
        <v>0</v>
      </c>
      <c r="L52" s="2">
        <v>0</v>
      </c>
      <c r="M52" s="2">
        <v>0</v>
      </c>
      <c r="N52" s="2">
        <v>0</v>
      </c>
      <c r="O52" s="2">
        <v>0</v>
      </c>
      <c r="P52" s="2">
        <v>3915529</v>
      </c>
      <c r="Q52" s="2">
        <v>301195</v>
      </c>
      <c r="S52" s="15">
        <v>1</v>
      </c>
      <c r="T52" s="15" t="s">
        <v>43</v>
      </c>
      <c r="U52" s="15"/>
      <c r="V52" s="16">
        <f t="shared" si="0"/>
        <v>301195</v>
      </c>
      <c r="W52" s="16"/>
      <c r="X52" s="16"/>
      <c r="Y52" s="16"/>
      <c r="Z52" s="16"/>
      <c r="AA52" s="16"/>
      <c r="AB52" s="3">
        <f t="shared" si="1"/>
        <v>0</v>
      </c>
      <c r="AC52" s="15"/>
      <c r="AD52" s="16">
        <f t="shared" si="3"/>
        <v>0</v>
      </c>
      <c r="AE52" s="16"/>
      <c r="AF52" s="16"/>
      <c r="AG52" s="16"/>
      <c r="AH52" s="16"/>
      <c r="AI52" s="16"/>
      <c r="AJ52" s="15">
        <f t="shared" si="2"/>
        <v>0</v>
      </c>
    </row>
    <row r="53" spans="1:36" ht="12.75" customHeight="1" x14ac:dyDescent="0.2">
      <c r="A53" s="13" t="s">
        <v>114</v>
      </c>
      <c r="B53" s="13" t="s">
        <v>115</v>
      </c>
      <c r="C53" s="2">
        <v>1006158</v>
      </c>
      <c r="D53" s="2">
        <v>1006158</v>
      </c>
      <c r="E53" s="2">
        <v>1006158</v>
      </c>
      <c r="F53" s="2">
        <v>1006158</v>
      </c>
      <c r="G53" s="2">
        <v>0</v>
      </c>
      <c r="H53" s="2">
        <v>0</v>
      </c>
      <c r="I53" s="2">
        <v>0</v>
      </c>
      <c r="J53" s="2">
        <v>0</v>
      </c>
      <c r="K53" s="2">
        <v>0</v>
      </c>
      <c r="L53" s="2">
        <v>0</v>
      </c>
      <c r="M53" s="2">
        <v>0</v>
      </c>
      <c r="N53" s="2">
        <v>0</v>
      </c>
      <c r="O53" s="2">
        <v>0</v>
      </c>
      <c r="P53" s="2">
        <v>4024631</v>
      </c>
      <c r="Q53" s="2">
        <v>309587</v>
      </c>
      <c r="S53" s="15">
        <v>1</v>
      </c>
      <c r="T53" s="15" t="s">
        <v>43</v>
      </c>
      <c r="U53" s="15"/>
      <c r="V53" s="16">
        <f t="shared" si="0"/>
        <v>309587</v>
      </c>
      <c r="W53" s="16"/>
      <c r="X53" s="16"/>
      <c r="Y53" s="16"/>
      <c r="Z53" s="16"/>
      <c r="AA53" s="16"/>
      <c r="AB53" s="3">
        <f t="shared" si="1"/>
        <v>0</v>
      </c>
      <c r="AC53" s="15"/>
      <c r="AD53" s="16">
        <f t="shared" si="3"/>
        <v>0</v>
      </c>
      <c r="AE53" s="16"/>
      <c r="AF53" s="16"/>
      <c r="AG53" s="16"/>
      <c r="AH53" s="16"/>
      <c r="AI53" s="16"/>
      <c r="AJ53" s="15">
        <f t="shared" si="2"/>
        <v>0</v>
      </c>
    </row>
    <row r="54" spans="1:36" ht="12.75" customHeight="1" x14ac:dyDescent="0.2">
      <c r="A54" s="13" t="s">
        <v>116</v>
      </c>
      <c r="B54" s="13" t="s">
        <v>117</v>
      </c>
      <c r="C54" s="2">
        <v>204037</v>
      </c>
      <c r="D54" s="2">
        <v>204037</v>
      </c>
      <c r="E54" s="2">
        <v>204037</v>
      </c>
      <c r="F54" s="2">
        <v>204037</v>
      </c>
      <c r="G54" s="2">
        <v>0</v>
      </c>
      <c r="H54" s="2">
        <v>0</v>
      </c>
      <c r="I54" s="2">
        <v>0</v>
      </c>
      <c r="J54" s="2">
        <v>0</v>
      </c>
      <c r="K54" s="2">
        <v>0</v>
      </c>
      <c r="L54" s="2">
        <v>0</v>
      </c>
      <c r="M54" s="2">
        <v>0</v>
      </c>
      <c r="N54" s="2">
        <v>0</v>
      </c>
      <c r="O54" s="2">
        <v>0</v>
      </c>
      <c r="P54" s="2">
        <v>816149</v>
      </c>
      <c r="Q54" s="2">
        <v>62781</v>
      </c>
      <c r="S54" s="15">
        <v>1</v>
      </c>
      <c r="T54" s="15" t="s">
        <v>43</v>
      </c>
      <c r="U54" s="15"/>
      <c r="V54" s="16">
        <f t="shared" si="0"/>
        <v>62781</v>
      </c>
      <c r="W54" s="16"/>
      <c r="X54" s="16"/>
      <c r="Y54" s="16"/>
      <c r="Z54" s="16"/>
      <c r="AA54" s="16"/>
      <c r="AB54" s="3">
        <f t="shared" si="1"/>
        <v>0</v>
      </c>
      <c r="AC54" s="15"/>
      <c r="AD54" s="16">
        <f t="shared" si="3"/>
        <v>0</v>
      </c>
      <c r="AE54" s="16"/>
      <c r="AF54" s="16"/>
      <c r="AG54" s="16"/>
      <c r="AH54" s="16"/>
      <c r="AI54" s="16"/>
      <c r="AJ54" s="15">
        <f t="shared" si="2"/>
        <v>0</v>
      </c>
    </row>
    <row r="55" spans="1:36" ht="12.75" customHeight="1" x14ac:dyDescent="0.2">
      <c r="A55" s="13" t="s">
        <v>118</v>
      </c>
      <c r="B55" s="13" t="s">
        <v>119</v>
      </c>
      <c r="C55" s="2">
        <v>69025</v>
      </c>
      <c r="D55" s="2">
        <v>69025</v>
      </c>
      <c r="E55" s="2">
        <v>69025</v>
      </c>
      <c r="F55" s="2">
        <v>69025</v>
      </c>
      <c r="G55" s="2">
        <v>0</v>
      </c>
      <c r="H55" s="2">
        <v>0</v>
      </c>
      <c r="I55" s="2">
        <v>0</v>
      </c>
      <c r="J55" s="2">
        <v>0</v>
      </c>
      <c r="K55" s="2">
        <v>0</v>
      </c>
      <c r="L55" s="2">
        <v>0</v>
      </c>
      <c r="M55" s="2">
        <v>0</v>
      </c>
      <c r="N55" s="2">
        <v>0</v>
      </c>
      <c r="O55" s="2">
        <v>0</v>
      </c>
      <c r="P55" s="2">
        <v>276102</v>
      </c>
      <c r="Q55" s="2">
        <v>21239</v>
      </c>
      <c r="S55" s="15">
        <v>1</v>
      </c>
      <c r="T55" s="15" t="s">
        <v>43</v>
      </c>
      <c r="U55" s="15"/>
      <c r="V55" s="16">
        <f t="shared" si="0"/>
        <v>21239</v>
      </c>
      <c r="W55" s="16"/>
      <c r="X55" s="16"/>
      <c r="Y55" s="16"/>
      <c r="Z55" s="16"/>
      <c r="AA55" s="16"/>
      <c r="AB55" s="3">
        <f t="shared" si="1"/>
        <v>0</v>
      </c>
      <c r="AC55" s="15"/>
      <c r="AD55" s="16">
        <f t="shared" si="3"/>
        <v>0</v>
      </c>
      <c r="AE55" s="16"/>
      <c r="AF55" s="16"/>
      <c r="AG55" s="16"/>
      <c r="AH55" s="16"/>
      <c r="AI55" s="16"/>
      <c r="AJ55" s="15">
        <f t="shared" si="2"/>
        <v>0</v>
      </c>
    </row>
    <row r="56" spans="1:36" ht="12.75" customHeight="1" x14ac:dyDescent="0.2">
      <c r="A56" s="13" t="s">
        <v>120</v>
      </c>
      <c r="B56" s="13" t="s">
        <v>121</v>
      </c>
      <c r="C56" s="2">
        <v>13615297</v>
      </c>
      <c r="D56" s="2">
        <v>13433857</v>
      </c>
      <c r="E56" s="2">
        <v>14423072</v>
      </c>
      <c r="F56" s="2">
        <v>15677288</v>
      </c>
      <c r="G56" s="2">
        <v>15706207</v>
      </c>
      <c r="H56" s="2">
        <v>16239922</v>
      </c>
      <c r="I56" s="2">
        <v>18854715</v>
      </c>
      <c r="J56" s="2">
        <v>18645167</v>
      </c>
      <c r="K56" s="2">
        <v>21449589</v>
      </c>
      <c r="L56" s="2">
        <v>21965442</v>
      </c>
      <c r="M56" s="2">
        <v>22058632</v>
      </c>
      <c r="N56" s="2">
        <v>22515987</v>
      </c>
      <c r="O56" s="2">
        <v>29029845</v>
      </c>
      <c r="P56" s="2">
        <v>243615021</v>
      </c>
      <c r="Q56" s="2">
        <v>18739617</v>
      </c>
      <c r="S56" s="15">
        <v>1</v>
      </c>
      <c r="T56" s="15" t="s">
        <v>43</v>
      </c>
      <c r="U56" s="15"/>
      <c r="V56" s="16">
        <f t="shared" si="0"/>
        <v>18739617</v>
      </c>
      <c r="W56" s="16"/>
      <c r="X56" s="16"/>
      <c r="Y56" s="16"/>
      <c r="Z56" s="16"/>
      <c r="AA56" s="16"/>
      <c r="AB56" s="3">
        <f t="shared" si="1"/>
        <v>0</v>
      </c>
      <c r="AC56" s="15"/>
      <c r="AD56" s="16">
        <f t="shared" si="3"/>
        <v>29029845</v>
      </c>
      <c r="AE56" s="16"/>
      <c r="AF56" s="16"/>
      <c r="AG56" s="16"/>
      <c r="AH56" s="16"/>
      <c r="AI56" s="16"/>
      <c r="AJ56" s="15">
        <f t="shared" ref="AJ56" si="5">SUM(AD56:AI56)-O56</f>
        <v>0</v>
      </c>
    </row>
    <row r="57" spans="1:36" ht="12.75" customHeight="1" x14ac:dyDescent="0.2">
      <c r="C57" s="27" t="s">
        <v>122</v>
      </c>
      <c r="D57" s="27" t="s">
        <v>122</v>
      </c>
      <c r="E57" s="27" t="s">
        <v>122</v>
      </c>
      <c r="F57" s="27" t="s">
        <v>122</v>
      </c>
      <c r="G57" s="27" t="s">
        <v>122</v>
      </c>
      <c r="H57" s="27" t="s">
        <v>122</v>
      </c>
      <c r="I57" s="27" t="s">
        <v>122</v>
      </c>
      <c r="J57" s="27" t="s">
        <v>122</v>
      </c>
      <c r="K57" s="27" t="s">
        <v>122</v>
      </c>
      <c r="L57" s="27" t="s">
        <v>122</v>
      </c>
      <c r="M57" s="27" t="s">
        <v>122</v>
      </c>
      <c r="N57" s="27" t="s">
        <v>122</v>
      </c>
      <c r="O57" s="27" t="s">
        <v>122</v>
      </c>
      <c r="P57" s="27" t="s">
        <v>122</v>
      </c>
      <c r="Q57" s="27" t="s">
        <v>122</v>
      </c>
      <c r="S57" s="15"/>
      <c r="T57" s="15"/>
      <c r="U57" s="15"/>
      <c r="V57" s="16"/>
      <c r="W57" s="16"/>
      <c r="X57" s="16"/>
      <c r="Y57" s="16"/>
      <c r="Z57" s="16"/>
      <c r="AA57" s="16"/>
      <c r="AC57" s="15"/>
      <c r="AD57" s="16"/>
      <c r="AE57" s="16"/>
      <c r="AF57" s="16"/>
      <c r="AG57" s="16"/>
      <c r="AH57" s="16"/>
      <c r="AI57" s="16"/>
      <c r="AJ57" s="15"/>
    </row>
    <row r="58" spans="1:36" ht="12.75" customHeight="1" x14ac:dyDescent="0.2">
      <c r="A58" s="22" t="s">
        <v>123</v>
      </c>
      <c r="B58" s="23"/>
      <c r="C58" s="24">
        <v>338850236</v>
      </c>
      <c r="D58" s="24">
        <v>341303255</v>
      </c>
      <c r="E58" s="24">
        <v>343828512</v>
      </c>
      <c r="F58" s="24">
        <v>348181704</v>
      </c>
      <c r="G58" s="24">
        <v>350144914</v>
      </c>
      <c r="H58" s="24">
        <v>352132669</v>
      </c>
      <c r="I58" s="24">
        <v>356412249</v>
      </c>
      <c r="J58" s="24">
        <v>357999893</v>
      </c>
      <c r="K58" s="24">
        <v>362670699</v>
      </c>
      <c r="L58" s="24">
        <v>364406993</v>
      </c>
      <c r="M58" s="24">
        <v>365930985</v>
      </c>
      <c r="N58" s="24">
        <v>368071774</v>
      </c>
      <c r="O58" s="24">
        <v>374749254</v>
      </c>
      <c r="P58" s="24">
        <v>4624683139</v>
      </c>
      <c r="Q58" s="24">
        <v>355744857</v>
      </c>
      <c r="S58" s="15"/>
      <c r="T58" s="15"/>
      <c r="U58" s="15"/>
      <c r="V58" s="16"/>
      <c r="W58" s="16"/>
      <c r="X58" s="16"/>
      <c r="Y58" s="16"/>
      <c r="Z58" s="16"/>
      <c r="AA58" s="16"/>
      <c r="AC58" s="15"/>
      <c r="AD58" s="16"/>
      <c r="AE58" s="16"/>
      <c r="AF58" s="16"/>
      <c r="AG58" s="16"/>
      <c r="AH58" s="16"/>
      <c r="AI58" s="16"/>
      <c r="AJ58" s="15"/>
    </row>
    <row r="59" spans="1:36" ht="12.75" customHeight="1" x14ac:dyDescent="0.2">
      <c r="C59" s="2"/>
      <c r="D59" s="2"/>
      <c r="E59" s="2"/>
      <c r="F59" s="2"/>
      <c r="G59" s="2"/>
      <c r="H59" s="2"/>
      <c r="I59" s="2"/>
      <c r="J59" s="2"/>
      <c r="K59" s="2"/>
      <c r="L59" s="2"/>
      <c r="M59" s="2"/>
      <c r="N59" s="2"/>
      <c r="O59" s="2"/>
      <c r="S59" s="15"/>
      <c r="T59" s="15"/>
      <c r="U59" s="15"/>
      <c r="V59" s="16"/>
      <c r="W59" s="16"/>
      <c r="X59" s="16"/>
      <c r="Y59" s="16"/>
      <c r="Z59" s="16"/>
      <c r="AA59" s="16"/>
      <c r="AB59" s="3">
        <f t="shared" si="1"/>
        <v>0</v>
      </c>
      <c r="AC59" s="15"/>
      <c r="AD59" s="16"/>
      <c r="AE59" s="16"/>
      <c r="AF59" s="16"/>
      <c r="AG59" s="16"/>
      <c r="AH59" s="16"/>
      <c r="AI59" s="16"/>
      <c r="AJ59" s="15">
        <f t="shared" si="2"/>
        <v>0</v>
      </c>
    </row>
    <row r="60" spans="1:36" ht="12.75" customHeight="1" x14ac:dyDescent="0.2">
      <c r="A60" s="22" t="s">
        <v>21</v>
      </c>
      <c r="B60" s="23"/>
      <c r="C60" s="24"/>
      <c r="D60" s="24"/>
      <c r="E60" s="24"/>
      <c r="F60" s="24"/>
      <c r="G60" s="24"/>
      <c r="H60" s="24"/>
      <c r="I60" s="24"/>
      <c r="J60" s="24"/>
      <c r="K60" s="24"/>
      <c r="L60" s="24"/>
      <c r="M60" s="24"/>
      <c r="N60" s="24"/>
      <c r="O60" s="24"/>
      <c r="P60" s="24"/>
      <c r="Q60" s="24"/>
      <c r="S60" s="15"/>
      <c r="T60" s="15"/>
      <c r="U60" s="15"/>
      <c r="V60" s="16"/>
      <c r="W60" s="16"/>
      <c r="X60" s="16"/>
      <c r="Y60" s="16"/>
      <c r="Z60" s="16"/>
      <c r="AA60" s="16"/>
      <c r="AB60" s="3">
        <f t="shared" si="1"/>
        <v>0</v>
      </c>
      <c r="AC60" s="15"/>
      <c r="AD60" s="16"/>
      <c r="AE60" s="16"/>
      <c r="AF60" s="16"/>
      <c r="AG60" s="16"/>
      <c r="AH60" s="16"/>
      <c r="AI60" s="16"/>
      <c r="AJ60" s="15">
        <f t="shared" si="2"/>
        <v>0</v>
      </c>
    </row>
    <row r="61" spans="1:36" ht="12.75" customHeight="1" x14ac:dyDescent="0.2">
      <c r="A61" s="13" t="s">
        <v>124</v>
      </c>
      <c r="B61" s="13" t="s">
        <v>125</v>
      </c>
      <c r="C61" s="2">
        <v>3131767</v>
      </c>
      <c r="D61" s="2">
        <v>4218997</v>
      </c>
      <c r="E61" s="2">
        <v>4748773</v>
      </c>
      <c r="F61" s="2">
        <v>6356505</v>
      </c>
      <c r="G61" s="2">
        <v>7307559</v>
      </c>
      <c r="H61" s="2">
        <v>7459387</v>
      </c>
      <c r="I61" s="2">
        <v>6251509</v>
      </c>
      <c r="J61" s="2">
        <v>7371822</v>
      </c>
      <c r="K61" s="2">
        <v>4777820</v>
      </c>
      <c r="L61" s="2">
        <v>6259024</v>
      </c>
      <c r="M61" s="2">
        <v>7234288</v>
      </c>
      <c r="N61" s="2">
        <v>8878499</v>
      </c>
      <c r="O61" s="2">
        <v>3823598</v>
      </c>
      <c r="P61" s="2">
        <v>77819548</v>
      </c>
      <c r="Q61" s="2">
        <v>5986119</v>
      </c>
      <c r="S61" s="15">
        <v>3</v>
      </c>
      <c r="T61" s="15" t="s">
        <v>21</v>
      </c>
      <c r="U61" s="15"/>
      <c r="V61" s="16"/>
      <c r="W61" s="16"/>
      <c r="X61" s="16">
        <f>+Q61</f>
        <v>5986119</v>
      </c>
      <c r="Y61" s="16"/>
      <c r="Z61" s="16"/>
      <c r="AA61" s="16"/>
      <c r="AB61" s="3">
        <f>Q61-V61-W61-X61-Y61-Z61-AA61</f>
        <v>0</v>
      </c>
      <c r="AC61" s="15"/>
      <c r="AD61" s="16"/>
      <c r="AE61" s="16"/>
      <c r="AF61" s="16">
        <f>+O61</f>
        <v>3823598</v>
      </c>
      <c r="AG61" s="16"/>
      <c r="AH61" s="16"/>
      <c r="AI61" s="16"/>
      <c r="AJ61" s="15">
        <f t="shared" si="2"/>
        <v>0</v>
      </c>
    </row>
    <row r="62" spans="1:36" ht="12.75" customHeight="1" x14ac:dyDescent="0.2">
      <c r="A62" s="13" t="s">
        <v>126</v>
      </c>
      <c r="B62" s="13" t="s">
        <v>127</v>
      </c>
      <c r="C62" s="2">
        <v>105897</v>
      </c>
      <c r="D62" s="2">
        <v>94702</v>
      </c>
      <c r="E62" s="2">
        <v>101308</v>
      </c>
      <c r="F62" s="2">
        <v>68910</v>
      </c>
      <c r="G62" s="2">
        <v>67944</v>
      </c>
      <c r="H62" s="2">
        <v>35578</v>
      </c>
      <c r="I62" s="2">
        <v>38557</v>
      </c>
      <c r="J62" s="2">
        <v>2645</v>
      </c>
      <c r="K62" s="2">
        <v>0</v>
      </c>
      <c r="L62" s="2">
        <v>0</v>
      </c>
      <c r="M62" s="2">
        <v>0</v>
      </c>
      <c r="N62" s="2">
        <v>0</v>
      </c>
      <c r="O62" s="2">
        <v>0</v>
      </c>
      <c r="P62" s="2">
        <v>515541</v>
      </c>
      <c r="Q62" s="2">
        <v>39657</v>
      </c>
      <c r="S62" s="15">
        <v>3</v>
      </c>
      <c r="T62" s="15" t="s">
        <v>128</v>
      </c>
      <c r="U62" s="15"/>
      <c r="V62" s="16"/>
      <c r="W62" s="16"/>
      <c r="X62" s="16"/>
      <c r="Y62" s="16">
        <f>Q62</f>
        <v>39657</v>
      </c>
      <c r="Z62" s="16"/>
      <c r="AA62" s="16"/>
      <c r="AB62" s="3">
        <f t="shared" ref="AB62:AB138" si="6">Q62-V62-W62-X62-Y62-Z62-AA62</f>
        <v>0</v>
      </c>
      <c r="AC62" s="15"/>
      <c r="AD62" s="16"/>
      <c r="AE62" s="16"/>
      <c r="AF62" s="16"/>
      <c r="AG62" s="16">
        <f>O62</f>
        <v>0</v>
      </c>
      <c r="AH62" s="16"/>
      <c r="AI62" s="16"/>
      <c r="AJ62" s="15">
        <f t="shared" si="2"/>
        <v>0</v>
      </c>
    </row>
    <row r="63" spans="1:36" ht="12.75" customHeight="1" x14ac:dyDescent="0.2">
      <c r="A63" s="13" t="s">
        <v>129</v>
      </c>
      <c r="B63" s="13" t="s">
        <v>130</v>
      </c>
      <c r="C63" s="2">
        <v>0</v>
      </c>
      <c r="D63" s="2">
        <v>0</v>
      </c>
      <c r="E63" s="2">
        <v>0</v>
      </c>
      <c r="F63" s="2">
        <v>0</v>
      </c>
      <c r="G63" s="2">
        <v>0</v>
      </c>
      <c r="H63" s="2">
        <v>0</v>
      </c>
      <c r="I63" s="2">
        <v>0</v>
      </c>
      <c r="J63" s="2">
        <v>0</v>
      </c>
      <c r="K63" s="2">
        <v>0</v>
      </c>
      <c r="L63" s="2">
        <v>0</v>
      </c>
      <c r="M63" s="2">
        <v>13416</v>
      </c>
      <c r="N63" s="2">
        <v>13416</v>
      </c>
      <c r="O63" s="2">
        <v>0</v>
      </c>
      <c r="P63" s="2">
        <v>26832</v>
      </c>
      <c r="Q63" s="2">
        <v>2064</v>
      </c>
      <c r="S63" s="15">
        <v>3</v>
      </c>
      <c r="T63" s="15" t="s">
        <v>21</v>
      </c>
      <c r="U63" s="15"/>
      <c r="V63" s="16"/>
      <c r="W63" s="16"/>
      <c r="X63" s="16"/>
      <c r="Y63" s="16">
        <f>Q63</f>
        <v>2064</v>
      </c>
      <c r="Z63" s="16"/>
      <c r="AA63" s="16"/>
      <c r="AB63" s="3">
        <f t="shared" si="6"/>
        <v>0</v>
      </c>
      <c r="AC63" s="15"/>
      <c r="AD63" s="16"/>
      <c r="AE63" s="16"/>
      <c r="AF63" s="16"/>
      <c r="AG63" s="16">
        <f>O63</f>
        <v>0</v>
      </c>
      <c r="AH63" s="16"/>
      <c r="AI63" s="16"/>
      <c r="AJ63" s="15">
        <f t="shared" ref="AJ63:AJ67" si="7">SUM(AD63:AI63)-O63</f>
        <v>0</v>
      </c>
    </row>
    <row r="64" spans="1:36" ht="12.75" customHeight="1" x14ac:dyDescent="0.2">
      <c r="A64" s="13" t="s">
        <v>131</v>
      </c>
      <c r="B64" s="13" t="s">
        <v>132</v>
      </c>
      <c r="C64" s="2">
        <v>-480573</v>
      </c>
      <c r="D64" s="2">
        <v>-172368</v>
      </c>
      <c r="E64" s="2">
        <v>-230954</v>
      </c>
      <c r="F64" s="2">
        <v>160074</v>
      </c>
      <c r="G64" s="2">
        <v>23492</v>
      </c>
      <c r="H64" s="2">
        <v>32822</v>
      </c>
      <c r="I64" s="2">
        <v>45658</v>
      </c>
      <c r="J64" s="2">
        <v>29002</v>
      </c>
      <c r="K64" s="2">
        <v>30877</v>
      </c>
      <c r="L64" s="2">
        <v>38820</v>
      </c>
      <c r="M64" s="2">
        <v>57583</v>
      </c>
      <c r="N64" s="2">
        <v>66495</v>
      </c>
      <c r="O64" s="2">
        <v>69885</v>
      </c>
      <c r="P64" s="2">
        <v>-329187</v>
      </c>
      <c r="Q64" s="2">
        <v>-25322</v>
      </c>
      <c r="S64" s="15">
        <v>3</v>
      </c>
      <c r="T64" s="15" t="s">
        <v>21</v>
      </c>
      <c r="U64" s="15"/>
      <c r="V64" s="16"/>
      <c r="W64" s="16"/>
      <c r="X64" s="16">
        <f>+Q64</f>
        <v>-25322</v>
      </c>
      <c r="Y64" s="16"/>
      <c r="Z64" s="16"/>
      <c r="AA64" s="16"/>
      <c r="AB64" s="3">
        <f t="shared" si="6"/>
        <v>0</v>
      </c>
      <c r="AC64" s="15"/>
      <c r="AD64" s="16"/>
      <c r="AE64" s="16"/>
      <c r="AF64" s="16">
        <f>+O64</f>
        <v>69885</v>
      </c>
      <c r="AG64" s="16"/>
      <c r="AH64" s="16"/>
      <c r="AI64" s="16"/>
      <c r="AJ64" s="15">
        <f t="shared" si="7"/>
        <v>0</v>
      </c>
    </row>
    <row r="65" spans="1:36" ht="12.75" customHeight="1" x14ac:dyDescent="0.2">
      <c r="A65" s="13" t="s">
        <v>133</v>
      </c>
      <c r="B65" s="13" t="s">
        <v>134</v>
      </c>
      <c r="C65" s="2">
        <v>320066</v>
      </c>
      <c r="D65" s="2">
        <v>990</v>
      </c>
      <c r="E65" s="2">
        <v>-40635</v>
      </c>
      <c r="F65" s="2">
        <v>60418</v>
      </c>
      <c r="G65" s="2">
        <v>35697</v>
      </c>
      <c r="H65" s="2">
        <v>9758</v>
      </c>
      <c r="I65" s="2">
        <v>378903</v>
      </c>
      <c r="J65" s="2">
        <v>15000</v>
      </c>
      <c r="K65" s="2">
        <v>343697</v>
      </c>
      <c r="L65" s="2">
        <v>-250479</v>
      </c>
      <c r="M65" s="2">
        <v>328763</v>
      </c>
      <c r="N65" s="2">
        <v>-188664</v>
      </c>
      <c r="O65" s="2">
        <v>-52172</v>
      </c>
      <c r="P65" s="2">
        <v>961342</v>
      </c>
      <c r="Q65" s="2">
        <v>73949</v>
      </c>
      <c r="S65" s="15">
        <v>3</v>
      </c>
      <c r="T65" s="15" t="s">
        <v>21</v>
      </c>
      <c r="U65" s="15"/>
      <c r="V65" s="16"/>
      <c r="W65" s="16"/>
      <c r="X65" s="16">
        <f>+Q65</f>
        <v>73949</v>
      </c>
      <c r="Y65" s="16"/>
      <c r="Z65" s="16"/>
      <c r="AA65" s="16"/>
      <c r="AB65" s="3">
        <f t="shared" si="6"/>
        <v>0</v>
      </c>
      <c r="AC65" s="15"/>
      <c r="AD65" s="16"/>
      <c r="AE65" s="16"/>
      <c r="AF65" s="16">
        <f>+O65</f>
        <v>-52172</v>
      </c>
      <c r="AG65" s="16"/>
      <c r="AH65" s="16"/>
      <c r="AI65" s="16"/>
      <c r="AJ65" s="15">
        <f t="shared" si="7"/>
        <v>0</v>
      </c>
    </row>
    <row r="66" spans="1:36" ht="12.75" customHeight="1" x14ac:dyDescent="0.2">
      <c r="A66" s="13" t="s">
        <v>135</v>
      </c>
      <c r="B66" s="13" t="s">
        <v>136</v>
      </c>
      <c r="C66" s="2">
        <v>-10098</v>
      </c>
      <c r="D66" s="2">
        <v>0</v>
      </c>
      <c r="E66" s="2">
        <v>0</v>
      </c>
      <c r="F66" s="2">
        <v>0</v>
      </c>
      <c r="G66" s="2">
        <v>0</v>
      </c>
      <c r="H66" s="2">
        <v>0</v>
      </c>
      <c r="I66" s="2">
        <v>0</v>
      </c>
      <c r="J66" s="2">
        <v>0</v>
      </c>
      <c r="K66" s="2">
        <v>0</v>
      </c>
      <c r="L66" s="2">
        <v>0</v>
      </c>
      <c r="M66" s="2">
        <v>0</v>
      </c>
      <c r="N66" s="2">
        <v>0</v>
      </c>
      <c r="O66" s="2">
        <v>0</v>
      </c>
      <c r="P66" s="2">
        <v>-10098</v>
      </c>
      <c r="Q66" s="2">
        <v>-777</v>
      </c>
      <c r="S66" s="15">
        <v>3</v>
      </c>
      <c r="T66" s="15" t="s">
        <v>128</v>
      </c>
      <c r="U66" s="15"/>
      <c r="V66" s="16"/>
      <c r="W66" s="16"/>
      <c r="X66" s="16"/>
      <c r="Y66" s="16">
        <f>Q66</f>
        <v>-777</v>
      </c>
      <c r="Z66" s="16"/>
      <c r="AA66" s="16"/>
      <c r="AB66" s="3">
        <f t="shared" si="6"/>
        <v>0</v>
      </c>
      <c r="AC66" s="15"/>
      <c r="AD66" s="16"/>
      <c r="AE66" s="16"/>
      <c r="AF66" s="16"/>
      <c r="AG66" s="16">
        <f>O66</f>
        <v>0</v>
      </c>
      <c r="AH66" s="16"/>
      <c r="AI66" s="16"/>
      <c r="AJ66" s="15">
        <f t="shared" si="7"/>
        <v>0</v>
      </c>
    </row>
    <row r="67" spans="1:36" ht="12.75" customHeight="1" x14ac:dyDescent="0.2">
      <c r="A67" s="13" t="s">
        <v>137</v>
      </c>
      <c r="B67" s="13" t="s">
        <v>138</v>
      </c>
      <c r="C67" s="2">
        <v>1018701</v>
      </c>
      <c r="D67" s="2">
        <v>0</v>
      </c>
      <c r="E67" s="2">
        <v>0</v>
      </c>
      <c r="F67" s="2">
        <v>0</v>
      </c>
      <c r="G67" s="2">
        <v>0</v>
      </c>
      <c r="H67" s="2">
        <v>0</v>
      </c>
      <c r="I67" s="2">
        <v>0</v>
      </c>
      <c r="J67" s="2">
        <v>0</v>
      </c>
      <c r="K67" s="2">
        <v>0</v>
      </c>
      <c r="L67" s="2">
        <v>0</v>
      </c>
      <c r="M67" s="2">
        <v>0</v>
      </c>
      <c r="N67" s="2">
        <v>0</v>
      </c>
      <c r="O67" s="2">
        <v>0</v>
      </c>
      <c r="P67" s="2">
        <v>1018701</v>
      </c>
      <c r="Q67" s="2">
        <v>78362</v>
      </c>
      <c r="S67" s="15">
        <v>3</v>
      </c>
      <c r="T67" s="15" t="s">
        <v>21</v>
      </c>
      <c r="U67" s="15"/>
      <c r="V67" s="16"/>
      <c r="W67" s="16"/>
      <c r="X67" s="16">
        <f>+Q67</f>
        <v>78362</v>
      </c>
      <c r="Y67" s="16"/>
      <c r="Z67" s="16"/>
      <c r="AA67" s="16"/>
      <c r="AB67" s="3">
        <f t="shared" si="6"/>
        <v>0</v>
      </c>
      <c r="AC67" s="15"/>
      <c r="AD67" s="16"/>
      <c r="AE67" s="16"/>
      <c r="AF67" s="16">
        <f>+O67</f>
        <v>0</v>
      </c>
      <c r="AG67" s="16"/>
      <c r="AH67" s="16"/>
      <c r="AI67" s="16"/>
      <c r="AJ67" s="15">
        <f t="shared" si="7"/>
        <v>0</v>
      </c>
    </row>
    <row r="68" spans="1:36" ht="12.75" customHeight="1" x14ac:dyDescent="0.2">
      <c r="C68" s="27" t="s">
        <v>122</v>
      </c>
      <c r="D68" s="27" t="s">
        <v>122</v>
      </c>
      <c r="E68" s="27" t="s">
        <v>122</v>
      </c>
      <c r="F68" s="27" t="s">
        <v>122</v>
      </c>
      <c r="G68" s="27" t="s">
        <v>122</v>
      </c>
      <c r="H68" s="27" t="s">
        <v>122</v>
      </c>
      <c r="I68" s="27" t="s">
        <v>122</v>
      </c>
      <c r="J68" s="27" t="s">
        <v>122</v>
      </c>
      <c r="K68" s="27" t="s">
        <v>122</v>
      </c>
      <c r="L68" s="27" t="s">
        <v>122</v>
      </c>
      <c r="M68" s="27" t="s">
        <v>122</v>
      </c>
      <c r="N68" s="27" t="s">
        <v>122</v>
      </c>
      <c r="O68" s="27" t="s">
        <v>122</v>
      </c>
      <c r="P68" s="27" t="s">
        <v>122</v>
      </c>
      <c r="Q68" s="27" t="s">
        <v>122</v>
      </c>
      <c r="S68" s="15"/>
      <c r="T68" s="15"/>
      <c r="U68" s="15"/>
      <c r="V68" s="16"/>
      <c r="W68" s="16"/>
      <c r="X68" s="16"/>
      <c r="Y68" s="16"/>
      <c r="Z68" s="16"/>
      <c r="AA68" s="16"/>
      <c r="AC68" s="15"/>
      <c r="AD68" s="16"/>
      <c r="AE68" s="16"/>
      <c r="AF68" s="16"/>
      <c r="AG68" s="16"/>
      <c r="AH68" s="16"/>
      <c r="AI68" s="16"/>
      <c r="AJ68" s="15"/>
    </row>
    <row r="69" spans="1:36" ht="12.75" customHeight="1" x14ac:dyDescent="0.2">
      <c r="A69" s="22" t="s">
        <v>139</v>
      </c>
      <c r="B69" s="23"/>
      <c r="C69" s="24">
        <v>4085760</v>
      </c>
      <c r="D69" s="24">
        <v>4142320</v>
      </c>
      <c r="E69" s="24">
        <v>4578492</v>
      </c>
      <c r="F69" s="24">
        <v>6645906</v>
      </c>
      <c r="G69" s="24">
        <v>7434693</v>
      </c>
      <c r="H69" s="24">
        <v>7537545</v>
      </c>
      <c r="I69" s="24">
        <v>6714628</v>
      </c>
      <c r="J69" s="24">
        <v>7418469</v>
      </c>
      <c r="K69" s="24">
        <v>5152394</v>
      </c>
      <c r="L69" s="24">
        <v>6047364</v>
      </c>
      <c r="M69" s="24">
        <v>7634050</v>
      </c>
      <c r="N69" s="24">
        <v>8769746</v>
      </c>
      <c r="O69" s="24">
        <v>3841311</v>
      </c>
      <c r="P69" s="24">
        <v>80002679</v>
      </c>
      <c r="Q69" s="24">
        <v>6154052</v>
      </c>
      <c r="S69" s="15"/>
      <c r="T69" s="15"/>
      <c r="U69" s="15"/>
      <c r="V69" s="16"/>
      <c r="W69" s="16"/>
      <c r="X69" s="16"/>
      <c r="Y69" s="16"/>
      <c r="Z69" s="16"/>
      <c r="AA69" s="16"/>
      <c r="AC69" s="15"/>
      <c r="AD69" s="16"/>
      <c r="AE69" s="16"/>
      <c r="AF69" s="16"/>
      <c r="AG69" s="16"/>
      <c r="AH69" s="16"/>
      <c r="AI69" s="16"/>
      <c r="AJ69" s="15"/>
    </row>
    <row r="70" spans="1:36" ht="12.75" customHeight="1" x14ac:dyDescent="0.2">
      <c r="C70" s="2"/>
      <c r="D70" s="2"/>
      <c r="E70" s="2"/>
      <c r="F70" s="2"/>
      <c r="G70" s="2"/>
      <c r="H70" s="2"/>
      <c r="I70" s="2"/>
      <c r="J70" s="2"/>
      <c r="K70" s="2"/>
      <c r="L70" s="2"/>
      <c r="M70" s="2"/>
      <c r="N70" s="2"/>
      <c r="O70" s="2"/>
      <c r="S70" s="15"/>
      <c r="T70" s="15"/>
      <c r="U70" s="15"/>
      <c r="V70" s="16"/>
      <c r="W70" s="16"/>
      <c r="X70" s="16"/>
      <c r="Y70" s="16"/>
      <c r="Z70" s="16"/>
      <c r="AA70" s="16"/>
      <c r="AC70" s="15"/>
      <c r="AD70" s="16"/>
      <c r="AE70" s="16"/>
      <c r="AF70" s="16"/>
      <c r="AG70" s="16"/>
      <c r="AH70" s="16"/>
      <c r="AI70" s="16"/>
      <c r="AJ70" s="15">
        <f t="shared" si="2"/>
        <v>0</v>
      </c>
    </row>
    <row r="71" spans="1:36" ht="12.75" customHeight="1" x14ac:dyDescent="0.2">
      <c r="A71" s="22" t="s">
        <v>140</v>
      </c>
      <c r="B71" s="23"/>
      <c r="C71" s="24"/>
      <c r="D71" s="24"/>
      <c r="E71" s="24"/>
      <c r="F71" s="24"/>
      <c r="G71" s="24"/>
      <c r="H71" s="24"/>
      <c r="I71" s="24"/>
      <c r="J71" s="24"/>
      <c r="K71" s="24"/>
      <c r="L71" s="24"/>
      <c r="M71" s="24"/>
      <c r="N71" s="24"/>
      <c r="O71" s="24"/>
      <c r="P71" s="24"/>
      <c r="Q71" s="24"/>
      <c r="S71" s="15"/>
      <c r="T71" s="15"/>
      <c r="U71" s="15"/>
      <c r="V71" s="16"/>
      <c r="W71" s="16"/>
      <c r="X71" s="16"/>
      <c r="Y71" s="16"/>
      <c r="Z71" s="16"/>
      <c r="AA71" s="16"/>
      <c r="AC71" s="15"/>
      <c r="AD71" s="16"/>
      <c r="AE71" s="16"/>
      <c r="AF71" s="16"/>
      <c r="AG71" s="16"/>
      <c r="AH71" s="16"/>
      <c r="AI71" s="16"/>
      <c r="AJ71" s="15">
        <f t="shared" si="2"/>
        <v>0</v>
      </c>
    </row>
    <row r="72" spans="1:36" ht="12.75" customHeight="1" x14ac:dyDescent="0.2">
      <c r="A72" s="13" t="s">
        <v>141</v>
      </c>
      <c r="B72" s="13" t="s">
        <v>142</v>
      </c>
      <c r="C72" s="2">
        <v>-1138550</v>
      </c>
      <c r="D72" s="2">
        <v>-1772843</v>
      </c>
      <c r="E72" s="2">
        <v>-2399012</v>
      </c>
      <c r="F72" s="2">
        <v>-3020825</v>
      </c>
      <c r="G72" s="2">
        <v>-80075243</v>
      </c>
      <c r="H72" s="2">
        <v>-80749256</v>
      </c>
      <c r="I72" s="2">
        <v>-81322944</v>
      </c>
      <c r="J72" s="2">
        <v>-82006809</v>
      </c>
      <c r="K72" s="2">
        <v>-82688258</v>
      </c>
      <c r="L72" s="2">
        <v>-83108627</v>
      </c>
      <c r="M72" s="2">
        <v>-83730005</v>
      </c>
      <c r="N72" s="2">
        <v>-84419151</v>
      </c>
      <c r="O72" s="2">
        <v>-84230588</v>
      </c>
      <c r="P72" s="2">
        <v>-750662110</v>
      </c>
      <c r="Q72" s="2">
        <v>-57743239</v>
      </c>
      <c r="S72" s="15">
        <v>7</v>
      </c>
      <c r="T72" s="15" t="s">
        <v>143</v>
      </c>
      <c r="U72" s="15"/>
      <c r="V72" s="16"/>
      <c r="W72" s="16">
        <f>+Q72</f>
        <v>-57743239</v>
      </c>
      <c r="X72" s="16"/>
      <c r="Y72" s="16"/>
      <c r="Z72" s="16"/>
      <c r="AA72" s="16"/>
      <c r="AB72" s="3">
        <f t="shared" ref="AB72" si="8">Q72-V72-W72-X72-Y72-Z72-AA72</f>
        <v>0</v>
      </c>
      <c r="AC72" s="15"/>
      <c r="AD72" s="16"/>
      <c r="AE72" s="16">
        <f>+O72</f>
        <v>-84230588</v>
      </c>
      <c r="AF72" s="16"/>
      <c r="AG72" s="16"/>
      <c r="AH72" s="16"/>
      <c r="AI72" s="16"/>
      <c r="AJ72" s="15">
        <f t="shared" si="2"/>
        <v>0</v>
      </c>
    </row>
    <row r="73" spans="1:36" ht="12.75" customHeight="1" x14ac:dyDescent="0.2">
      <c r="A73" s="13" t="s">
        <v>46</v>
      </c>
      <c r="B73" s="13" t="s">
        <v>144</v>
      </c>
      <c r="C73" s="2">
        <v>-127642</v>
      </c>
      <c r="D73" s="2">
        <v>-127642</v>
      </c>
      <c r="E73" s="2">
        <v>-127642</v>
      </c>
      <c r="F73" s="2">
        <v>-127642</v>
      </c>
      <c r="G73" s="2">
        <v>0</v>
      </c>
      <c r="H73" s="2">
        <v>0</v>
      </c>
      <c r="I73" s="2">
        <v>0</v>
      </c>
      <c r="J73" s="2">
        <v>0</v>
      </c>
      <c r="K73" s="2">
        <v>0</v>
      </c>
      <c r="L73" s="2">
        <v>0</v>
      </c>
      <c r="M73" s="2">
        <v>0</v>
      </c>
      <c r="N73" s="2">
        <v>0</v>
      </c>
      <c r="O73" s="2">
        <v>0</v>
      </c>
      <c r="P73" s="2">
        <v>-510567</v>
      </c>
      <c r="Q73" s="2">
        <v>-39274</v>
      </c>
      <c r="S73" s="15">
        <v>8</v>
      </c>
      <c r="T73" s="15" t="s">
        <v>143</v>
      </c>
      <c r="U73" s="15"/>
      <c r="V73" s="16"/>
      <c r="W73" s="16">
        <f>+Q73</f>
        <v>-39274</v>
      </c>
      <c r="X73" s="16"/>
      <c r="Y73" s="16"/>
      <c r="Z73" s="16"/>
      <c r="AA73" s="16"/>
      <c r="AB73" s="3">
        <f t="shared" si="6"/>
        <v>0</v>
      </c>
      <c r="AC73" s="15"/>
      <c r="AD73" s="16"/>
      <c r="AE73" s="16">
        <f>+O73</f>
        <v>0</v>
      </c>
      <c r="AF73" s="16"/>
      <c r="AG73" s="16"/>
      <c r="AH73" s="16"/>
      <c r="AI73" s="16"/>
      <c r="AJ73" s="15">
        <f t="shared" si="2"/>
        <v>0</v>
      </c>
    </row>
    <row r="74" spans="1:36" ht="12.75" customHeight="1" x14ac:dyDescent="0.2">
      <c r="A74" s="13" t="s">
        <v>50</v>
      </c>
      <c r="B74" s="13" t="s">
        <v>145</v>
      </c>
      <c r="C74" s="2">
        <v>-8800</v>
      </c>
      <c r="D74" s="2">
        <v>-8800</v>
      </c>
      <c r="E74" s="2">
        <v>-8800</v>
      </c>
      <c r="F74" s="2">
        <v>-8800</v>
      </c>
      <c r="G74" s="2">
        <v>0</v>
      </c>
      <c r="H74" s="2">
        <v>0</v>
      </c>
      <c r="I74" s="2">
        <v>0</v>
      </c>
      <c r="J74" s="2">
        <v>0</v>
      </c>
      <c r="K74" s="2">
        <v>0</v>
      </c>
      <c r="L74" s="2">
        <v>0</v>
      </c>
      <c r="M74" s="2">
        <v>0</v>
      </c>
      <c r="N74" s="2">
        <v>0</v>
      </c>
      <c r="O74" s="2">
        <v>0</v>
      </c>
      <c r="P74" s="2">
        <v>-35201</v>
      </c>
      <c r="Q74" s="2">
        <v>-2708</v>
      </c>
      <c r="S74" s="15">
        <v>8</v>
      </c>
      <c r="T74" s="15" t="s">
        <v>143</v>
      </c>
      <c r="U74" s="15"/>
      <c r="V74" s="16"/>
      <c r="W74" s="16">
        <f t="shared" ref="W74:W107" si="9">+Q74</f>
        <v>-2708</v>
      </c>
      <c r="X74" s="16"/>
      <c r="Y74" s="16"/>
      <c r="Z74" s="16"/>
      <c r="AA74" s="16"/>
      <c r="AB74" s="3">
        <f t="shared" si="6"/>
        <v>0</v>
      </c>
      <c r="AC74" s="15"/>
      <c r="AD74" s="16"/>
      <c r="AE74" s="16">
        <f t="shared" ref="AE74:AE107" si="10">+O74</f>
        <v>0</v>
      </c>
      <c r="AF74" s="16"/>
      <c r="AG74" s="16"/>
      <c r="AH74" s="16"/>
      <c r="AI74" s="16"/>
      <c r="AJ74" s="15">
        <f t="shared" si="2"/>
        <v>0</v>
      </c>
    </row>
    <row r="75" spans="1:36" ht="12.75" customHeight="1" x14ac:dyDescent="0.2">
      <c r="A75" s="13" t="s">
        <v>52</v>
      </c>
      <c r="B75" s="13" t="s">
        <v>146</v>
      </c>
      <c r="C75" s="2">
        <v>-486824</v>
      </c>
      <c r="D75" s="2">
        <v>-486824</v>
      </c>
      <c r="E75" s="2">
        <v>-486824</v>
      </c>
      <c r="F75" s="2">
        <v>-486824</v>
      </c>
      <c r="G75" s="2">
        <v>0</v>
      </c>
      <c r="H75" s="2">
        <v>0</v>
      </c>
      <c r="I75" s="2">
        <v>0</v>
      </c>
      <c r="J75" s="2">
        <v>0</v>
      </c>
      <c r="K75" s="2">
        <v>0</v>
      </c>
      <c r="L75" s="2">
        <v>0</v>
      </c>
      <c r="M75" s="2">
        <v>0</v>
      </c>
      <c r="N75" s="2">
        <v>0</v>
      </c>
      <c r="O75" s="2">
        <v>0</v>
      </c>
      <c r="P75" s="2">
        <v>-1947297</v>
      </c>
      <c r="Q75" s="2">
        <v>-149792</v>
      </c>
      <c r="S75" s="15">
        <v>8</v>
      </c>
      <c r="T75" s="15" t="s">
        <v>143</v>
      </c>
      <c r="U75" s="15"/>
      <c r="V75" s="16"/>
      <c r="W75" s="16">
        <f t="shared" si="9"/>
        <v>-149792</v>
      </c>
      <c r="X75" s="16"/>
      <c r="Y75" s="16"/>
      <c r="Z75" s="16"/>
      <c r="AA75" s="16"/>
      <c r="AB75" s="3">
        <f t="shared" si="6"/>
        <v>0</v>
      </c>
      <c r="AC75" s="15"/>
      <c r="AD75" s="16"/>
      <c r="AE75" s="16">
        <f t="shared" si="10"/>
        <v>0</v>
      </c>
      <c r="AF75" s="16"/>
      <c r="AG75" s="16"/>
      <c r="AH75" s="16"/>
      <c r="AI75" s="16"/>
      <c r="AJ75" s="15">
        <f t="shared" si="2"/>
        <v>0</v>
      </c>
    </row>
    <row r="76" spans="1:36" ht="12.75" customHeight="1" x14ac:dyDescent="0.2">
      <c r="A76" s="13" t="s">
        <v>54</v>
      </c>
      <c r="B76" s="13" t="s">
        <v>147</v>
      </c>
      <c r="C76" s="2">
        <v>-15619719</v>
      </c>
      <c r="D76" s="2">
        <v>-15619719</v>
      </c>
      <c r="E76" s="2">
        <v>-15619719</v>
      </c>
      <c r="F76" s="2">
        <v>-15619719</v>
      </c>
      <c r="G76" s="2">
        <v>0</v>
      </c>
      <c r="H76" s="2">
        <v>0</v>
      </c>
      <c r="I76" s="2">
        <v>0</v>
      </c>
      <c r="J76" s="2">
        <v>0</v>
      </c>
      <c r="K76" s="2">
        <v>0</v>
      </c>
      <c r="L76" s="2">
        <v>0</v>
      </c>
      <c r="M76" s="2">
        <v>0</v>
      </c>
      <c r="N76" s="2">
        <v>0</v>
      </c>
      <c r="O76" s="2">
        <v>0</v>
      </c>
      <c r="P76" s="2">
        <v>-62478877</v>
      </c>
      <c r="Q76" s="2">
        <v>-4806067</v>
      </c>
      <c r="S76" s="15">
        <v>8</v>
      </c>
      <c r="T76" s="15" t="s">
        <v>143</v>
      </c>
      <c r="U76" s="15"/>
      <c r="V76" s="16"/>
      <c r="W76" s="16">
        <f t="shared" si="9"/>
        <v>-4806067</v>
      </c>
      <c r="X76" s="16"/>
      <c r="Y76" s="16"/>
      <c r="Z76" s="16"/>
      <c r="AA76" s="16"/>
      <c r="AB76" s="3">
        <f t="shared" si="6"/>
        <v>0</v>
      </c>
      <c r="AC76" s="15"/>
      <c r="AD76" s="16"/>
      <c r="AE76" s="16">
        <f t="shared" si="10"/>
        <v>0</v>
      </c>
      <c r="AF76" s="16"/>
      <c r="AG76" s="16"/>
      <c r="AH76" s="16"/>
      <c r="AI76" s="16"/>
      <c r="AJ76" s="15">
        <f t="shared" si="2"/>
        <v>0</v>
      </c>
    </row>
    <row r="77" spans="1:36" ht="12.75" customHeight="1" x14ac:dyDescent="0.2">
      <c r="A77" s="13" t="s">
        <v>56</v>
      </c>
      <c r="B77" s="13" t="s">
        <v>148</v>
      </c>
      <c r="C77" s="2">
        <v>-19737839</v>
      </c>
      <c r="D77" s="2">
        <v>-19737839</v>
      </c>
      <c r="E77" s="2">
        <v>-19737839</v>
      </c>
      <c r="F77" s="2">
        <v>-19737839</v>
      </c>
      <c r="G77" s="2">
        <v>0</v>
      </c>
      <c r="H77" s="2">
        <v>0</v>
      </c>
      <c r="I77" s="2">
        <v>0</v>
      </c>
      <c r="J77" s="2">
        <v>0</v>
      </c>
      <c r="K77" s="2">
        <v>0</v>
      </c>
      <c r="L77" s="2">
        <v>0</v>
      </c>
      <c r="M77" s="2">
        <v>0</v>
      </c>
      <c r="N77" s="2">
        <v>0</v>
      </c>
      <c r="O77" s="2">
        <v>0</v>
      </c>
      <c r="P77" s="2">
        <v>-78951354</v>
      </c>
      <c r="Q77" s="2">
        <v>-6073181</v>
      </c>
      <c r="S77" s="15">
        <v>8</v>
      </c>
      <c r="T77" s="15" t="s">
        <v>143</v>
      </c>
      <c r="U77" s="15"/>
      <c r="V77" s="16"/>
      <c r="W77" s="16">
        <f t="shared" si="9"/>
        <v>-6073181</v>
      </c>
      <c r="X77" s="16"/>
      <c r="Y77" s="16"/>
      <c r="Z77" s="16"/>
      <c r="AA77" s="16"/>
      <c r="AB77" s="3">
        <f t="shared" si="6"/>
        <v>0</v>
      </c>
      <c r="AC77" s="15"/>
      <c r="AD77" s="16"/>
      <c r="AE77" s="16">
        <f t="shared" si="10"/>
        <v>0</v>
      </c>
      <c r="AF77" s="16"/>
      <c r="AG77" s="16"/>
      <c r="AH77" s="16"/>
      <c r="AI77" s="16"/>
      <c r="AJ77" s="15">
        <f t="shared" si="2"/>
        <v>0</v>
      </c>
    </row>
    <row r="78" spans="1:36" ht="12.75" customHeight="1" x14ac:dyDescent="0.2">
      <c r="A78" s="13" t="s">
        <v>58</v>
      </c>
      <c r="B78" s="13" t="s">
        <v>149</v>
      </c>
      <c r="C78" s="2">
        <v>-7410912</v>
      </c>
      <c r="D78" s="2">
        <v>-7410912</v>
      </c>
      <c r="E78" s="2">
        <v>-7410912</v>
      </c>
      <c r="F78" s="2">
        <v>-7410912</v>
      </c>
      <c r="G78" s="2">
        <v>0</v>
      </c>
      <c r="H78" s="2">
        <v>0</v>
      </c>
      <c r="I78" s="2">
        <v>0</v>
      </c>
      <c r="J78" s="2">
        <v>0</v>
      </c>
      <c r="K78" s="2">
        <v>0</v>
      </c>
      <c r="L78" s="2">
        <v>0</v>
      </c>
      <c r="M78" s="2">
        <v>0</v>
      </c>
      <c r="N78" s="2">
        <v>0</v>
      </c>
      <c r="O78" s="2">
        <v>0</v>
      </c>
      <c r="P78" s="2">
        <v>-29643647</v>
      </c>
      <c r="Q78" s="2">
        <v>-2280281</v>
      </c>
      <c r="S78" s="15">
        <v>8</v>
      </c>
      <c r="T78" s="15" t="s">
        <v>143</v>
      </c>
      <c r="U78" s="15"/>
      <c r="V78" s="16"/>
      <c r="W78" s="16">
        <f t="shared" si="9"/>
        <v>-2280281</v>
      </c>
      <c r="X78" s="16"/>
      <c r="Y78" s="16"/>
      <c r="Z78" s="16"/>
      <c r="AA78" s="16"/>
      <c r="AB78" s="3">
        <f t="shared" si="6"/>
        <v>0</v>
      </c>
      <c r="AC78" s="15"/>
      <c r="AD78" s="16"/>
      <c r="AE78" s="16">
        <f t="shared" si="10"/>
        <v>0</v>
      </c>
      <c r="AF78" s="16"/>
      <c r="AG78" s="16"/>
      <c r="AH78" s="16"/>
      <c r="AI78" s="16"/>
      <c r="AJ78" s="15">
        <f t="shared" si="2"/>
        <v>0</v>
      </c>
    </row>
    <row r="79" spans="1:36" ht="12.75" customHeight="1" x14ac:dyDescent="0.2">
      <c r="A79" s="13" t="s">
        <v>60</v>
      </c>
      <c r="B79" s="13" t="s">
        <v>150</v>
      </c>
      <c r="C79" s="2">
        <v>-342080</v>
      </c>
      <c r="D79" s="2">
        <v>-342080</v>
      </c>
      <c r="E79" s="2">
        <v>-342080</v>
      </c>
      <c r="F79" s="2">
        <v>-342080</v>
      </c>
      <c r="G79" s="2">
        <v>0</v>
      </c>
      <c r="H79" s="2">
        <v>0</v>
      </c>
      <c r="I79" s="2">
        <v>0</v>
      </c>
      <c r="J79" s="2">
        <v>0</v>
      </c>
      <c r="K79" s="2">
        <v>0</v>
      </c>
      <c r="L79" s="2">
        <v>0</v>
      </c>
      <c r="M79" s="2">
        <v>0</v>
      </c>
      <c r="N79" s="2">
        <v>0</v>
      </c>
      <c r="O79" s="2">
        <v>0</v>
      </c>
      <c r="P79" s="2">
        <v>-1368319</v>
      </c>
      <c r="Q79" s="2">
        <v>-105255</v>
      </c>
      <c r="S79" s="15">
        <v>8</v>
      </c>
      <c r="T79" s="15" t="s">
        <v>143</v>
      </c>
      <c r="U79" s="15"/>
      <c r="V79" s="16"/>
      <c r="W79" s="16">
        <f t="shared" si="9"/>
        <v>-105255</v>
      </c>
      <c r="X79" s="16"/>
      <c r="Y79" s="16"/>
      <c r="Z79" s="16"/>
      <c r="AA79" s="16"/>
      <c r="AB79" s="3">
        <f t="shared" si="6"/>
        <v>0</v>
      </c>
      <c r="AC79" s="15"/>
      <c r="AD79" s="16"/>
      <c r="AE79" s="16">
        <f t="shared" si="10"/>
        <v>0</v>
      </c>
      <c r="AF79" s="16"/>
      <c r="AG79" s="16"/>
      <c r="AH79" s="16"/>
      <c r="AI79" s="16"/>
      <c r="AJ79" s="15">
        <f t="shared" si="2"/>
        <v>0</v>
      </c>
    </row>
    <row r="80" spans="1:36" ht="12.75" customHeight="1" x14ac:dyDescent="0.2">
      <c r="A80" s="13" t="s">
        <v>62</v>
      </c>
      <c r="B80" s="13" t="s">
        <v>151</v>
      </c>
      <c r="C80" s="2">
        <v>-2094303</v>
      </c>
      <c r="D80" s="2">
        <v>-2094303</v>
      </c>
      <c r="E80" s="2">
        <v>-2094303</v>
      </c>
      <c r="F80" s="2">
        <v>-2094303</v>
      </c>
      <c r="G80" s="2">
        <v>0</v>
      </c>
      <c r="H80" s="2">
        <v>0</v>
      </c>
      <c r="I80" s="2">
        <v>0</v>
      </c>
      <c r="J80" s="2">
        <v>0</v>
      </c>
      <c r="K80" s="2">
        <v>0</v>
      </c>
      <c r="L80" s="2">
        <v>0</v>
      </c>
      <c r="M80" s="2">
        <v>0</v>
      </c>
      <c r="N80" s="2">
        <v>0</v>
      </c>
      <c r="O80" s="2">
        <v>0</v>
      </c>
      <c r="P80" s="2">
        <v>-8377213</v>
      </c>
      <c r="Q80" s="2">
        <v>-644401</v>
      </c>
      <c r="S80" s="15">
        <v>8</v>
      </c>
      <c r="T80" s="15" t="s">
        <v>143</v>
      </c>
      <c r="U80" s="15"/>
      <c r="V80" s="16"/>
      <c r="W80" s="16">
        <f t="shared" si="9"/>
        <v>-644401</v>
      </c>
      <c r="X80" s="16"/>
      <c r="Y80" s="16"/>
      <c r="Z80" s="16"/>
      <c r="AA80" s="16"/>
      <c r="AB80" s="3">
        <f t="shared" si="6"/>
        <v>0</v>
      </c>
      <c r="AC80" s="15"/>
      <c r="AD80" s="16"/>
      <c r="AE80" s="16">
        <f t="shared" si="10"/>
        <v>0</v>
      </c>
      <c r="AF80" s="16"/>
      <c r="AG80" s="16"/>
      <c r="AH80" s="16"/>
      <c r="AI80" s="16"/>
      <c r="AJ80" s="15">
        <f t="shared" si="2"/>
        <v>0</v>
      </c>
    </row>
    <row r="81" spans="1:36" ht="12.75" customHeight="1" x14ac:dyDescent="0.2">
      <c r="A81" s="13" t="s">
        <v>64</v>
      </c>
      <c r="B81" s="13" t="s">
        <v>152</v>
      </c>
      <c r="C81" s="2">
        <v>-10826799</v>
      </c>
      <c r="D81" s="2">
        <v>-10826799</v>
      </c>
      <c r="E81" s="2">
        <v>-10826799</v>
      </c>
      <c r="F81" s="2">
        <v>-10826799</v>
      </c>
      <c r="G81" s="2">
        <v>0</v>
      </c>
      <c r="H81" s="2">
        <v>0</v>
      </c>
      <c r="I81" s="2">
        <v>0</v>
      </c>
      <c r="J81" s="2">
        <v>0</v>
      </c>
      <c r="K81" s="2">
        <v>0</v>
      </c>
      <c r="L81" s="2">
        <v>0</v>
      </c>
      <c r="M81" s="2">
        <v>0</v>
      </c>
      <c r="N81" s="2">
        <v>0</v>
      </c>
      <c r="O81" s="2">
        <v>0</v>
      </c>
      <c r="P81" s="2">
        <v>-43307197</v>
      </c>
      <c r="Q81" s="2">
        <v>-3331323</v>
      </c>
      <c r="S81" s="15">
        <v>8</v>
      </c>
      <c r="T81" s="15" t="s">
        <v>143</v>
      </c>
      <c r="U81" s="15"/>
      <c r="V81" s="16"/>
      <c r="W81" s="16">
        <f t="shared" si="9"/>
        <v>-3331323</v>
      </c>
      <c r="X81" s="16"/>
      <c r="Y81" s="16"/>
      <c r="Z81" s="16"/>
      <c r="AA81" s="16"/>
      <c r="AB81" s="3">
        <f t="shared" si="6"/>
        <v>0</v>
      </c>
      <c r="AC81" s="15"/>
      <c r="AD81" s="16"/>
      <c r="AE81" s="16">
        <f t="shared" si="10"/>
        <v>0</v>
      </c>
      <c r="AF81" s="16"/>
      <c r="AG81" s="16"/>
      <c r="AH81" s="16"/>
      <c r="AI81" s="16"/>
      <c r="AJ81" s="15">
        <f t="shared" si="2"/>
        <v>0</v>
      </c>
    </row>
    <row r="82" spans="1:36" ht="12.75" customHeight="1" x14ac:dyDescent="0.2">
      <c r="A82" s="13" t="s">
        <v>66</v>
      </c>
      <c r="B82" s="13" t="s">
        <v>153</v>
      </c>
      <c r="C82" s="2">
        <v>-1187519</v>
      </c>
      <c r="D82" s="2">
        <v>-1187519</v>
      </c>
      <c r="E82" s="2">
        <v>-1187519</v>
      </c>
      <c r="F82" s="2">
        <v>-1187519</v>
      </c>
      <c r="G82" s="2">
        <v>0</v>
      </c>
      <c r="H82" s="2">
        <v>0</v>
      </c>
      <c r="I82" s="2">
        <v>0</v>
      </c>
      <c r="J82" s="2">
        <v>0</v>
      </c>
      <c r="K82" s="2">
        <v>0</v>
      </c>
      <c r="L82" s="2">
        <v>0</v>
      </c>
      <c r="M82" s="2">
        <v>0</v>
      </c>
      <c r="N82" s="2">
        <v>0</v>
      </c>
      <c r="O82" s="2">
        <v>0</v>
      </c>
      <c r="P82" s="2">
        <v>-4750077</v>
      </c>
      <c r="Q82" s="2">
        <v>-365391</v>
      </c>
      <c r="S82" s="15">
        <v>8</v>
      </c>
      <c r="T82" s="15" t="s">
        <v>143</v>
      </c>
      <c r="U82" s="15"/>
      <c r="V82" s="16"/>
      <c r="W82" s="16">
        <f t="shared" si="9"/>
        <v>-365391</v>
      </c>
      <c r="X82" s="16"/>
      <c r="Y82" s="16"/>
      <c r="Z82" s="16"/>
      <c r="AA82" s="16"/>
      <c r="AB82" s="3">
        <f t="shared" si="6"/>
        <v>0</v>
      </c>
      <c r="AC82" s="15"/>
      <c r="AD82" s="16"/>
      <c r="AE82" s="16">
        <f t="shared" si="10"/>
        <v>0</v>
      </c>
      <c r="AF82" s="16"/>
      <c r="AG82" s="16"/>
      <c r="AH82" s="16"/>
      <c r="AI82" s="16"/>
      <c r="AJ82" s="15">
        <f t="shared" si="2"/>
        <v>0</v>
      </c>
    </row>
    <row r="83" spans="1:36" ht="12.75" customHeight="1" x14ac:dyDescent="0.2">
      <c r="A83" s="13" t="s">
        <v>68</v>
      </c>
      <c r="B83" s="13" t="s">
        <v>154</v>
      </c>
      <c r="C83" s="2">
        <v>-2444452</v>
      </c>
      <c r="D83" s="2">
        <v>-2444452</v>
      </c>
      <c r="E83" s="2">
        <v>-2444452</v>
      </c>
      <c r="F83" s="2">
        <v>-2444452</v>
      </c>
      <c r="G83" s="2">
        <v>0</v>
      </c>
      <c r="H83" s="2">
        <v>0</v>
      </c>
      <c r="I83" s="2">
        <v>0</v>
      </c>
      <c r="J83" s="2">
        <v>0</v>
      </c>
      <c r="K83" s="2">
        <v>0</v>
      </c>
      <c r="L83" s="2">
        <v>0</v>
      </c>
      <c r="M83" s="2">
        <v>0</v>
      </c>
      <c r="N83" s="2">
        <v>0</v>
      </c>
      <c r="O83" s="2">
        <v>0</v>
      </c>
      <c r="P83" s="2">
        <v>-9777808</v>
      </c>
      <c r="Q83" s="2">
        <v>-752139</v>
      </c>
      <c r="S83" s="15">
        <v>8</v>
      </c>
      <c r="T83" s="15" t="s">
        <v>143</v>
      </c>
      <c r="U83" s="15"/>
      <c r="V83" s="16"/>
      <c r="W83" s="16">
        <f t="shared" si="9"/>
        <v>-752139</v>
      </c>
      <c r="X83" s="16"/>
      <c r="Y83" s="16"/>
      <c r="Z83" s="16"/>
      <c r="AA83" s="16"/>
      <c r="AB83" s="3">
        <f t="shared" si="6"/>
        <v>0</v>
      </c>
      <c r="AC83" s="15"/>
      <c r="AD83" s="16"/>
      <c r="AE83" s="16">
        <f t="shared" si="10"/>
        <v>0</v>
      </c>
      <c r="AF83" s="16"/>
      <c r="AG83" s="16"/>
      <c r="AH83" s="16"/>
      <c r="AI83" s="16"/>
      <c r="AJ83" s="15">
        <f t="shared" si="2"/>
        <v>0</v>
      </c>
    </row>
    <row r="84" spans="1:36" ht="12.75" customHeight="1" x14ac:dyDescent="0.2">
      <c r="A84" s="13" t="s">
        <v>70</v>
      </c>
      <c r="B84" s="13" t="s">
        <v>155</v>
      </c>
      <c r="C84" s="2">
        <v>-4548388</v>
      </c>
      <c r="D84" s="2">
        <v>-4548388</v>
      </c>
      <c r="E84" s="2">
        <v>-4548388</v>
      </c>
      <c r="F84" s="2">
        <v>-4548388</v>
      </c>
      <c r="G84" s="2">
        <v>0</v>
      </c>
      <c r="H84" s="2">
        <v>0</v>
      </c>
      <c r="I84" s="2">
        <v>0</v>
      </c>
      <c r="J84" s="2">
        <v>0</v>
      </c>
      <c r="K84" s="2">
        <v>0</v>
      </c>
      <c r="L84" s="2">
        <v>0</v>
      </c>
      <c r="M84" s="2">
        <v>0</v>
      </c>
      <c r="N84" s="2">
        <v>0</v>
      </c>
      <c r="O84" s="2">
        <v>0</v>
      </c>
      <c r="P84" s="2">
        <v>-18193552</v>
      </c>
      <c r="Q84" s="2">
        <v>-1399504</v>
      </c>
      <c r="S84" s="15">
        <v>8</v>
      </c>
      <c r="T84" s="15" t="s">
        <v>143</v>
      </c>
      <c r="U84" s="15"/>
      <c r="V84" s="16"/>
      <c r="W84" s="16">
        <f t="shared" si="9"/>
        <v>-1399504</v>
      </c>
      <c r="X84" s="16"/>
      <c r="Y84" s="16"/>
      <c r="Z84" s="16"/>
      <c r="AA84" s="16"/>
      <c r="AB84" s="3">
        <f t="shared" si="6"/>
        <v>0</v>
      </c>
      <c r="AC84" s="15"/>
      <c r="AD84" s="16"/>
      <c r="AE84" s="16">
        <f t="shared" si="10"/>
        <v>0</v>
      </c>
      <c r="AF84" s="16"/>
      <c r="AG84" s="16"/>
      <c r="AH84" s="16"/>
      <c r="AI84" s="16"/>
      <c r="AJ84" s="15">
        <f t="shared" si="2"/>
        <v>0</v>
      </c>
    </row>
    <row r="85" spans="1:36" ht="12.75" customHeight="1" x14ac:dyDescent="0.2">
      <c r="A85" s="13" t="s">
        <v>72</v>
      </c>
      <c r="B85" s="13" t="s">
        <v>156</v>
      </c>
      <c r="C85" s="2">
        <v>-2639491</v>
      </c>
      <c r="D85" s="2">
        <v>-2639491</v>
      </c>
      <c r="E85" s="2">
        <v>-2639491</v>
      </c>
      <c r="F85" s="2">
        <v>-2639491</v>
      </c>
      <c r="G85" s="2">
        <v>0</v>
      </c>
      <c r="H85" s="2">
        <v>0</v>
      </c>
      <c r="I85" s="2">
        <v>0</v>
      </c>
      <c r="J85" s="2">
        <v>0</v>
      </c>
      <c r="K85" s="2">
        <v>0</v>
      </c>
      <c r="L85" s="2">
        <v>0</v>
      </c>
      <c r="M85" s="2">
        <v>0</v>
      </c>
      <c r="N85" s="2">
        <v>0</v>
      </c>
      <c r="O85" s="2">
        <v>0</v>
      </c>
      <c r="P85" s="2">
        <v>-10557964</v>
      </c>
      <c r="Q85" s="2">
        <v>-812151</v>
      </c>
      <c r="S85" s="15">
        <v>8</v>
      </c>
      <c r="T85" s="15" t="s">
        <v>143</v>
      </c>
      <c r="U85" s="15"/>
      <c r="V85" s="16"/>
      <c r="W85" s="16">
        <f t="shared" si="9"/>
        <v>-812151</v>
      </c>
      <c r="X85" s="16"/>
      <c r="Y85" s="16"/>
      <c r="Z85" s="16"/>
      <c r="AA85" s="16"/>
      <c r="AB85" s="3">
        <f t="shared" si="6"/>
        <v>0</v>
      </c>
      <c r="AC85" s="15"/>
      <c r="AD85" s="16"/>
      <c r="AE85" s="16">
        <f t="shared" si="10"/>
        <v>0</v>
      </c>
      <c r="AF85" s="16"/>
      <c r="AG85" s="16"/>
      <c r="AH85" s="16"/>
      <c r="AI85" s="16"/>
      <c r="AJ85" s="15">
        <f t="shared" si="2"/>
        <v>0</v>
      </c>
    </row>
    <row r="86" spans="1:36" ht="12.75" customHeight="1" x14ac:dyDescent="0.2">
      <c r="A86" s="13" t="s">
        <v>74</v>
      </c>
      <c r="B86" s="13" t="s">
        <v>157</v>
      </c>
      <c r="C86" s="2">
        <v>-1741585</v>
      </c>
      <c r="D86" s="2">
        <v>-1741585</v>
      </c>
      <c r="E86" s="2">
        <v>-1741585</v>
      </c>
      <c r="F86" s="2">
        <v>-1741585</v>
      </c>
      <c r="G86" s="2">
        <v>0</v>
      </c>
      <c r="H86" s="2">
        <v>0</v>
      </c>
      <c r="I86" s="2">
        <v>0</v>
      </c>
      <c r="J86" s="2">
        <v>0</v>
      </c>
      <c r="K86" s="2">
        <v>0</v>
      </c>
      <c r="L86" s="2">
        <v>0</v>
      </c>
      <c r="M86" s="2">
        <v>0</v>
      </c>
      <c r="N86" s="2">
        <v>0</v>
      </c>
      <c r="O86" s="2">
        <v>0</v>
      </c>
      <c r="P86" s="2">
        <v>-6966339</v>
      </c>
      <c r="Q86" s="2">
        <v>-535872</v>
      </c>
      <c r="S86" s="15">
        <v>8</v>
      </c>
      <c r="T86" s="15" t="s">
        <v>143</v>
      </c>
      <c r="U86" s="15"/>
      <c r="V86" s="16"/>
      <c r="W86" s="16">
        <f t="shared" si="9"/>
        <v>-535872</v>
      </c>
      <c r="X86" s="16"/>
      <c r="Y86" s="16"/>
      <c r="Z86" s="16"/>
      <c r="AA86" s="16"/>
      <c r="AB86" s="3">
        <f t="shared" si="6"/>
        <v>0</v>
      </c>
      <c r="AC86" s="15"/>
      <c r="AD86" s="16"/>
      <c r="AE86" s="16">
        <f t="shared" si="10"/>
        <v>0</v>
      </c>
      <c r="AF86" s="16"/>
      <c r="AG86" s="16"/>
      <c r="AH86" s="16"/>
      <c r="AI86" s="16"/>
      <c r="AJ86" s="15">
        <f t="shared" si="2"/>
        <v>0</v>
      </c>
    </row>
    <row r="87" spans="1:36" ht="12.75" customHeight="1" x14ac:dyDescent="0.2">
      <c r="A87" s="13" t="s">
        <v>76</v>
      </c>
      <c r="B87" s="13" t="s">
        <v>158</v>
      </c>
      <c r="C87" s="2">
        <v>-606405</v>
      </c>
      <c r="D87" s="2">
        <v>-606405</v>
      </c>
      <c r="E87" s="2">
        <v>-606405</v>
      </c>
      <c r="F87" s="2">
        <v>-606405</v>
      </c>
      <c r="G87" s="2">
        <v>0</v>
      </c>
      <c r="H87" s="2">
        <v>0</v>
      </c>
      <c r="I87" s="2">
        <v>0</v>
      </c>
      <c r="J87" s="2">
        <v>0</v>
      </c>
      <c r="K87" s="2">
        <v>0</v>
      </c>
      <c r="L87" s="2">
        <v>0</v>
      </c>
      <c r="M87" s="2">
        <v>0</v>
      </c>
      <c r="N87" s="2">
        <v>0</v>
      </c>
      <c r="O87" s="2">
        <v>0</v>
      </c>
      <c r="P87" s="2">
        <v>-2425619</v>
      </c>
      <c r="Q87" s="2">
        <v>-186586</v>
      </c>
      <c r="S87" s="15">
        <v>8</v>
      </c>
      <c r="T87" s="15" t="s">
        <v>143</v>
      </c>
      <c r="U87" s="15"/>
      <c r="V87" s="16"/>
      <c r="W87" s="16">
        <f t="shared" si="9"/>
        <v>-186586</v>
      </c>
      <c r="X87" s="16"/>
      <c r="Y87" s="16"/>
      <c r="Z87" s="16"/>
      <c r="AA87" s="16"/>
      <c r="AB87" s="3">
        <f t="shared" si="6"/>
        <v>0</v>
      </c>
      <c r="AC87" s="15"/>
      <c r="AD87" s="16"/>
      <c r="AE87" s="16">
        <f t="shared" si="10"/>
        <v>0</v>
      </c>
      <c r="AF87" s="16"/>
      <c r="AG87" s="16"/>
      <c r="AH87" s="16"/>
      <c r="AI87" s="16"/>
      <c r="AJ87" s="15">
        <f t="shared" ref="AJ87:AJ154" si="11">SUM(AD87:AI87)-O87</f>
        <v>0</v>
      </c>
    </row>
    <row r="88" spans="1:36" ht="12.75" customHeight="1" x14ac:dyDescent="0.2">
      <c r="A88" s="13" t="s">
        <v>78</v>
      </c>
      <c r="B88" s="13" t="s">
        <v>159</v>
      </c>
      <c r="C88" s="2">
        <v>-45112</v>
      </c>
      <c r="D88" s="2">
        <v>-45112</v>
      </c>
      <c r="E88" s="2">
        <v>-45112</v>
      </c>
      <c r="F88" s="2">
        <v>-45112</v>
      </c>
      <c r="G88" s="2">
        <v>0</v>
      </c>
      <c r="H88" s="2">
        <v>0</v>
      </c>
      <c r="I88" s="2">
        <v>0</v>
      </c>
      <c r="J88" s="2">
        <v>0</v>
      </c>
      <c r="K88" s="2">
        <v>0</v>
      </c>
      <c r="L88" s="2">
        <v>0</v>
      </c>
      <c r="M88" s="2">
        <v>0</v>
      </c>
      <c r="N88" s="2">
        <v>0</v>
      </c>
      <c r="O88" s="2">
        <v>0</v>
      </c>
      <c r="P88" s="2">
        <v>-180446</v>
      </c>
      <c r="Q88" s="2">
        <v>-13880</v>
      </c>
      <c r="S88" s="15">
        <v>8</v>
      </c>
      <c r="T88" s="15" t="s">
        <v>143</v>
      </c>
      <c r="U88" s="15"/>
      <c r="V88" s="16"/>
      <c r="W88" s="16">
        <f t="shared" si="9"/>
        <v>-13880</v>
      </c>
      <c r="X88" s="16"/>
      <c r="Y88" s="16"/>
      <c r="Z88" s="16"/>
      <c r="AA88" s="16"/>
      <c r="AB88" s="3">
        <f t="shared" si="6"/>
        <v>0</v>
      </c>
      <c r="AC88" s="15"/>
      <c r="AD88" s="16"/>
      <c r="AE88" s="16">
        <f t="shared" si="10"/>
        <v>0</v>
      </c>
      <c r="AF88" s="16"/>
      <c r="AG88" s="16"/>
      <c r="AH88" s="16"/>
      <c r="AI88" s="16"/>
      <c r="AJ88" s="15">
        <f t="shared" si="11"/>
        <v>0</v>
      </c>
    </row>
    <row r="89" spans="1:36" ht="12.75" customHeight="1" x14ac:dyDescent="0.2">
      <c r="A89" s="13" t="s">
        <v>80</v>
      </c>
      <c r="B89" s="13" t="s">
        <v>160</v>
      </c>
      <c r="C89" s="2">
        <v>-651839</v>
      </c>
      <c r="D89" s="2">
        <v>-651839</v>
      </c>
      <c r="E89" s="2">
        <v>-651839</v>
      </c>
      <c r="F89" s="2">
        <v>-651839</v>
      </c>
      <c r="G89" s="2">
        <v>0</v>
      </c>
      <c r="H89" s="2">
        <v>0</v>
      </c>
      <c r="I89" s="2">
        <v>0</v>
      </c>
      <c r="J89" s="2">
        <v>0</v>
      </c>
      <c r="K89" s="2">
        <v>0</v>
      </c>
      <c r="L89" s="2">
        <v>0</v>
      </c>
      <c r="M89" s="2">
        <v>0</v>
      </c>
      <c r="N89" s="2">
        <v>0</v>
      </c>
      <c r="O89" s="2">
        <v>0</v>
      </c>
      <c r="P89" s="2">
        <v>-2607358</v>
      </c>
      <c r="Q89" s="2">
        <v>-200566</v>
      </c>
      <c r="S89" s="15">
        <v>8</v>
      </c>
      <c r="T89" s="15" t="s">
        <v>143</v>
      </c>
      <c r="U89" s="15"/>
      <c r="V89" s="16"/>
      <c r="W89" s="16">
        <f t="shared" si="9"/>
        <v>-200566</v>
      </c>
      <c r="X89" s="16"/>
      <c r="Y89" s="16"/>
      <c r="Z89" s="16"/>
      <c r="AA89" s="16"/>
      <c r="AB89" s="3">
        <f t="shared" si="6"/>
        <v>0</v>
      </c>
      <c r="AC89" s="15"/>
      <c r="AD89" s="16"/>
      <c r="AE89" s="16">
        <f t="shared" si="10"/>
        <v>0</v>
      </c>
      <c r="AF89" s="16"/>
      <c r="AG89" s="16"/>
      <c r="AH89" s="16"/>
      <c r="AI89" s="16"/>
      <c r="AJ89" s="15">
        <f t="shared" si="11"/>
        <v>0</v>
      </c>
    </row>
    <row r="90" spans="1:36" ht="12.75" customHeight="1" x14ac:dyDescent="0.2">
      <c r="A90" s="13" t="s">
        <v>52</v>
      </c>
      <c r="B90" s="13" t="s">
        <v>161</v>
      </c>
      <c r="C90" s="2">
        <v>-640010</v>
      </c>
      <c r="D90" s="2">
        <v>-640010</v>
      </c>
      <c r="E90" s="2">
        <v>-640010</v>
      </c>
      <c r="F90" s="2">
        <v>-640010</v>
      </c>
      <c r="G90" s="2">
        <v>0</v>
      </c>
      <c r="H90" s="2">
        <v>0</v>
      </c>
      <c r="I90" s="2">
        <v>0</v>
      </c>
      <c r="J90" s="2">
        <v>0</v>
      </c>
      <c r="K90" s="2">
        <v>0</v>
      </c>
      <c r="L90" s="2">
        <v>0</v>
      </c>
      <c r="M90" s="2">
        <v>0</v>
      </c>
      <c r="N90" s="2">
        <v>0</v>
      </c>
      <c r="O90" s="2">
        <v>0</v>
      </c>
      <c r="P90" s="2">
        <v>-2560042</v>
      </c>
      <c r="Q90" s="2">
        <v>-196926</v>
      </c>
      <c r="S90" s="15">
        <v>8</v>
      </c>
      <c r="T90" s="15" t="s">
        <v>143</v>
      </c>
      <c r="U90" s="15"/>
      <c r="V90" s="16"/>
      <c r="W90" s="16">
        <f t="shared" si="9"/>
        <v>-196926</v>
      </c>
      <c r="X90" s="16"/>
      <c r="Y90" s="16"/>
      <c r="Z90" s="16"/>
      <c r="AA90" s="16"/>
      <c r="AB90" s="3">
        <f t="shared" si="6"/>
        <v>0</v>
      </c>
      <c r="AC90" s="15"/>
      <c r="AD90" s="16"/>
      <c r="AE90" s="16">
        <f t="shared" si="10"/>
        <v>0</v>
      </c>
      <c r="AF90" s="16"/>
      <c r="AG90" s="16"/>
      <c r="AH90" s="16"/>
      <c r="AI90" s="16"/>
      <c r="AJ90" s="15">
        <f t="shared" si="11"/>
        <v>0</v>
      </c>
    </row>
    <row r="91" spans="1:36" ht="12.75" customHeight="1" x14ac:dyDescent="0.2">
      <c r="A91" s="13" t="s">
        <v>86</v>
      </c>
      <c r="B91" s="13" t="s">
        <v>162</v>
      </c>
      <c r="C91" s="2">
        <v>-104072</v>
      </c>
      <c r="D91" s="2">
        <v>-104072</v>
      </c>
      <c r="E91" s="2">
        <v>-104072</v>
      </c>
      <c r="F91" s="2">
        <v>-104072</v>
      </c>
      <c r="G91" s="2">
        <v>0</v>
      </c>
      <c r="H91" s="2">
        <v>0</v>
      </c>
      <c r="I91" s="2">
        <v>0</v>
      </c>
      <c r="J91" s="2">
        <v>0</v>
      </c>
      <c r="K91" s="2">
        <v>0</v>
      </c>
      <c r="L91" s="2">
        <v>0</v>
      </c>
      <c r="M91" s="2">
        <v>0</v>
      </c>
      <c r="N91" s="2">
        <v>0</v>
      </c>
      <c r="O91" s="2">
        <v>0</v>
      </c>
      <c r="P91" s="2">
        <v>-416288</v>
      </c>
      <c r="Q91" s="2">
        <v>-32022</v>
      </c>
      <c r="S91" s="15">
        <v>9</v>
      </c>
      <c r="T91" s="15" t="s">
        <v>143</v>
      </c>
      <c r="U91" s="15"/>
      <c r="V91" s="16"/>
      <c r="W91" s="16">
        <f>+Q91</f>
        <v>-32022</v>
      </c>
      <c r="X91" s="16"/>
      <c r="Y91" s="16"/>
      <c r="Z91" s="16"/>
      <c r="AA91" s="16"/>
      <c r="AB91" s="3">
        <f t="shared" si="6"/>
        <v>0</v>
      </c>
      <c r="AC91" s="15"/>
      <c r="AD91" s="16"/>
      <c r="AE91" s="16">
        <f>+O91</f>
        <v>0</v>
      </c>
      <c r="AF91" s="16"/>
      <c r="AG91" s="16"/>
      <c r="AH91" s="16"/>
      <c r="AI91" s="16"/>
      <c r="AJ91" s="15">
        <f t="shared" si="11"/>
        <v>0</v>
      </c>
    </row>
    <row r="92" spans="1:36" ht="12.75" customHeight="1" x14ac:dyDescent="0.2">
      <c r="A92" s="13" t="s">
        <v>88</v>
      </c>
      <c r="B92" s="13" t="s">
        <v>163</v>
      </c>
      <c r="C92" s="2">
        <v>-241257</v>
      </c>
      <c r="D92" s="2">
        <v>-241257</v>
      </c>
      <c r="E92" s="2">
        <v>-241257</v>
      </c>
      <c r="F92" s="2">
        <v>-241257</v>
      </c>
      <c r="G92" s="2">
        <v>0</v>
      </c>
      <c r="H92" s="2">
        <v>0</v>
      </c>
      <c r="I92" s="2">
        <v>0</v>
      </c>
      <c r="J92" s="2">
        <v>0</v>
      </c>
      <c r="K92" s="2">
        <v>0</v>
      </c>
      <c r="L92" s="2">
        <v>0</v>
      </c>
      <c r="M92" s="2">
        <v>0</v>
      </c>
      <c r="N92" s="2">
        <v>0</v>
      </c>
      <c r="O92" s="2">
        <v>0</v>
      </c>
      <c r="P92" s="2">
        <v>-965026</v>
      </c>
      <c r="Q92" s="2">
        <v>-74233</v>
      </c>
      <c r="S92" s="15">
        <v>8</v>
      </c>
      <c r="T92" s="15" t="s">
        <v>143</v>
      </c>
      <c r="U92" s="15"/>
      <c r="V92" s="16"/>
      <c r="W92" s="16">
        <f t="shared" si="9"/>
        <v>-74233</v>
      </c>
      <c r="X92" s="16"/>
      <c r="Y92" s="16"/>
      <c r="Z92" s="16"/>
      <c r="AA92" s="16"/>
      <c r="AB92" s="3">
        <f t="shared" si="6"/>
        <v>0</v>
      </c>
      <c r="AC92" s="15"/>
      <c r="AD92" s="16"/>
      <c r="AE92" s="16">
        <f t="shared" si="10"/>
        <v>0</v>
      </c>
      <c r="AF92" s="16"/>
      <c r="AG92" s="16"/>
      <c r="AH92" s="16"/>
      <c r="AI92" s="16"/>
      <c r="AJ92" s="15">
        <f t="shared" si="11"/>
        <v>0</v>
      </c>
    </row>
    <row r="93" spans="1:36" ht="12.75" customHeight="1" x14ac:dyDescent="0.2">
      <c r="A93" s="13" t="s">
        <v>90</v>
      </c>
      <c r="B93" s="13" t="s">
        <v>164</v>
      </c>
      <c r="C93" s="2">
        <v>-44619</v>
      </c>
      <c r="D93" s="2">
        <v>-44619</v>
      </c>
      <c r="E93" s="2">
        <v>-44619</v>
      </c>
      <c r="F93" s="2">
        <v>-44619</v>
      </c>
      <c r="G93" s="2">
        <v>0</v>
      </c>
      <c r="H93" s="2">
        <v>0</v>
      </c>
      <c r="I93" s="2">
        <v>0</v>
      </c>
      <c r="J93" s="2">
        <v>0</v>
      </c>
      <c r="K93" s="2">
        <v>0</v>
      </c>
      <c r="L93" s="2">
        <v>0</v>
      </c>
      <c r="M93" s="2">
        <v>0</v>
      </c>
      <c r="N93" s="2">
        <v>0</v>
      </c>
      <c r="O93" s="2">
        <v>0</v>
      </c>
      <c r="P93" s="2">
        <v>-178477</v>
      </c>
      <c r="Q93" s="2">
        <v>-13729</v>
      </c>
      <c r="S93" s="15">
        <v>9</v>
      </c>
      <c r="T93" s="15" t="s">
        <v>143</v>
      </c>
      <c r="U93" s="15"/>
      <c r="V93" s="16"/>
      <c r="W93" s="16">
        <f t="shared" si="9"/>
        <v>-13729</v>
      </c>
      <c r="X93" s="16"/>
      <c r="Y93" s="16"/>
      <c r="Z93" s="16"/>
      <c r="AA93" s="16"/>
      <c r="AB93" s="3">
        <f t="shared" si="6"/>
        <v>0</v>
      </c>
      <c r="AC93" s="15"/>
      <c r="AD93" s="16"/>
      <c r="AE93" s="16">
        <f t="shared" si="10"/>
        <v>0</v>
      </c>
      <c r="AF93" s="16"/>
      <c r="AG93" s="16"/>
      <c r="AH93" s="16"/>
      <c r="AI93" s="16"/>
      <c r="AJ93" s="15">
        <f t="shared" si="11"/>
        <v>0</v>
      </c>
    </row>
    <row r="94" spans="1:36" ht="12.75" customHeight="1" x14ac:dyDescent="0.2">
      <c r="A94" s="13" t="s">
        <v>92</v>
      </c>
      <c r="B94" s="13" t="s">
        <v>165</v>
      </c>
      <c r="C94" s="2">
        <v>165816</v>
      </c>
      <c r="D94" s="2">
        <v>165816</v>
      </c>
      <c r="E94" s="2">
        <v>165816</v>
      </c>
      <c r="F94" s="2">
        <v>165816</v>
      </c>
      <c r="G94" s="2">
        <v>0</v>
      </c>
      <c r="H94" s="2">
        <v>0</v>
      </c>
      <c r="I94" s="2">
        <v>0</v>
      </c>
      <c r="J94" s="2">
        <v>0</v>
      </c>
      <c r="K94" s="2">
        <v>0</v>
      </c>
      <c r="L94" s="2">
        <v>0</v>
      </c>
      <c r="M94" s="2">
        <v>0</v>
      </c>
      <c r="N94" s="2">
        <v>0</v>
      </c>
      <c r="O94" s="2">
        <v>0</v>
      </c>
      <c r="P94" s="2">
        <v>663265</v>
      </c>
      <c r="Q94" s="2">
        <v>51020</v>
      </c>
      <c r="S94" s="15">
        <v>8</v>
      </c>
      <c r="T94" s="15" t="s">
        <v>143</v>
      </c>
      <c r="U94" s="15"/>
      <c r="V94" s="16"/>
      <c r="W94" s="16">
        <f t="shared" si="9"/>
        <v>51020</v>
      </c>
      <c r="X94" s="16"/>
      <c r="Y94" s="16"/>
      <c r="Z94" s="16"/>
      <c r="AA94" s="16"/>
      <c r="AB94" s="3">
        <f t="shared" si="6"/>
        <v>0</v>
      </c>
      <c r="AC94" s="15"/>
      <c r="AD94" s="16"/>
      <c r="AE94" s="16">
        <f t="shared" si="10"/>
        <v>0</v>
      </c>
      <c r="AF94" s="16"/>
      <c r="AG94" s="16"/>
      <c r="AH94" s="16"/>
      <c r="AI94" s="16"/>
      <c r="AJ94" s="15">
        <f t="shared" si="11"/>
        <v>0</v>
      </c>
    </row>
    <row r="95" spans="1:36" ht="12.75" customHeight="1" x14ac:dyDescent="0.2">
      <c r="A95" s="13" t="s">
        <v>94</v>
      </c>
      <c r="B95" s="13" t="s">
        <v>166</v>
      </c>
      <c r="C95" s="2">
        <v>-82483</v>
      </c>
      <c r="D95" s="2">
        <v>-82483</v>
      </c>
      <c r="E95" s="2">
        <v>-82483</v>
      </c>
      <c r="F95" s="2">
        <v>-82483</v>
      </c>
      <c r="G95" s="2">
        <v>0</v>
      </c>
      <c r="H95" s="2">
        <v>0</v>
      </c>
      <c r="I95" s="2">
        <v>0</v>
      </c>
      <c r="J95" s="2">
        <v>0</v>
      </c>
      <c r="K95" s="2">
        <v>0</v>
      </c>
      <c r="L95" s="2">
        <v>0</v>
      </c>
      <c r="M95" s="2">
        <v>0</v>
      </c>
      <c r="N95" s="2">
        <v>0</v>
      </c>
      <c r="O95" s="2">
        <v>0</v>
      </c>
      <c r="P95" s="2">
        <v>-329930</v>
      </c>
      <c r="Q95" s="2">
        <v>-25379</v>
      </c>
      <c r="S95" s="15">
        <v>8</v>
      </c>
      <c r="T95" s="15" t="s">
        <v>143</v>
      </c>
      <c r="U95" s="15"/>
      <c r="V95" s="16"/>
      <c r="W95" s="16">
        <f t="shared" si="9"/>
        <v>-25379</v>
      </c>
      <c r="X95" s="16"/>
      <c r="Y95" s="16"/>
      <c r="Z95" s="16"/>
      <c r="AA95" s="16"/>
      <c r="AB95" s="3">
        <f t="shared" si="6"/>
        <v>0</v>
      </c>
      <c r="AC95" s="15"/>
      <c r="AD95" s="16"/>
      <c r="AE95" s="16">
        <f t="shared" si="10"/>
        <v>0</v>
      </c>
      <c r="AF95" s="16"/>
      <c r="AG95" s="16"/>
      <c r="AH95" s="16"/>
      <c r="AI95" s="16"/>
      <c r="AJ95" s="15">
        <f t="shared" si="11"/>
        <v>0</v>
      </c>
    </row>
    <row r="96" spans="1:36" ht="12.75" customHeight="1" x14ac:dyDescent="0.2">
      <c r="A96" s="13" t="s">
        <v>96</v>
      </c>
      <c r="B96" s="13" t="s">
        <v>167</v>
      </c>
      <c r="C96" s="2">
        <v>-1698983</v>
      </c>
      <c r="D96" s="2">
        <v>-1698983</v>
      </c>
      <c r="E96" s="2">
        <v>-1698983</v>
      </c>
      <c r="F96" s="2">
        <v>-1698983</v>
      </c>
      <c r="G96" s="2">
        <v>0</v>
      </c>
      <c r="H96" s="2">
        <v>0</v>
      </c>
      <c r="I96" s="2">
        <v>0</v>
      </c>
      <c r="J96" s="2">
        <v>0</v>
      </c>
      <c r="K96" s="2">
        <v>0</v>
      </c>
      <c r="L96" s="2">
        <v>0</v>
      </c>
      <c r="M96" s="2">
        <v>0</v>
      </c>
      <c r="N96" s="2">
        <v>0</v>
      </c>
      <c r="O96" s="2">
        <v>0</v>
      </c>
      <c r="P96" s="2">
        <v>-6795932</v>
      </c>
      <c r="Q96" s="2">
        <v>-522764</v>
      </c>
      <c r="S96" s="15">
        <v>8</v>
      </c>
      <c r="T96" s="15" t="s">
        <v>143</v>
      </c>
      <c r="U96" s="15"/>
      <c r="V96" s="16"/>
      <c r="W96" s="16">
        <f t="shared" si="9"/>
        <v>-522764</v>
      </c>
      <c r="X96" s="16"/>
      <c r="Y96" s="16"/>
      <c r="Z96" s="16"/>
      <c r="AA96" s="16"/>
      <c r="AB96" s="3">
        <f t="shared" si="6"/>
        <v>0</v>
      </c>
      <c r="AC96" s="15"/>
      <c r="AD96" s="16"/>
      <c r="AE96" s="16">
        <f t="shared" si="10"/>
        <v>0</v>
      </c>
      <c r="AF96" s="16"/>
      <c r="AG96" s="16"/>
      <c r="AH96" s="16"/>
      <c r="AI96" s="16"/>
      <c r="AJ96" s="15">
        <f t="shared" si="11"/>
        <v>0</v>
      </c>
    </row>
    <row r="97" spans="1:36" ht="12.75" customHeight="1" x14ac:dyDescent="0.2">
      <c r="A97" s="13" t="s">
        <v>100</v>
      </c>
      <c r="B97" s="13" t="s">
        <v>168</v>
      </c>
      <c r="C97" s="2">
        <v>-28503</v>
      </c>
      <c r="D97" s="2">
        <v>-28503</v>
      </c>
      <c r="E97" s="2">
        <v>-28503</v>
      </c>
      <c r="F97" s="2">
        <v>-28503</v>
      </c>
      <c r="G97" s="2">
        <v>0</v>
      </c>
      <c r="H97" s="2">
        <v>0</v>
      </c>
      <c r="I97" s="2">
        <v>0</v>
      </c>
      <c r="J97" s="2">
        <v>0</v>
      </c>
      <c r="K97" s="2">
        <v>0</v>
      </c>
      <c r="L97" s="2">
        <v>0</v>
      </c>
      <c r="M97" s="2">
        <v>0</v>
      </c>
      <c r="N97" s="2">
        <v>0</v>
      </c>
      <c r="O97" s="2">
        <v>0</v>
      </c>
      <c r="P97" s="2">
        <v>-114010</v>
      </c>
      <c r="Q97" s="2">
        <v>-8770</v>
      </c>
      <c r="S97" s="15">
        <v>8</v>
      </c>
      <c r="T97" s="15" t="s">
        <v>143</v>
      </c>
      <c r="U97" s="15"/>
      <c r="V97" s="16"/>
      <c r="W97" s="16">
        <f>+Q97</f>
        <v>-8770</v>
      </c>
      <c r="X97" s="16"/>
      <c r="Y97" s="16"/>
      <c r="Z97" s="16"/>
      <c r="AA97" s="16"/>
      <c r="AB97" s="3">
        <f t="shared" si="6"/>
        <v>0</v>
      </c>
      <c r="AC97" s="15"/>
      <c r="AD97" s="16"/>
      <c r="AE97" s="16">
        <f>+O97</f>
        <v>0</v>
      </c>
      <c r="AF97" s="16"/>
      <c r="AG97" s="16"/>
      <c r="AH97" s="16"/>
      <c r="AI97" s="16"/>
      <c r="AJ97" s="15">
        <f t="shared" si="11"/>
        <v>0</v>
      </c>
    </row>
    <row r="98" spans="1:36" ht="12.75" customHeight="1" x14ac:dyDescent="0.2">
      <c r="A98" s="13" t="s">
        <v>98</v>
      </c>
      <c r="B98" s="13" t="s">
        <v>169</v>
      </c>
      <c r="C98" s="2">
        <v>-59551</v>
      </c>
      <c r="D98" s="2">
        <v>-59551</v>
      </c>
      <c r="E98" s="2">
        <v>-59551</v>
      </c>
      <c r="F98" s="2">
        <v>-59551</v>
      </c>
      <c r="G98" s="2">
        <v>0</v>
      </c>
      <c r="H98" s="2">
        <v>0</v>
      </c>
      <c r="I98" s="2">
        <v>0</v>
      </c>
      <c r="J98" s="2">
        <v>0</v>
      </c>
      <c r="K98" s="2">
        <v>0</v>
      </c>
      <c r="L98" s="2">
        <v>0</v>
      </c>
      <c r="M98" s="2">
        <v>0</v>
      </c>
      <c r="N98" s="2">
        <v>0</v>
      </c>
      <c r="O98" s="2">
        <v>0</v>
      </c>
      <c r="P98" s="2">
        <v>-238205</v>
      </c>
      <c r="Q98" s="2">
        <v>-18323</v>
      </c>
      <c r="S98" s="15">
        <v>8</v>
      </c>
      <c r="T98" s="15" t="s">
        <v>143</v>
      </c>
      <c r="U98" s="15"/>
      <c r="V98" s="16"/>
      <c r="W98" s="16">
        <f>+Q98</f>
        <v>-18323</v>
      </c>
      <c r="X98" s="16"/>
      <c r="Y98" s="16"/>
      <c r="Z98" s="16"/>
      <c r="AA98" s="16"/>
      <c r="AB98" s="3">
        <f t="shared" si="6"/>
        <v>0</v>
      </c>
      <c r="AC98" s="15"/>
      <c r="AD98" s="16"/>
      <c r="AE98" s="16">
        <f>+O98</f>
        <v>0</v>
      </c>
      <c r="AF98" s="16"/>
      <c r="AG98" s="16"/>
      <c r="AH98" s="16"/>
      <c r="AI98" s="16"/>
      <c r="AJ98" s="15">
        <f t="shared" si="11"/>
        <v>0</v>
      </c>
    </row>
    <row r="99" spans="1:36" ht="12.75" customHeight="1" x14ac:dyDescent="0.2">
      <c r="A99" s="13" t="s">
        <v>102</v>
      </c>
      <c r="B99" s="13" t="s">
        <v>170</v>
      </c>
      <c r="C99" s="2">
        <v>-47194</v>
      </c>
      <c r="D99" s="2">
        <v>-47194</v>
      </c>
      <c r="E99" s="2">
        <v>-47194</v>
      </c>
      <c r="F99" s="2">
        <v>-47194</v>
      </c>
      <c r="G99" s="2">
        <v>0</v>
      </c>
      <c r="H99" s="2">
        <v>0</v>
      </c>
      <c r="I99" s="2">
        <v>0</v>
      </c>
      <c r="J99" s="2">
        <v>0</v>
      </c>
      <c r="K99" s="2">
        <v>0</v>
      </c>
      <c r="L99" s="2">
        <v>0</v>
      </c>
      <c r="M99" s="2">
        <v>0</v>
      </c>
      <c r="N99" s="2">
        <v>0</v>
      </c>
      <c r="O99" s="2">
        <v>0</v>
      </c>
      <c r="P99" s="2">
        <v>-188774</v>
      </c>
      <c r="Q99" s="2">
        <v>-14521</v>
      </c>
      <c r="S99" s="15">
        <v>8</v>
      </c>
      <c r="T99" s="15" t="s">
        <v>143</v>
      </c>
      <c r="U99" s="15"/>
      <c r="V99" s="16"/>
      <c r="W99" s="16">
        <f t="shared" si="9"/>
        <v>-14521</v>
      </c>
      <c r="X99" s="16"/>
      <c r="Y99" s="16"/>
      <c r="Z99" s="16"/>
      <c r="AA99" s="16"/>
      <c r="AB99" s="3">
        <f t="shared" si="6"/>
        <v>0</v>
      </c>
      <c r="AC99" s="15"/>
      <c r="AD99" s="16"/>
      <c r="AE99" s="16">
        <f t="shared" si="10"/>
        <v>0</v>
      </c>
      <c r="AF99" s="16"/>
      <c r="AG99" s="16"/>
      <c r="AH99" s="16"/>
      <c r="AI99" s="16"/>
      <c r="AJ99" s="15">
        <f t="shared" si="11"/>
        <v>0</v>
      </c>
    </row>
    <row r="100" spans="1:36" ht="12.75" customHeight="1" x14ac:dyDescent="0.2">
      <c r="A100" s="13" t="s">
        <v>104</v>
      </c>
      <c r="B100" s="13" t="s">
        <v>171</v>
      </c>
      <c r="C100" s="2">
        <v>-1726648</v>
      </c>
      <c r="D100" s="2">
        <v>-1726648</v>
      </c>
      <c r="E100" s="2">
        <v>-1726648</v>
      </c>
      <c r="F100" s="2">
        <v>-1726648</v>
      </c>
      <c r="G100" s="2">
        <v>0</v>
      </c>
      <c r="H100" s="2">
        <v>0</v>
      </c>
      <c r="I100" s="2">
        <v>0</v>
      </c>
      <c r="J100" s="2">
        <v>0</v>
      </c>
      <c r="K100" s="2">
        <v>0</v>
      </c>
      <c r="L100" s="2">
        <v>0</v>
      </c>
      <c r="M100" s="2">
        <v>0</v>
      </c>
      <c r="N100" s="2">
        <v>0</v>
      </c>
      <c r="O100" s="2">
        <v>0</v>
      </c>
      <c r="P100" s="2">
        <v>-6906591</v>
      </c>
      <c r="Q100" s="2">
        <v>-531276</v>
      </c>
      <c r="S100" s="15">
        <v>8</v>
      </c>
      <c r="T100" s="15" t="s">
        <v>143</v>
      </c>
      <c r="U100" s="15"/>
      <c r="V100" s="16"/>
      <c r="W100" s="16">
        <f t="shared" si="9"/>
        <v>-531276</v>
      </c>
      <c r="X100" s="16"/>
      <c r="Y100" s="16"/>
      <c r="Z100" s="16"/>
      <c r="AA100" s="16"/>
      <c r="AB100" s="3">
        <f t="shared" si="6"/>
        <v>0</v>
      </c>
      <c r="AC100" s="15"/>
      <c r="AD100" s="16"/>
      <c r="AE100" s="16">
        <f t="shared" si="10"/>
        <v>0</v>
      </c>
      <c r="AF100" s="16"/>
      <c r="AG100" s="16"/>
      <c r="AH100" s="16"/>
      <c r="AI100" s="16"/>
      <c r="AJ100" s="15">
        <f t="shared" si="11"/>
        <v>0</v>
      </c>
    </row>
    <row r="101" spans="1:36" ht="12.75" customHeight="1" x14ac:dyDescent="0.2">
      <c r="A101" s="13" t="s">
        <v>106</v>
      </c>
      <c r="B101" s="13" t="s">
        <v>172</v>
      </c>
      <c r="C101" s="2">
        <v>-40858</v>
      </c>
      <c r="D101" s="2">
        <v>-40858</v>
      </c>
      <c r="E101" s="2">
        <v>-40858</v>
      </c>
      <c r="F101" s="2">
        <v>-40858</v>
      </c>
      <c r="G101" s="2">
        <v>0</v>
      </c>
      <c r="H101" s="2">
        <v>0</v>
      </c>
      <c r="I101" s="2">
        <v>0</v>
      </c>
      <c r="J101" s="2">
        <v>0</v>
      </c>
      <c r="K101" s="2">
        <v>0</v>
      </c>
      <c r="L101" s="2">
        <v>0</v>
      </c>
      <c r="M101" s="2">
        <v>0</v>
      </c>
      <c r="N101" s="2">
        <v>0</v>
      </c>
      <c r="O101" s="2">
        <v>0</v>
      </c>
      <c r="P101" s="2">
        <v>-163430</v>
      </c>
      <c r="Q101" s="2">
        <v>-12572</v>
      </c>
      <c r="S101" s="15">
        <v>8</v>
      </c>
      <c r="T101" s="15" t="s">
        <v>143</v>
      </c>
      <c r="U101" s="15"/>
      <c r="V101" s="16"/>
      <c r="W101" s="16">
        <f t="shared" si="9"/>
        <v>-12572</v>
      </c>
      <c r="X101" s="16"/>
      <c r="Y101" s="16"/>
      <c r="Z101" s="16"/>
      <c r="AA101" s="16"/>
      <c r="AB101" s="3">
        <f t="shared" si="6"/>
        <v>0</v>
      </c>
      <c r="AC101" s="15"/>
      <c r="AD101" s="16"/>
      <c r="AE101" s="16">
        <f t="shared" si="10"/>
        <v>0</v>
      </c>
      <c r="AF101" s="16"/>
      <c r="AG101" s="16"/>
      <c r="AH101" s="16"/>
      <c r="AI101" s="16"/>
      <c r="AJ101" s="15">
        <f t="shared" si="11"/>
        <v>0</v>
      </c>
    </row>
    <row r="102" spans="1:36" ht="12.75" customHeight="1" x14ac:dyDescent="0.2">
      <c r="A102" s="13" t="s">
        <v>108</v>
      </c>
      <c r="B102" s="13" t="s">
        <v>173</v>
      </c>
      <c r="C102" s="2">
        <v>-13091</v>
      </c>
      <c r="D102" s="2">
        <v>-13091</v>
      </c>
      <c r="E102" s="2">
        <v>-13091</v>
      </c>
      <c r="F102" s="2">
        <v>-13091</v>
      </c>
      <c r="G102" s="2">
        <v>0</v>
      </c>
      <c r="H102" s="2">
        <v>0</v>
      </c>
      <c r="I102" s="2">
        <v>0</v>
      </c>
      <c r="J102" s="2">
        <v>0</v>
      </c>
      <c r="K102" s="2">
        <v>0</v>
      </c>
      <c r="L102" s="2">
        <v>0</v>
      </c>
      <c r="M102" s="2">
        <v>0</v>
      </c>
      <c r="N102" s="2">
        <v>0</v>
      </c>
      <c r="O102" s="2">
        <v>0</v>
      </c>
      <c r="P102" s="2">
        <v>-52363</v>
      </c>
      <c r="Q102" s="2">
        <v>-4028</v>
      </c>
      <c r="S102" s="15">
        <v>8</v>
      </c>
      <c r="T102" s="15" t="s">
        <v>143</v>
      </c>
      <c r="U102" s="15"/>
      <c r="V102" s="16"/>
      <c r="W102" s="16">
        <f t="shared" si="9"/>
        <v>-4028</v>
      </c>
      <c r="X102" s="16"/>
      <c r="Y102" s="16"/>
      <c r="Z102" s="16"/>
      <c r="AA102" s="16"/>
      <c r="AB102" s="3">
        <f t="shared" si="6"/>
        <v>0</v>
      </c>
      <c r="AC102" s="15"/>
      <c r="AD102" s="16"/>
      <c r="AE102" s="16">
        <f t="shared" si="10"/>
        <v>0</v>
      </c>
      <c r="AF102" s="16"/>
      <c r="AG102" s="16"/>
      <c r="AH102" s="16"/>
      <c r="AI102" s="16"/>
      <c r="AJ102" s="15">
        <f t="shared" si="11"/>
        <v>0</v>
      </c>
    </row>
    <row r="103" spans="1:36" ht="12.75" customHeight="1" x14ac:dyDescent="0.2">
      <c r="A103" s="13" t="s">
        <v>110</v>
      </c>
      <c r="B103" s="13" t="s">
        <v>174</v>
      </c>
      <c r="C103" s="2">
        <v>-437884</v>
      </c>
      <c r="D103" s="2">
        <v>-437884</v>
      </c>
      <c r="E103" s="2">
        <v>-437884</v>
      </c>
      <c r="F103" s="2">
        <v>-437884</v>
      </c>
      <c r="G103" s="2">
        <v>0</v>
      </c>
      <c r="H103" s="2">
        <v>0</v>
      </c>
      <c r="I103" s="2">
        <v>0</v>
      </c>
      <c r="J103" s="2">
        <v>0</v>
      </c>
      <c r="K103" s="2">
        <v>0</v>
      </c>
      <c r="L103" s="2">
        <v>0</v>
      </c>
      <c r="M103" s="2">
        <v>0</v>
      </c>
      <c r="N103" s="2">
        <v>0</v>
      </c>
      <c r="O103" s="2">
        <v>0</v>
      </c>
      <c r="P103" s="2">
        <v>-1751536</v>
      </c>
      <c r="Q103" s="2">
        <v>-134734</v>
      </c>
      <c r="S103" s="15">
        <v>8</v>
      </c>
      <c r="T103" s="15" t="s">
        <v>143</v>
      </c>
      <c r="U103" s="15"/>
      <c r="V103" s="16"/>
      <c r="W103" s="16">
        <f t="shared" si="9"/>
        <v>-134734</v>
      </c>
      <c r="X103" s="16"/>
      <c r="Y103" s="16"/>
      <c r="Z103" s="16"/>
      <c r="AA103" s="16"/>
      <c r="AB103" s="3">
        <f t="shared" si="6"/>
        <v>0</v>
      </c>
      <c r="AC103" s="15"/>
      <c r="AD103" s="16"/>
      <c r="AE103" s="16">
        <f t="shared" si="10"/>
        <v>0</v>
      </c>
      <c r="AF103" s="16"/>
      <c r="AG103" s="16"/>
      <c r="AH103" s="16"/>
      <c r="AI103" s="16"/>
      <c r="AJ103" s="15">
        <f t="shared" si="11"/>
        <v>0</v>
      </c>
    </row>
    <row r="104" spans="1:36" ht="12.75" customHeight="1" x14ac:dyDescent="0.2">
      <c r="A104" s="13" t="s">
        <v>112</v>
      </c>
      <c r="B104" s="13" t="s">
        <v>175</v>
      </c>
      <c r="C104" s="2">
        <v>-402979</v>
      </c>
      <c r="D104" s="2">
        <v>-402979</v>
      </c>
      <c r="E104" s="2">
        <v>-402979</v>
      </c>
      <c r="F104" s="2">
        <v>-402979</v>
      </c>
      <c r="G104" s="2">
        <v>0</v>
      </c>
      <c r="H104" s="2">
        <v>0</v>
      </c>
      <c r="I104" s="2">
        <v>0</v>
      </c>
      <c r="J104" s="2">
        <v>0</v>
      </c>
      <c r="K104" s="2">
        <v>0</v>
      </c>
      <c r="L104" s="2">
        <v>0</v>
      </c>
      <c r="M104" s="2">
        <v>0</v>
      </c>
      <c r="N104" s="2">
        <v>0</v>
      </c>
      <c r="O104" s="2">
        <v>0</v>
      </c>
      <c r="P104" s="2">
        <v>-1611915</v>
      </c>
      <c r="Q104" s="2">
        <v>-123993</v>
      </c>
      <c r="S104" s="15">
        <v>8</v>
      </c>
      <c r="T104" s="15" t="s">
        <v>143</v>
      </c>
      <c r="U104" s="15"/>
      <c r="V104" s="16"/>
      <c r="W104" s="16">
        <f t="shared" si="9"/>
        <v>-123993</v>
      </c>
      <c r="X104" s="16"/>
      <c r="Y104" s="16"/>
      <c r="Z104" s="16"/>
      <c r="AA104" s="16"/>
      <c r="AB104" s="3">
        <f t="shared" si="6"/>
        <v>0</v>
      </c>
      <c r="AC104" s="15"/>
      <c r="AD104" s="16"/>
      <c r="AE104" s="16">
        <f t="shared" si="10"/>
        <v>0</v>
      </c>
      <c r="AF104" s="16"/>
      <c r="AG104" s="16"/>
      <c r="AH104" s="16"/>
      <c r="AI104" s="16"/>
      <c r="AJ104" s="15">
        <f t="shared" si="11"/>
        <v>0</v>
      </c>
    </row>
    <row r="105" spans="1:36" ht="12.75" customHeight="1" x14ac:dyDescent="0.2">
      <c r="A105" s="13" t="s">
        <v>114</v>
      </c>
      <c r="B105" s="13" t="s">
        <v>176</v>
      </c>
      <c r="C105" s="2">
        <v>-322715</v>
      </c>
      <c r="D105" s="2">
        <v>-322715</v>
      </c>
      <c r="E105" s="2">
        <v>-322715</v>
      </c>
      <c r="F105" s="2">
        <v>-322715</v>
      </c>
      <c r="G105" s="2">
        <v>0</v>
      </c>
      <c r="H105" s="2">
        <v>0</v>
      </c>
      <c r="I105" s="2">
        <v>0</v>
      </c>
      <c r="J105" s="2">
        <v>0</v>
      </c>
      <c r="K105" s="2">
        <v>0</v>
      </c>
      <c r="L105" s="2">
        <v>0</v>
      </c>
      <c r="M105" s="2">
        <v>0</v>
      </c>
      <c r="N105" s="2">
        <v>0</v>
      </c>
      <c r="O105" s="2">
        <v>0</v>
      </c>
      <c r="P105" s="2">
        <v>-1290861</v>
      </c>
      <c r="Q105" s="2">
        <v>-99297</v>
      </c>
      <c r="S105" s="15">
        <v>8</v>
      </c>
      <c r="T105" s="15" t="s">
        <v>143</v>
      </c>
      <c r="U105" s="15"/>
      <c r="V105" s="16"/>
      <c r="W105" s="16">
        <f t="shared" si="9"/>
        <v>-99297</v>
      </c>
      <c r="X105" s="16"/>
      <c r="Y105" s="16"/>
      <c r="Z105" s="16"/>
      <c r="AA105" s="16"/>
      <c r="AB105" s="3">
        <f t="shared" si="6"/>
        <v>0</v>
      </c>
      <c r="AC105" s="15"/>
      <c r="AD105" s="16"/>
      <c r="AE105" s="16">
        <f t="shared" si="10"/>
        <v>0</v>
      </c>
      <c r="AF105" s="16"/>
      <c r="AG105" s="16"/>
      <c r="AH105" s="16"/>
      <c r="AI105" s="16"/>
      <c r="AJ105" s="15">
        <f t="shared" si="11"/>
        <v>0</v>
      </c>
    </row>
    <row r="106" spans="1:36" ht="12.75" customHeight="1" x14ac:dyDescent="0.2">
      <c r="A106" s="13" t="s">
        <v>116</v>
      </c>
      <c r="B106" s="13" t="s">
        <v>177</v>
      </c>
      <c r="C106" s="2">
        <v>-125286</v>
      </c>
      <c r="D106" s="2">
        <v>-125286</v>
      </c>
      <c r="E106" s="2">
        <v>-125286</v>
      </c>
      <c r="F106" s="2">
        <v>-125286</v>
      </c>
      <c r="G106" s="2">
        <v>0</v>
      </c>
      <c r="H106" s="2">
        <v>0</v>
      </c>
      <c r="I106" s="2">
        <v>0</v>
      </c>
      <c r="J106" s="2">
        <v>0</v>
      </c>
      <c r="K106" s="2">
        <v>0</v>
      </c>
      <c r="L106" s="2">
        <v>0</v>
      </c>
      <c r="M106" s="2">
        <v>0</v>
      </c>
      <c r="N106" s="2">
        <v>0</v>
      </c>
      <c r="O106" s="2">
        <v>0</v>
      </c>
      <c r="P106" s="2">
        <v>-501143</v>
      </c>
      <c r="Q106" s="2">
        <v>-38549</v>
      </c>
      <c r="S106" s="15">
        <v>8</v>
      </c>
      <c r="T106" s="15" t="s">
        <v>143</v>
      </c>
      <c r="U106" s="15"/>
      <c r="V106" s="16"/>
      <c r="W106" s="16">
        <f t="shared" si="9"/>
        <v>-38549</v>
      </c>
      <c r="X106" s="16"/>
      <c r="Y106" s="16"/>
      <c r="Z106" s="16"/>
      <c r="AA106" s="16"/>
      <c r="AB106" s="3">
        <f t="shared" si="6"/>
        <v>0</v>
      </c>
      <c r="AC106" s="15"/>
      <c r="AD106" s="16"/>
      <c r="AE106" s="16">
        <f t="shared" si="10"/>
        <v>0</v>
      </c>
      <c r="AF106" s="16"/>
      <c r="AG106" s="16"/>
      <c r="AH106" s="16"/>
      <c r="AI106" s="16"/>
      <c r="AJ106" s="15">
        <f t="shared" si="11"/>
        <v>0</v>
      </c>
    </row>
    <row r="107" spans="1:36" ht="12.75" customHeight="1" x14ac:dyDescent="0.2">
      <c r="A107" s="13" t="s">
        <v>118</v>
      </c>
      <c r="B107" s="13" t="s">
        <v>178</v>
      </c>
      <c r="C107" s="2">
        <v>-29682</v>
      </c>
      <c r="D107" s="2">
        <v>-29682</v>
      </c>
      <c r="E107" s="2">
        <v>-29682</v>
      </c>
      <c r="F107" s="2">
        <v>-29682</v>
      </c>
      <c r="G107" s="2">
        <v>0</v>
      </c>
      <c r="H107" s="2">
        <v>0</v>
      </c>
      <c r="I107" s="2">
        <v>0</v>
      </c>
      <c r="J107" s="2">
        <v>0</v>
      </c>
      <c r="K107" s="2">
        <v>0</v>
      </c>
      <c r="L107" s="2">
        <v>0</v>
      </c>
      <c r="M107" s="2">
        <v>0</v>
      </c>
      <c r="N107" s="2">
        <v>0</v>
      </c>
      <c r="O107" s="2">
        <v>0</v>
      </c>
      <c r="P107" s="2">
        <v>-118727</v>
      </c>
      <c r="Q107" s="2">
        <v>-9133</v>
      </c>
      <c r="S107" s="15">
        <v>8</v>
      </c>
      <c r="T107" s="15" t="s">
        <v>143</v>
      </c>
      <c r="U107" s="15"/>
      <c r="V107" s="16"/>
      <c r="W107" s="16">
        <f t="shared" si="9"/>
        <v>-9133</v>
      </c>
      <c r="X107" s="16"/>
      <c r="Y107" s="16"/>
      <c r="Z107" s="16"/>
      <c r="AA107" s="16"/>
      <c r="AB107" s="3">
        <f t="shared" si="6"/>
        <v>0</v>
      </c>
      <c r="AC107" s="15"/>
      <c r="AD107" s="16"/>
      <c r="AE107" s="16">
        <f t="shared" si="10"/>
        <v>0</v>
      </c>
      <c r="AF107" s="16"/>
      <c r="AG107" s="16"/>
      <c r="AH107" s="16"/>
      <c r="AI107" s="16"/>
      <c r="AJ107" s="15">
        <f t="shared" si="11"/>
        <v>0</v>
      </c>
    </row>
    <row r="108" spans="1:36" ht="12.75" customHeight="1" x14ac:dyDescent="0.2">
      <c r="A108" s="13" t="s">
        <v>179</v>
      </c>
      <c r="B108" s="13" t="s">
        <v>180</v>
      </c>
      <c r="C108" s="2">
        <v>275428</v>
      </c>
      <c r="D108" s="2">
        <v>332796</v>
      </c>
      <c r="E108" s="2">
        <v>345394</v>
      </c>
      <c r="F108" s="2">
        <v>413665</v>
      </c>
      <c r="G108" s="2">
        <v>508245</v>
      </c>
      <c r="H108" s="2">
        <v>555559</v>
      </c>
      <c r="I108" s="2">
        <v>589946</v>
      </c>
      <c r="J108" s="2">
        <v>652914</v>
      </c>
      <c r="K108" s="2">
        <v>719237</v>
      </c>
      <c r="L108" s="2">
        <v>850705</v>
      </c>
      <c r="M108" s="2">
        <v>884648</v>
      </c>
      <c r="N108" s="2">
        <v>1043871</v>
      </c>
      <c r="O108" s="2">
        <v>849226</v>
      </c>
      <c r="P108" s="2">
        <v>8021633</v>
      </c>
      <c r="Q108" s="2">
        <v>617049</v>
      </c>
      <c r="S108" s="15">
        <v>3</v>
      </c>
      <c r="T108" s="15" t="s">
        <v>21</v>
      </c>
      <c r="U108" s="15"/>
      <c r="V108" s="16"/>
      <c r="W108" s="16"/>
      <c r="X108" s="16">
        <f>Q108</f>
        <v>617049</v>
      </c>
      <c r="Y108" s="16"/>
      <c r="Z108" s="16"/>
      <c r="AA108" s="16"/>
      <c r="AB108" s="3">
        <f t="shared" si="6"/>
        <v>0</v>
      </c>
      <c r="AC108" s="15"/>
      <c r="AD108" s="16"/>
      <c r="AE108" s="16"/>
      <c r="AF108" s="16">
        <f>O108</f>
        <v>849226</v>
      </c>
      <c r="AG108" s="16"/>
      <c r="AH108" s="16"/>
      <c r="AI108" s="16"/>
      <c r="AJ108" s="15">
        <f t="shared" si="11"/>
        <v>0</v>
      </c>
    </row>
    <row r="109" spans="1:36" ht="12.75" customHeight="1" x14ac:dyDescent="0.2">
      <c r="A109" s="13" t="s">
        <v>181</v>
      </c>
      <c r="B109" s="13" t="s">
        <v>182</v>
      </c>
      <c r="C109" s="2">
        <v>0</v>
      </c>
      <c r="D109" s="2">
        <v>0</v>
      </c>
      <c r="E109" s="2">
        <v>0</v>
      </c>
      <c r="F109" s="2">
        <v>0</v>
      </c>
      <c r="G109" s="2">
        <v>0</v>
      </c>
      <c r="H109" s="2">
        <v>0</v>
      </c>
      <c r="I109" s="2">
        <v>0</v>
      </c>
      <c r="J109" s="2">
        <v>0</v>
      </c>
      <c r="K109" s="2">
        <v>0</v>
      </c>
      <c r="L109" s="2">
        <v>-29808</v>
      </c>
      <c r="M109" s="2">
        <v>0</v>
      </c>
      <c r="N109" s="2">
        <v>0</v>
      </c>
      <c r="O109" s="2">
        <v>0</v>
      </c>
      <c r="P109" s="2">
        <v>-29808</v>
      </c>
      <c r="Q109" s="2">
        <v>-2293</v>
      </c>
      <c r="S109" s="15">
        <v>3</v>
      </c>
      <c r="T109" s="15" t="s">
        <v>21</v>
      </c>
      <c r="U109" s="15"/>
      <c r="V109" s="16"/>
      <c r="W109" s="16"/>
      <c r="X109" s="16">
        <f t="shared" ref="X109:X110" si="12">Q109</f>
        <v>-2293</v>
      </c>
      <c r="Y109" s="16"/>
      <c r="Z109" s="16"/>
      <c r="AA109" s="16"/>
      <c r="AB109" s="3">
        <f t="shared" si="6"/>
        <v>0</v>
      </c>
      <c r="AC109" s="15"/>
      <c r="AD109" s="16"/>
      <c r="AE109" s="16"/>
      <c r="AF109" s="16">
        <f t="shared" ref="AF109:AF110" si="13">O109</f>
        <v>0</v>
      </c>
      <c r="AG109" s="16"/>
      <c r="AH109" s="16"/>
      <c r="AI109" s="16"/>
      <c r="AJ109" s="15">
        <f t="shared" si="11"/>
        <v>0</v>
      </c>
    </row>
    <row r="110" spans="1:36" ht="12.75" customHeight="1" x14ac:dyDescent="0.2">
      <c r="A110" s="13" t="s">
        <v>183</v>
      </c>
      <c r="B110" s="13" t="s">
        <v>184</v>
      </c>
      <c r="C110" s="2">
        <v>43887</v>
      </c>
      <c r="D110" s="2">
        <v>0</v>
      </c>
      <c r="E110" s="2">
        <v>0</v>
      </c>
      <c r="F110" s="2">
        <v>0</v>
      </c>
      <c r="G110" s="2">
        <v>0</v>
      </c>
      <c r="H110" s="2">
        <v>0</v>
      </c>
      <c r="I110" s="2">
        <v>0</v>
      </c>
      <c r="J110" s="2">
        <v>0</v>
      </c>
      <c r="K110" s="2">
        <v>0</v>
      </c>
      <c r="L110" s="2">
        <v>0</v>
      </c>
      <c r="M110" s="2">
        <v>0</v>
      </c>
      <c r="N110" s="2">
        <v>0</v>
      </c>
      <c r="O110" s="2">
        <v>0</v>
      </c>
      <c r="P110" s="2">
        <v>43887</v>
      </c>
      <c r="Q110" s="2">
        <v>3376</v>
      </c>
      <c r="S110" s="15">
        <v>3</v>
      </c>
      <c r="T110" s="15" t="s">
        <v>21</v>
      </c>
      <c r="U110" s="15"/>
      <c r="V110" s="16"/>
      <c r="W110" s="16"/>
      <c r="X110" s="16">
        <f t="shared" si="12"/>
        <v>3376</v>
      </c>
      <c r="Y110" s="16"/>
      <c r="Z110" s="16"/>
      <c r="AA110" s="16"/>
      <c r="AB110" s="3">
        <f t="shared" si="6"/>
        <v>0</v>
      </c>
      <c r="AC110" s="15"/>
      <c r="AD110" s="16"/>
      <c r="AE110" s="16"/>
      <c r="AF110" s="16">
        <f t="shared" si="13"/>
        <v>0</v>
      </c>
      <c r="AG110" s="16"/>
      <c r="AH110" s="16"/>
      <c r="AI110" s="16"/>
      <c r="AJ110" s="15">
        <f t="shared" si="11"/>
        <v>0</v>
      </c>
    </row>
    <row r="111" spans="1:36" ht="12.75" customHeight="1" x14ac:dyDescent="0.2">
      <c r="A111" s="28" t="s">
        <v>185</v>
      </c>
      <c r="B111" s="28" t="s">
        <v>186</v>
      </c>
      <c r="C111" s="29">
        <v>29288</v>
      </c>
      <c r="D111" s="29">
        <v>30436</v>
      </c>
      <c r="E111" s="29">
        <v>29374</v>
      </c>
      <c r="F111" s="29">
        <v>33746</v>
      </c>
      <c r="G111" s="29">
        <v>30868</v>
      </c>
      <c r="H111" s="29">
        <v>31143</v>
      </c>
      <c r="I111" s="29">
        <v>30843</v>
      </c>
      <c r="J111" s="29">
        <v>30810</v>
      </c>
      <c r="K111" s="29">
        <v>31236</v>
      </c>
      <c r="L111" s="29">
        <v>31259</v>
      </c>
      <c r="M111" s="29">
        <v>30194</v>
      </c>
      <c r="N111" s="29">
        <v>29998</v>
      </c>
      <c r="O111" s="29">
        <v>31313</v>
      </c>
      <c r="P111" s="29">
        <v>400509</v>
      </c>
      <c r="Q111" s="29">
        <v>30808</v>
      </c>
      <c r="S111" s="15">
        <v>8</v>
      </c>
      <c r="T111" s="15" t="s">
        <v>143</v>
      </c>
      <c r="U111" s="15"/>
      <c r="V111" s="16"/>
      <c r="W111" s="16">
        <f t="shared" ref="W111:W112" si="14">+Q111</f>
        <v>30808</v>
      </c>
      <c r="X111" s="16"/>
      <c r="Y111" s="16"/>
      <c r="Z111" s="16"/>
      <c r="AA111" s="16"/>
      <c r="AB111" s="3">
        <f t="shared" si="6"/>
        <v>0</v>
      </c>
      <c r="AC111" s="15"/>
      <c r="AD111" s="16"/>
      <c r="AE111" s="16">
        <f t="shared" ref="AE111:AE112" si="15">+O111</f>
        <v>31313</v>
      </c>
      <c r="AF111" s="16"/>
      <c r="AG111" s="16"/>
      <c r="AH111" s="16"/>
      <c r="AI111" s="16"/>
      <c r="AJ111" s="15">
        <f t="shared" si="11"/>
        <v>0</v>
      </c>
    </row>
    <row r="112" spans="1:36" ht="12.75" customHeight="1" x14ac:dyDescent="0.2">
      <c r="A112" s="28" t="s">
        <v>187</v>
      </c>
      <c r="B112" s="28" t="s">
        <v>188</v>
      </c>
      <c r="C112" s="29">
        <v>-26966</v>
      </c>
      <c r="D112" s="29">
        <v>-26966</v>
      </c>
      <c r="E112" s="29">
        <v>-26966</v>
      </c>
      <c r="F112" s="29">
        <v>-26966</v>
      </c>
      <c r="G112" s="29">
        <v>-26966</v>
      </c>
      <c r="H112" s="29">
        <v>-26966</v>
      </c>
      <c r="I112" s="29">
        <v>-26966</v>
      </c>
      <c r="J112" s="29">
        <v>-26966</v>
      </c>
      <c r="K112" s="29">
        <v>-26966</v>
      </c>
      <c r="L112" s="29">
        <v>-26966</v>
      </c>
      <c r="M112" s="29">
        <v>-26966</v>
      </c>
      <c r="N112" s="29">
        <v>-26966</v>
      </c>
      <c r="O112" s="29">
        <v>-26966</v>
      </c>
      <c r="P112" s="29">
        <v>-350559</v>
      </c>
      <c r="Q112" s="29">
        <v>-26966</v>
      </c>
      <c r="S112" s="15">
        <v>8</v>
      </c>
      <c r="T112" s="15" t="s">
        <v>143</v>
      </c>
      <c r="U112" s="15"/>
      <c r="V112" s="16"/>
      <c r="W112" s="16">
        <f t="shared" si="14"/>
        <v>-26966</v>
      </c>
      <c r="X112" s="16"/>
      <c r="Y112" s="16"/>
      <c r="Z112" s="16"/>
      <c r="AA112" s="16"/>
      <c r="AB112" s="3">
        <f t="shared" si="6"/>
        <v>0</v>
      </c>
      <c r="AC112" s="15"/>
      <c r="AD112" s="16"/>
      <c r="AE112" s="16">
        <f t="shared" si="15"/>
        <v>-26966</v>
      </c>
      <c r="AF112" s="16"/>
      <c r="AG112" s="16"/>
      <c r="AH112" s="16"/>
      <c r="AI112" s="16"/>
      <c r="AJ112" s="15">
        <f t="shared" si="11"/>
        <v>0</v>
      </c>
    </row>
    <row r="113" spans="1:36" ht="12.75" customHeight="1" x14ac:dyDescent="0.2">
      <c r="C113" s="27" t="s">
        <v>122</v>
      </c>
      <c r="D113" s="27" t="s">
        <v>122</v>
      </c>
      <c r="E113" s="27" t="s">
        <v>122</v>
      </c>
      <c r="F113" s="27" t="s">
        <v>122</v>
      </c>
      <c r="G113" s="27" t="s">
        <v>122</v>
      </c>
      <c r="H113" s="27" t="s">
        <v>122</v>
      </c>
      <c r="I113" s="27" t="s">
        <v>122</v>
      </c>
      <c r="J113" s="27" t="s">
        <v>122</v>
      </c>
      <c r="K113" s="27" t="s">
        <v>122</v>
      </c>
      <c r="L113" s="27" t="s">
        <v>122</v>
      </c>
      <c r="M113" s="27" t="s">
        <v>122</v>
      </c>
      <c r="N113" s="27" t="s">
        <v>122</v>
      </c>
      <c r="O113" s="27" t="s">
        <v>122</v>
      </c>
      <c r="P113" s="27" t="s">
        <v>122</v>
      </c>
      <c r="Q113" s="27" t="s">
        <v>122</v>
      </c>
      <c r="S113" s="15"/>
      <c r="T113" s="15"/>
      <c r="U113" s="15"/>
      <c r="V113" s="16"/>
      <c r="W113" s="16"/>
      <c r="X113" s="16"/>
      <c r="Y113" s="16"/>
      <c r="Z113" s="16"/>
      <c r="AA113" s="16"/>
      <c r="AC113" s="15"/>
      <c r="AD113" s="16"/>
      <c r="AE113" s="16"/>
      <c r="AF113" s="16"/>
      <c r="AG113" s="16"/>
      <c r="AH113" s="16"/>
      <c r="AI113" s="16"/>
      <c r="AJ113" s="15"/>
    </row>
    <row r="114" spans="1:36" ht="12.75" customHeight="1" x14ac:dyDescent="0.2">
      <c r="A114" s="22" t="s">
        <v>189</v>
      </c>
      <c r="B114" s="23"/>
      <c r="C114" s="24">
        <v>-77216619</v>
      </c>
      <c r="D114" s="24">
        <v>-77836283</v>
      </c>
      <c r="E114" s="24">
        <v>-78450916</v>
      </c>
      <c r="F114" s="24">
        <v>-79000085</v>
      </c>
      <c r="G114" s="24">
        <v>-79563096</v>
      </c>
      <c r="H114" s="24">
        <v>-80189520</v>
      </c>
      <c r="I114" s="24">
        <v>-80729122</v>
      </c>
      <c r="J114" s="24">
        <v>-81350052</v>
      </c>
      <c r="K114" s="24">
        <v>-81964751</v>
      </c>
      <c r="L114" s="24">
        <v>-82283437</v>
      </c>
      <c r="M114" s="24">
        <v>-82842129</v>
      </c>
      <c r="N114" s="24">
        <v>-83372247</v>
      </c>
      <c r="O114" s="24">
        <v>-83377015</v>
      </c>
      <c r="P114" s="24">
        <v>-1048175269</v>
      </c>
      <c r="Q114" s="24">
        <v>-80628867</v>
      </c>
      <c r="S114" s="15"/>
      <c r="T114" s="15"/>
      <c r="U114" s="15"/>
      <c r="V114" s="16"/>
      <c r="W114" s="16"/>
      <c r="X114" s="16"/>
      <c r="Y114" s="16"/>
      <c r="Z114" s="16"/>
      <c r="AA114" s="16"/>
      <c r="AC114" s="15"/>
      <c r="AD114" s="16"/>
      <c r="AE114" s="16"/>
      <c r="AF114" s="16"/>
      <c r="AG114" s="16"/>
      <c r="AH114" s="16"/>
      <c r="AI114" s="16"/>
      <c r="AJ114" s="15"/>
    </row>
    <row r="115" spans="1:36" ht="12.75" customHeight="1" x14ac:dyDescent="0.2">
      <c r="C115" s="2"/>
      <c r="D115" s="2"/>
      <c r="E115" s="2"/>
      <c r="F115" s="2"/>
      <c r="G115" s="2"/>
      <c r="H115" s="2"/>
      <c r="I115" s="2"/>
      <c r="J115" s="2"/>
      <c r="K115" s="2"/>
      <c r="L115" s="2"/>
      <c r="M115" s="2"/>
      <c r="N115" s="2"/>
      <c r="O115" s="2"/>
      <c r="S115" s="15"/>
      <c r="T115" s="15"/>
      <c r="U115" s="15"/>
      <c r="V115" s="16"/>
      <c r="W115" s="16"/>
      <c r="X115" s="16"/>
      <c r="Y115" s="16"/>
      <c r="Z115" s="16"/>
      <c r="AA115" s="16"/>
      <c r="AC115" s="15"/>
      <c r="AD115" s="16"/>
      <c r="AE115" s="16"/>
      <c r="AF115" s="16"/>
      <c r="AG115" s="16"/>
      <c r="AH115" s="16"/>
      <c r="AI115" s="16"/>
      <c r="AJ115" s="15"/>
    </row>
    <row r="116" spans="1:36" ht="12.75" customHeight="1" x14ac:dyDescent="0.3">
      <c r="A116" s="19" t="s">
        <v>190</v>
      </c>
      <c r="B116" s="20"/>
      <c r="C116" s="21">
        <v>265719377</v>
      </c>
      <c r="D116" s="21">
        <v>267609292</v>
      </c>
      <c r="E116" s="21">
        <v>269956088</v>
      </c>
      <c r="F116" s="21">
        <v>275827526</v>
      </c>
      <c r="G116" s="21">
        <v>278016511</v>
      </c>
      <c r="H116" s="21">
        <v>279480695</v>
      </c>
      <c r="I116" s="21">
        <v>282397755</v>
      </c>
      <c r="J116" s="21">
        <v>284068310</v>
      </c>
      <c r="K116" s="21">
        <v>285858343</v>
      </c>
      <c r="L116" s="21">
        <v>288170920</v>
      </c>
      <c r="M116" s="21">
        <v>290722906</v>
      </c>
      <c r="N116" s="21">
        <v>293469274</v>
      </c>
      <c r="O116" s="21">
        <v>295213551</v>
      </c>
      <c r="P116" s="21">
        <v>3656510548</v>
      </c>
      <c r="Q116" s="21">
        <v>281270042</v>
      </c>
      <c r="S116" s="15"/>
      <c r="T116" s="15"/>
      <c r="U116" s="15"/>
      <c r="V116" s="16"/>
      <c r="W116" s="16"/>
      <c r="X116" s="16"/>
      <c r="Y116" s="16"/>
      <c r="Z116" s="16"/>
      <c r="AA116" s="16"/>
      <c r="AC116" s="15"/>
      <c r="AD116" s="16"/>
      <c r="AE116" s="16"/>
      <c r="AF116" s="16"/>
      <c r="AG116" s="16"/>
      <c r="AH116" s="16"/>
      <c r="AI116" s="16"/>
      <c r="AJ116" s="15"/>
    </row>
    <row r="117" spans="1:36" ht="15" x14ac:dyDescent="0.3">
      <c r="A117" s="19" t="s">
        <v>191</v>
      </c>
      <c r="B117" s="20"/>
      <c r="C117" s="21"/>
      <c r="D117" s="21"/>
      <c r="E117" s="21"/>
      <c r="F117" s="21"/>
      <c r="G117" s="21"/>
      <c r="H117" s="21"/>
      <c r="I117" s="21"/>
      <c r="J117" s="21"/>
      <c r="K117" s="21"/>
      <c r="L117" s="21"/>
      <c r="M117" s="21"/>
      <c r="N117" s="21"/>
      <c r="O117" s="21"/>
      <c r="P117" s="21"/>
      <c r="Q117" s="21"/>
      <c r="S117" s="15"/>
      <c r="T117" s="15"/>
      <c r="U117" s="15"/>
      <c r="V117" s="16"/>
      <c r="W117" s="16"/>
      <c r="X117" s="16"/>
      <c r="Y117" s="16"/>
      <c r="Z117" s="16"/>
      <c r="AA117" s="16"/>
      <c r="AC117" s="15"/>
      <c r="AD117" s="16"/>
      <c r="AE117" s="16"/>
      <c r="AF117" s="16"/>
      <c r="AG117" s="16"/>
      <c r="AH117" s="16"/>
      <c r="AI117" s="16"/>
      <c r="AJ117" s="15">
        <f t="shared" si="11"/>
        <v>0</v>
      </c>
    </row>
    <row r="118" spans="1:36" ht="12.75" customHeight="1" x14ac:dyDescent="0.2">
      <c r="C118" s="2"/>
      <c r="D118" s="2"/>
      <c r="E118" s="2"/>
      <c r="F118" s="2"/>
      <c r="G118" s="2"/>
      <c r="H118" s="2"/>
      <c r="I118" s="2"/>
      <c r="J118" s="2"/>
      <c r="K118" s="2"/>
      <c r="L118" s="2"/>
      <c r="M118" s="2"/>
      <c r="N118" s="2"/>
      <c r="O118" s="2"/>
      <c r="S118" s="15"/>
      <c r="T118" s="15"/>
      <c r="U118" s="15"/>
      <c r="V118" s="16"/>
      <c r="W118" s="16"/>
      <c r="X118" s="16"/>
      <c r="Y118" s="16"/>
      <c r="Z118" s="16"/>
      <c r="AA118" s="16"/>
      <c r="AC118" s="15"/>
      <c r="AD118" s="16"/>
      <c r="AE118" s="16"/>
      <c r="AF118" s="16"/>
      <c r="AG118" s="16"/>
      <c r="AH118" s="16"/>
      <c r="AI118" s="16"/>
      <c r="AJ118" s="15">
        <f t="shared" si="11"/>
        <v>0</v>
      </c>
    </row>
    <row r="119" spans="1:36" ht="12.75" customHeight="1" x14ac:dyDescent="0.2">
      <c r="A119" s="22" t="s">
        <v>192</v>
      </c>
      <c r="B119" s="23"/>
      <c r="C119" s="24"/>
      <c r="D119" s="24"/>
      <c r="E119" s="24"/>
      <c r="F119" s="24"/>
      <c r="G119" s="24"/>
      <c r="H119" s="24"/>
      <c r="I119" s="24"/>
      <c r="J119" s="24"/>
      <c r="K119" s="24"/>
      <c r="L119" s="24"/>
      <c r="M119" s="24"/>
      <c r="N119" s="24"/>
      <c r="O119" s="24"/>
      <c r="P119" s="24"/>
      <c r="Q119" s="24"/>
      <c r="S119" s="15"/>
      <c r="T119" s="15"/>
      <c r="U119" s="15"/>
      <c r="V119" s="16"/>
      <c r="W119" s="16"/>
      <c r="X119" s="16"/>
      <c r="Y119" s="16"/>
      <c r="Z119" s="16"/>
      <c r="AA119" s="16"/>
      <c r="AC119" s="15"/>
      <c r="AD119" s="16"/>
      <c r="AE119" s="16"/>
      <c r="AF119" s="16"/>
      <c r="AG119" s="16"/>
      <c r="AH119" s="16"/>
      <c r="AI119" s="16"/>
      <c r="AJ119" s="15">
        <f t="shared" si="11"/>
        <v>0</v>
      </c>
    </row>
    <row r="120" spans="1:36" ht="12.75" customHeight="1" x14ac:dyDescent="0.2">
      <c r="A120" s="13" t="s">
        <v>193</v>
      </c>
      <c r="B120" s="13" t="s">
        <v>194</v>
      </c>
      <c r="C120" s="2">
        <v>30000</v>
      </c>
      <c r="D120" s="2">
        <v>30000</v>
      </c>
      <c r="E120" s="2">
        <v>30000</v>
      </c>
      <c r="F120" s="2">
        <v>30000</v>
      </c>
      <c r="G120" s="2">
        <v>30000</v>
      </c>
      <c r="H120" s="2">
        <v>30000</v>
      </c>
      <c r="I120" s="2">
        <v>30000</v>
      </c>
      <c r="J120" s="2">
        <v>30000</v>
      </c>
      <c r="K120" s="2">
        <v>30000</v>
      </c>
      <c r="L120" s="2">
        <v>30000</v>
      </c>
      <c r="M120" s="2">
        <v>30000</v>
      </c>
      <c r="N120" s="2">
        <v>30000</v>
      </c>
      <c r="O120" s="2">
        <v>30000</v>
      </c>
      <c r="P120" s="2">
        <v>390000</v>
      </c>
      <c r="Q120" s="2">
        <v>30000</v>
      </c>
      <c r="S120" s="15">
        <v>21</v>
      </c>
      <c r="T120" s="15" t="s">
        <v>128</v>
      </c>
      <c r="U120" s="15"/>
      <c r="V120" s="16"/>
      <c r="W120" s="16"/>
      <c r="X120" s="16"/>
      <c r="Y120" s="16">
        <f>+Q120</f>
        <v>30000</v>
      </c>
      <c r="Z120" s="16"/>
      <c r="AA120" s="16"/>
      <c r="AB120" s="3">
        <f t="shared" si="6"/>
        <v>0</v>
      </c>
      <c r="AC120" s="15"/>
      <c r="AD120" s="16"/>
      <c r="AE120" s="16"/>
      <c r="AF120" s="16"/>
      <c r="AG120" s="16">
        <f>+O120</f>
        <v>30000</v>
      </c>
      <c r="AH120" s="16"/>
      <c r="AI120" s="16"/>
      <c r="AJ120" s="15">
        <f t="shared" si="11"/>
        <v>0</v>
      </c>
    </row>
    <row r="121" spans="1:36" ht="12.75" customHeight="1" x14ac:dyDescent="0.2">
      <c r="A121" s="13" t="s">
        <v>195</v>
      </c>
      <c r="B121" s="13" t="s">
        <v>196</v>
      </c>
      <c r="C121" s="2">
        <v>8952</v>
      </c>
      <c r="D121" s="2">
        <v>8952</v>
      </c>
      <c r="E121" s="2">
        <v>8952</v>
      </c>
      <c r="F121" s="2">
        <v>8952</v>
      </c>
      <c r="G121" s="2">
        <v>8952</v>
      </c>
      <c r="H121" s="2">
        <v>8952</v>
      </c>
      <c r="I121" s="2">
        <v>8952</v>
      </c>
      <c r="J121" s="2">
        <v>8952</v>
      </c>
      <c r="K121" s="2">
        <v>8952</v>
      </c>
      <c r="L121" s="2">
        <v>7650</v>
      </c>
      <c r="M121" s="2">
        <v>7650</v>
      </c>
      <c r="N121" s="2">
        <v>7650</v>
      </c>
      <c r="O121" s="2">
        <v>8650</v>
      </c>
      <c r="P121" s="2">
        <v>112168</v>
      </c>
      <c r="Q121" s="2">
        <v>8628</v>
      </c>
      <c r="S121" s="15">
        <v>21</v>
      </c>
      <c r="T121" s="15" t="s">
        <v>128</v>
      </c>
      <c r="U121" s="15"/>
      <c r="V121" s="16"/>
      <c r="W121" s="16"/>
      <c r="X121" s="16"/>
      <c r="Y121" s="16">
        <f>+Q121</f>
        <v>8628</v>
      </c>
      <c r="Z121" s="16"/>
      <c r="AA121" s="16"/>
      <c r="AB121" s="3">
        <f t="shared" si="6"/>
        <v>0</v>
      </c>
      <c r="AC121" s="15"/>
      <c r="AD121" s="16"/>
      <c r="AE121" s="16"/>
      <c r="AF121" s="16"/>
      <c r="AG121" s="16">
        <f>+O121</f>
        <v>8650</v>
      </c>
      <c r="AH121" s="16"/>
      <c r="AI121" s="16"/>
      <c r="AJ121" s="15">
        <f t="shared" si="11"/>
        <v>0</v>
      </c>
    </row>
    <row r="122" spans="1:36" ht="12.75" customHeight="1" x14ac:dyDescent="0.2">
      <c r="C122" s="27" t="s">
        <v>122</v>
      </c>
      <c r="D122" s="27" t="s">
        <v>122</v>
      </c>
      <c r="E122" s="27" t="s">
        <v>122</v>
      </c>
      <c r="F122" s="27" t="s">
        <v>122</v>
      </c>
      <c r="G122" s="27" t="s">
        <v>122</v>
      </c>
      <c r="H122" s="27" t="s">
        <v>122</v>
      </c>
      <c r="I122" s="27" t="s">
        <v>122</v>
      </c>
      <c r="J122" s="27" t="s">
        <v>122</v>
      </c>
      <c r="K122" s="27" t="s">
        <v>122</v>
      </c>
      <c r="L122" s="27" t="s">
        <v>122</v>
      </c>
      <c r="M122" s="27" t="s">
        <v>122</v>
      </c>
      <c r="N122" s="27" t="s">
        <v>122</v>
      </c>
      <c r="O122" s="27" t="s">
        <v>122</v>
      </c>
      <c r="P122" s="27" t="s">
        <v>122</v>
      </c>
      <c r="Q122" s="27" t="s">
        <v>122</v>
      </c>
      <c r="S122" s="15"/>
      <c r="T122" s="15"/>
      <c r="U122" s="15"/>
      <c r="V122" s="16"/>
      <c r="W122" s="16"/>
      <c r="X122" s="16"/>
      <c r="Y122" s="16"/>
      <c r="Z122" s="16"/>
      <c r="AA122" s="16"/>
      <c r="AC122" s="15"/>
      <c r="AD122" s="16"/>
      <c r="AE122" s="16"/>
      <c r="AF122" s="16"/>
      <c r="AG122" s="16"/>
      <c r="AH122" s="16"/>
      <c r="AI122" s="16"/>
      <c r="AJ122" s="15"/>
    </row>
    <row r="123" spans="1:36" ht="12.75" customHeight="1" x14ac:dyDescent="0.2">
      <c r="A123" s="22" t="s">
        <v>197</v>
      </c>
      <c r="B123" s="23"/>
      <c r="C123" s="24">
        <v>38952</v>
      </c>
      <c r="D123" s="24">
        <v>38952</v>
      </c>
      <c r="E123" s="24">
        <v>38952</v>
      </c>
      <c r="F123" s="24">
        <v>38952</v>
      </c>
      <c r="G123" s="24">
        <v>38952</v>
      </c>
      <c r="H123" s="24">
        <v>38952</v>
      </c>
      <c r="I123" s="24">
        <v>38952</v>
      </c>
      <c r="J123" s="24">
        <v>38952</v>
      </c>
      <c r="K123" s="24">
        <v>38952</v>
      </c>
      <c r="L123" s="24">
        <v>37650</v>
      </c>
      <c r="M123" s="24">
        <v>37650</v>
      </c>
      <c r="N123" s="24">
        <v>37650</v>
      </c>
      <c r="O123" s="24">
        <v>38650</v>
      </c>
      <c r="P123" s="24">
        <v>502168</v>
      </c>
      <c r="Q123" s="24">
        <v>38628</v>
      </c>
      <c r="S123" s="15"/>
      <c r="T123" s="15"/>
      <c r="U123" s="15"/>
      <c r="V123" s="16"/>
      <c r="W123" s="16"/>
      <c r="X123" s="16"/>
      <c r="Y123" s="16"/>
      <c r="Z123" s="16"/>
      <c r="AA123" s="16"/>
      <c r="AC123" s="15"/>
      <c r="AD123" s="16"/>
      <c r="AE123" s="16"/>
      <c r="AF123" s="16"/>
      <c r="AG123" s="16"/>
      <c r="AH123" s="16"/>
      <c r="AI123" s="16"/>
      <c r="AJ123" s="15"/>
    </row>
    <row r="124" spans="1:36" ht="12.75" customHeight="1" x14ac:dyDescent="0.2">
      <c r="C124" s="2"/>
      <c r="D124" s="2"/>
      <c r="E124" s="2"/>
      <c r="F124" s="2"/>
      <c r="G124" s="2"/>
      <c r="H124" s="2"/>
      <c r="I124" s="2"/>
      <c r="J124" s="2"/>
      <c r="K124" s="2"/>
      <c r="L124" s="2"/>
      <c r="M124" s="2"/>
      <c r="N124" s="2"/>
      <c r="O124" s="2"/>
      <c r="S124" s="15"/>
      <c r="T124" s="15"/>
      <c r="U124" s="15"/>
      <c r="V124" s="16"/>
      <c r="W124" s="16"/>
      <c r="X124" s="16"/>
      <c r="Y124" s="16"/>
      <c r="Z124" s="16"/>
      <c r="AA124" s="16"/>
      <c r="AC124" s="15"/>
      <c r="AD124" s="16"/>
      <c r="AE124" s="16"/>
      <c r="AF124" s="16"/>
      <c r="AG124" s="16"/>
      <c r="AH124" s="16"/>
      <c r="AI124" s="16"/>
      <c r="AJ124" s="15"/>
    </row>
    <row r="125" spans="1:36" ht="12.75" customHeight="1" x14ac:dyDescent="0.2">
      <c r="A125" s="22" t="s">
        <v>198</v>
      </c>
      <c r="B125" s="23"/>
      <c r="C125" s="24"/>
      <c r="D125" s="24"/>
      <c r="E125" s="24"/>
      <c r="F125" s="24"/>
      <c r="G125" s="24"/>
      <c r="H125" s="24"/>
      <c r="I125" s="24"/>
      <c r="J125" s="24"/>
      <c r="K125" s="24"/>
      <c r="L125" s="24"/>
      <c r="M125" s="24"/>
      <c r="N125" s="24"/>
      <c r="O125" s="24">
        <f>11927096-O126</f>
        <v>4734690</v>
      </c>
      <c r="P125" s="24"/>
      <c r="Q125" s="24"/>
      <c r="S125" s="15"/>
      <c r="T125" s="15"/>
      <c r="U125" s="15"/>
      <c r="V125" s="16"/>
      <c r="W125" s="16"/>
      <c r="X125" s="16"/>
      <c r="Y125" s="16"/>
      <c r="Z125" s="16"/>
      <c r="AA125" s="16"/>
      <c r="AC125" s="15"/>
      <c r="AD125" s="16"/>
      <c r="AE125" s="16"/>
      <c r="AF125" s="16"/>
      <c r="AG125" s="16"/>
      <c r="AH125" s="16"/>
      <c r="AI125" s="16"/>
      <c r="AJ125" s="15">
        <f t="shared" si="11"/>
        <v>-4734690</v>
      </c>
    </row>
    <row r="126" spans="1:36" ht="12.75" customHeight="1" x14ac:dyDescent="0.2">
      <c r="A126" s="13" t="s">
        <v>199</v>
      </c>
      <c r="B126" s="13" t="s">
        <v>200</v>
      </c>
      <c r="C126" s="2">
        <v>9078381</v>
      </c>
      <c r="D126" s="2">
        <v>11387880</v>
      </c>
      <c r="E126" s="2">
        <v>10807309</v>
      </c>
      <c r="F126" s="2">
        <v>8594296</v>
      </c>
      <c r="G126" s="2">
        <v>7228596</v>
      </c>
      <c r="H126" s="2">
        <v>7003003</v>
      </c>
      <c r="I126" s="2">
        <v>5569906</v>
      </c>
      <c r="J126" s="2">
        <v>5429947</v>
      </c>
      <c r="K126" s="2">
        <v>4638998</v>
      </c>
      <c r="L126" s="2">
        <v>5110474</v>
      </c>
      <c r="M126" s="2">
        <v>5432031</v>
      </c>
      <c r="N126" s="2">
        <v>6168392</v>
      </c>
      <c r="O126" s="30">
        <v>7192406</v>
      </c>
      <c r="P126" s="2">
        <v>93641620</v>
      </c>
      <c r="Q126" s="2">
        <v>7203202</v>
      </c>
      <c r="S126" s="15">
        <v>25</v>
      </c>
      <c r="T126" s="15" t="s">
        <v>128</v>
      </c>
      <c r="U126" s="15"/>
      <c r="V126" s="16"/>
      <c r="W126" s="16"/>
      <c r="X126" s="16"/>
      <c r="Y126" s="16">
        <f>+Q126</f>
        <v>7203202</v>
      </c>
      <c r="Z126" s="16"/>
      <c r="AA126" s="16"/>
      <c r="AB126" s="3">
        <f t="shared" si="6"/>
        <v>0</v>
      </c>
      <c r="AC126" s="15"/>
      <c r="AD126" s="16"/>
      <c r="AE126" s="16"/>
      <c r="AF126" s="16"/>
      <c r="AG126" s="16">
        <f>+O126</f>
        <v>7192406</v>
      </c>
      <c r="AH126" s="16"/>
      <c r="AI126" s="16"/>
      <c r="AJ126" s="15">
        <f t="shared" si="11"/>
        <v>0</v>
      </c>
    </row>
    <row r="127" spans="1:36" ht="12.75" customHeight="1" x14ac:dyDescent="0.2">
      <c r="A127" s="13" t="s">
        <v>201</v>
      </c>
      <c r="B127" s="13" t="s">
        <v>202</v>
      </c>
      <c r="C127" s="2">
        <v>-999192</v>
      </c>
      <c r="D127" s="2">
        <v>-1013056</v>
      </c>
      <c r="E127" s="2">
        <v>-1007009</v>
      </c>
      <c r="F127" s="2">
        <v>-843902</v>
      </c>
      <c r="G127" s="2">
        <v>-848490</v>
      </c>
      <c r="H127" s="2">
        <v>-843204</v>
      </c>
      <c r="I127" s="2">
        <v>-750262</v>
      </c>
      <c r="J127" s="2">
        <v>-709147</v>
      </c>
      <c r="K127" s="2">
        <v>-629914</v>
      </c>
      <c r="L127" s="2">
        <v>-529678</v>
      </c>
      <c r="M127" s="2">
        <v>-520036</v>
      </c>
      <c r="N127" s="2">
        <v>-532654</v>
      </c>
      <c r="O127" s="2">
        <v>-581834</v>
      </c>
      <c r="P127" s="2">
        <v>-9808379</v>
      </c>
      <c r="Q127" s="2">
        <v>-754491</v>
      </c>
      <c r="S127" s="15">
        <v>30</v>
      </c>
      <c r="T127" s="15" t="s">
        <v>128</v>
      </c>
      <c r="U127" s="15"/>
      <c r="V127" s="16"/>
      <c r="W127" s="16"/>
      <c r="X127" s="16"/>
      <c r="Y127" s="16">
        <f>+Q127</f>
        <v>-754491</v>
      </c>
      <c r="Z127" s="16"/>
      <c r="AA127" s="16"/>
      <c r="AB127" s="3">
        <f t="shared" si="6"/>
        <v>0</v>
      </c>
      <c r="AC127" s="15"/>
      <c r="AD127" s="16"/>
      <c r="AE127" s="16"/>
      <c r="AF127" s="16"/>
      <c r="AG127" s="16">
        <f>+O127</f>
        <v>-581834</v>
      </c>
      <c r="AH127" s="16"/>
      <c r="AI127" s="16"/>
      <c r="AJ127" s="15">
        <f t="shared" si="11"/>
        <v>0</v>
      </c>
    </row>
    <row r="128" spans="1:36" ht="12.75" customHeight="1" x14ac:dyDescent="0.2">
      <c r="A128" s="13" t="s">
        <v>203</v>
      </c>
      <c r="B128" s="13" t="s">
        <v>204</v>
      </c>
      <c r="C128" s="2">
        <v>778076</v>
      </c>
      <c r="D128" s="2">
        <v>778076</v>
      </c>
      <c r="E128" s="2">
        <v>778076</v>
      </c>
      <c r="F128" s="2">
        <v>880749</v>
      </c>
      <c r="G128" s="2">
        <v>880749</v>
      </c>
      <c r="H128" s="2">
        <v>880749</v>
      </c>
      <c r="I128" s="2">
        <v>993737</v>
      </c>
      <c r="J128" s="2">
        <v>993737</v>
      </c>
      <c r="K128" s="2">
        <v>993737</v>
      </c>
      <c r="L128" s="2">
        <v>1093017</v>
      </c>
      <c r="M128" s="2">
        <v>1093017</v>
      </c>
      <c r="N128" s="2">
        <v>1093017</v>
      </c>
      <c r="O128" s="30">
        <v>1088807</v>
      </c>
      <c r="P128" s="2">
        <v>12325544</v>
      </c>
      <c r="Q128" s="2">
        <v>948119</v>
      </c>
      <c r="S128" s="15">
        <v>24</v>
      </c>
      <c r="T128" s="15" t="s">
        <v>205</v>
      </c>
      <c r="U128" s="15"/>
      <c r="V128" s="16"/>
      <c r="W128" s="16"/>
      <c r="X128" s="16"/>
      <c r="Y128" s="16">
        <f t="shared" ref="Y128:Y129" si="16">+Q128</f>
        <v>948119</v>
      </c>
      <c r="Z128" s="31"/>
      <c r="AA128" s="16"/>
      <c r="AB128" s="3">
        <f t="shared" si="6"/>
        <v>0</v>
      </c>
      <c r="AC128" s="15"/>
      <c r="AD128" s="16"/>
      <c r="AE128" s="16"/>
      <c r="AF128" s="16"/>
      <c r="AG128" s="16">
        <f>+O128</f>
        <v>1088807</v>
      </c>
      <c r="AH128" s="31"/>
      <c r="AI128" s="16"/>
      <c r="AJ128" s="15">
        <f t="shared" si="11"/>
        <v>0</v>
      </c>
    </row>
    <row r="129" spans="1:36" ht="12.75" customHeight="1" x14ac:dyDescent="0.2">
      <c r="C129" s="27" t="s">
        <v>122</v>
      </c>
      <c r="D129" s="27" t="s">
        <v>122</v>
      </c>
      <c r="E129" s="27" t="s">
        <v>122</v>
      </c>
      <c r="F129" s="27" t="s">
        <v>122</v>
      </c>
      <c r="G129" s="27" t="s">
        <v>122</v>
      </c>
      <c r="H129" s="27" t="s">
        <v>122</v>
      </c>
      <c r="I129" s="27" t="s">
        <v>122</v>
      </c>
      <c r="J129" s="27" t="s">
        <v>122</v>
      </c>
      <c r="K129" s="27" t="s">
        <v>122</v>
      </c>
      <c r="L129" s="27" t="s">
        <v>122</v>
      </c>
      <c r="M129" s="27" t="s">
        <v>122</v>
      </c>
      <c r="N129" s="27" t="s">
        <v>122</v>
      </c>
      <c r="O129" s="27" t="s">
        <v>122</v>
      </c>
      <c r="P129" s="27" t="s">
        <v>122</v>
      </c>
      <c r="Q129" s="27" t="s">
        <v>122</v>
      </c>
      <c r="S129" s="15"/>
      <c r="T129" s="15"/>
      <c r="U129" s="15"/>
      <c r="V129" s="16"/>
      <c r="W129" s="16"/>
      <c r="X129" s="16"/>
      <c r="Y129" s="16" t="str">
        <f t="shared" si="16"/>
        <v>-</v>
      </c>
      <c r="Z129" s="16"/>
      <c r="AA129" s="16"/>
      <c r="AC129" s="15"/>
      <c r="AD129" s="16"/>
      <c r="AE129" s="16"/>
      <c r="AF129" s="16"/>
      <c r="AG129" s="16"/>
      <c r="AH129" s="16"/>
      <c r="AI129" s="16"/>
      <c r="AJ129" s="15"/>
    </row>
    <row r="130" spans="1:36" ht="12.75" customHeight="1" x14ac:dyDescent="0.2">
      <c r="A130" s="22" t="s">
        <v>206</v>
      </c>
      <c r="B130" s="23"/>
      <c r="C130" s="24">
        <v>8857265</v>
      </c>
      <c r="D130" s="24">
        <v>11152900</v>
      </c>
      <c r="E130" s="24">
        <v>10578376</v>
      </c>
      <c r="F130" s="24">
        <v>8631143</v>
      </c>
      <c r="G130" s="24">
        <v>7260854</v>
      </c>
      <c r="H130" s="24">
        <v>7040547</v>
      </c>
      <c r="I130" s="24">
        <v>5813381</v>
      </c>
      <c r="J130" s="24">
        <v>5714537</v>
      </c>
      <c r="K130" s="24">
        <v>5002821</v>
      </c>
      <c r="L130" s="24">
        <v>5673814</v>
      </c>
      <c r="M130" s="24">
        <v>6005012</v>
      </c>
      <c r="N130" s="24">
        <v>6728755</v>
      </c>
      <c r="O130" s="24">
        <v>7699379</v>
      </c>
      <c r="P130" s="24">
        <v>96158785</v>
      </c>
      <c r="Q130" s="24">
        <v>7396830</v>
      </c>
      <c r="S130" s="15"/>
      <c r="T130" s="15"/>
      <c r="U130" s="15"/>
      <c r="V130" s="16"/>
      <c r="W130" s="16"/>
      <c r="X130" s="16"/>
      <c r="Y130" s="16"/>
      <c r="Z130" s="16"/>
      <c r="AA130" s="16"/>
      <c r="AC130" s="15"/>
      <c r="AD130" s="16"/>
      <c r="AE130" s="16"/>
      <c r="AF130" s="16"/>
      <c r="AG130" s="16"/>
      <c r="AH130" s="16"/>
      <c r="AI130" s="16"/>
      <c r="AJ130" s="15"/>
    </row>
    <row r="131" spans="1:36" ht="12.75" customHeight="1" x14ac:dyDescent="0.2">
      <c r="C131" s="2"/>
      <c r="D131" s="2"/>
      <c r="E131" s="2"/>
      <c r="F131" s="2"/>
      <c r="G131" s="2"/>
      <c r="H131" s="2"/>
      <c r="I131" s="2"/>
      <c r="J131" s="2"/>
      <c r="K131" s="2"/>
      <c r="L131" s="2"/>
      <c r="M131" s="2"/>
      <c r="N131" s="2"/>
      <c r="O131" s="2"/>
      <c r="S131" s="15"/>
      <c r="T131" s="15"/>
      <c r="U131" s="15"/>
      <c r="V131" s="16"/>
      <c r="W131" s="16"/>
      <c r="X131" s="16"/>
      <c r="Y131" s="16"/>
      <c r="Z131" s="16"/>
      <c r="AA131" s="16"/>
      <c r="AC131" s="15"/>
      <c r="AD131" s="16"/>
      <c r="AE131" s="16"/>
      <c r="AF131" s="16"/>
      <c r="AG131" s="16"/>
      <c r="AH131" s="16"/>
      <c r="AI131" s="16"/>
      <c r="AJ131" s="15"/>
    </row>
    <row r="132" spans="1:36" ht="12.75" customHeight="1" x14ac:dyDescent="0.2">
      <c r="A132" s="22" t="s">
        <v>207</v>
      </c>
      <c r="B132" s="23"/>
      <c r="C132" s="24"/>
      <c r="D132" s="24"/>
      <c r="E132" s="24"/>
      <c r="F132" s="24"/>
      <c r="G132" s="24"/>
      <c r="H132" s="24"/>
      <c r="I132" s="24"/>
      <c r="J132" s="24"/>
      <c r="K132" s="24"/>
      <c r="L132" s="24"/>
      <c r="M132" s="24"/>
      <c r="N132" s="24"/>
      <c r="O132" s="24"/>
      <c r="P132" s="24"/>
      <c r="Q132" s="24"/>
      <c r="S132" s="15"/>
      <c r="T132" s="15"/>
      <c r="U132" s="15"/>
      <c r="V132" s="16"/>
      <c r="W132" s="16"/>
      <c r="X132" s="16"/>
      <c r="Y132" s="16"/>
      <c r="Z132" s="16"/>
      <c r="AA132" s="16"/>
      <c r="AC132" s="15"/>
      <c r="AD132" s="16"/>
      <c r="AE132" s="16"/>
      <c r="AF132" s="16"/>
      <c r="AG132" s="16"/>
      <c r="AH132" s="16"/>
      <c r="AI132" s="16"/>
      <c r="AJ132" s="15"/>
    </row>
    <row r="133" spans="1:36" ht="12.75" customHeight="1" x14ac:dyDescent="0.2">
      <c r="A133" s="13" t="s">
        <v>208</v>
      </c>
      <c r="B133" s="13" t="s">
        <v>209</v>
      </c>
      <c r="C133" s="2">
        <v>0</v>
      </c>
      <c r="D133" s="2">
        <v>0</v>
      </c>
      <c r="E133" s="2">
        <v>0</v>
      </c>
      <c r="F133" s="2">
        <v>0</v>
      </c>
      <c r="G133" s="2">
        <v>0</v>
      </c>
      <c r="H133" s="2">
        <v>0</v>
      </c>
      <c r="I133" s="2">
        <v>0</v>
      </c>
      <c r="J133" s="2">
        <v>0</v>
      </c>
      <c r="K133" s="2">
        <v>20</v>
      </c>
      <c r="L133" s="2">
        <v>20</v>
      </c>
      <c r="M133" s="2">
        <v>20</v>
      </c>
      <c r="N133" s="2">
        <v>20</v>
      </c>
      <c r="O133" s="2">
        <v>104534</v>
      </c>
      <c r="P133" s="2">
        <v>104613</v>
      </c>
      <c r="Q133" s="2">
        <v>8047</v>
      </c>
      <c r="S133" s="15"/>
      <c r="T133" s="15"/>
      <c r="U133" s="15"/>
      <c r="V133" s="16"/>
      <c r="W133" s="16"/>
      <c r="X133" s="16"/>
      <c r="Y133" s="16">
        <f>+Q133</f>
        <v>8047</v>
      </c>
      <c r="Z133" s="16"/>
      <c r="AA133" s="16"/>
      <c r="AC133" s="15"/>
      <c r="AD133" s="16"/>
      <c r="AE133" s="16"/>
      <c r="AF133" s="16"/>
      <c r="AG133" s="16">
        <f>+O133</f>
        <v>104534</v>
      </c>
      <c r="AH133" s="16"/>
      <c r="AI133" s="16"/>
      <c r="AJ133" s="15"/>
    </row>
    <row r="134" spans="1:36" ht="12.75" customHeight="1" x14ac:dyDescent="0.2">
      <c r="C134" s="27" t="s">
        <v>122</v>
      </c>
      <c r="D134" s="27" t="s">
        <v>122</v>
      </c>
      <c r="E134" s="27" t="s">
        <v>122</v>
      </c>
      <c r="F134" s="27" t="s">
        <v>122</v>
      </c>
      <c r="G134" s="27" t="s">
        <v>122</v>
      </c>
      <c r="H134" s="27" t="s">
        <v>122</v>
      </c>
      <c r="I134" s="27" t="s">
        <v>122</v>
      </c>
      <c r="J134" s="27" t="s">
        <v>122</v>
      </c>
      <c r="K134" s="27" t="s">
        <v>122</v>
      </c>
      <c r="L134" s="27" t="s">
        <v>122</v>
      </c>
      <c r="M134" s="27" t="s">
        <v>122</v>
      </c>
      <c r="N134" s="27" t="s">
        <v>122</v>
      </c>
      <c r="O134" s="27" t="s">
        <v>122</v>
      </c>
      <c r="P134" s="27" t="s">
        <v>122</v>
      </c>
      <c r="Q134" s="27" t="s">
        <v>122</v>
      </c>
      <c r="S134" s="15"/>
      <c r="T134" s="15"/>
      <c r="U134" s="15"/>
      <c r="V134" s="16"/>
      <c r="W134" s="16"/>
      <c r="X134" s="16"/>
      <c r="Y134" s="16"/>
      <c r="Z134" s="16"/>
      <c r="AA134" s="16"/>
      <c r="AC134" s="15"/>
      <c r="AD134" s="16"/>
      <c r="AE134" s="16"/>
      <c r="AF134" s="16"/>
      <c r="AG134" s="16"/>
      <c r="AH134" s="16"/>
      <c r="AI134" s="16"/>
      <c r="AJ134" s="15"/>
    </row>
    <row r="135" spans="1:36" ht="12.75" customHeight="1" x14ac:dyDescent="0.2">
      <c r="A135" s="22" t="s">
        <v>210</v>
      </c>
      <c r="B135" s="23"/>
      <c r="C135" s="24">
        <v>0</v>
      </c>
      <c r="D135" s="24">
        <v>0</v>
      </c>
      <c r="E135" s="24">
        <v>0</v>
      </c>
      <c r="F135" s="24">
        <v>0</v>
      </c>
      <c r="G135" s="24">
        <v>0</v>
      </c>
      <c r="H135" s="24">
        <v>0</v>
      </c>
      <c r="I135" s="24">
        <v>0</v>
      </c>
      <c r="J135" s="24">
        <v>0</v>
      </c>
      <c r="K135" s="24">
        <v>20</v>
      </c>
      <c r="L135" s="24">
        <v>20</v>
      </c>
      <c r="M135" s="24">
        <v>20</v>
      </c>
      <c r="N135" s="24">
        <v>20</v>
      </c>
      <c r="O135" s="24">
        <v>104534</v>
      </c>
      <c r="P135" s="24">
        <v>104613</v>
      </c>
      <c r="Q135" s="24">
        <v>8047</v>
      </c>
      <c r="S135" s="15"/>
      <c r="T135" s="15"/>
      <c r="U135" s="15"/>
      <c r="V135" s="16"/>
      <c r="W135" s="16"/>
      <c r="X135" s="16"/>
      <c r="Y135" s="16"/>
      <c r="Z135" s="16"/>
      <c r="AA135" s="16"/>
      <c r="AC135" s="15"/>
      <c r="AD135" s="16"/>
      <c r="AE135" s="16"/>
      <c r="AF135" s="16"/>
      <c r="AG135" s="16"/>
      <c r="AH135" s="16"/>
      <c r="AI135" s="16"/>
      <c r="AJ135" s="15"/>
    </row>
    <row r="136" spans="1:36" ht="12.75" customHeight="1" x14ac:dyDescent="0.2">
      <c r="C136" s="2"/>
      <c r="D136" s="2"/>
      <c r="E136" s="2"/>
      <c r="F136" s="2"/>
      <c r="G136" s="2"/>
      <c r="H136" s="2"/>
      <c r="I136" s="2"/>
      <c r="J136" s="2"/>
      <c r="K136" s="2"/>
      <c r="L136" s="2"/>
      <c r="M136" s="2"/>
      <c r="N136" s="2"/>
      <c r="O136" s="2"/>
      <c r="S136" s="15"/>
      <c r="T136" s="15"/>
      <c r="U136" s="15"/>
      <c r="V136" s="16"/>
      <c r="W136" s="16"/>
      <c r="X136" s="16"/>
      <c r="Y136" s="16"/>
      <c r="Z136" s="16"/>
      <c r="AA136" s="16"/>
      <c r="AC136" s="15"/>
      <c r="AD136" s="16"/>
      <c r="AE136" s="16"/>
      <c r="AF136" s="16"/>
      <c r="AG136" s="16"/>
      <c r="AH136" s="16"/>
      <c r="AI136" s="16"/>
      <c r="AJ136" s="15">
        <f t="shared" si="11"/>
        <v>0</v>
      </c>
    </row>
    <row r="137" spans="1:36" ht="12.75" customHeight="1" x14ac:dyDescent="0.2">
      <c r="A137" s="22" t="s">
        <v>211</v>
      </c>
      <c r="B137" s="23"/>
      <c r="C137" s="24"/>
      <c r="D137" s="24"/>
      <c r="E137" s="24"/>
      <c r="F137" s="24"/>
      <c r="G137" s="24"/>
      <c r="H137" s="24"/>
      <c r="I137" s="24"/>
      <c r="J137" s="24"/>
      <c r="K137" s="24"/>
      <c r="L137" s="24"/>
      <c r="M137" s="24"/>
      <c r="N137" s="24"/>
      <c r="O137" s="24"/>
      <c r="P137" s="24"/>
      <c r="Q137" s="24"/>
      <c r="S137" s="15"/>
      <c r="T137" s="15"/>
      <c r="U137" s="15"/>
      <c r="V137" s="16"/>
      <c r="W137" s="16"/>
      <c r="X137" s="16"/>
      <c r="Y137" s="16"/>
      <c r="Z137" s="16"/>
      <c r="AA137" s="16"/>
      <c r="AC137" s="15"/>
      <c r="AD137" s="16"/>
      <c r="AE137" s="16"/>
      <c r="AF137" s="16"/>
      <c r="AG137" s="16"/>
      <c r="AH137" s="16"/>
      <c r="AI137" s="16"/>
      <c r="AJ137" s="15">
        <f t="shared" si="11"/>
        <v>0</v>
      </c>
    </row>
    <row r="138" spans="1:36" ht="12.75" customHeight="1" x14ac:dyDescent="0.2">
      <c r="A138" s="13" t="s">
        <v>212</v>
      </c>
      <c r="B138" s="13" t="s">
        <v>213</v>
      </c>
      <c r="C138" s="2">
        <v>1772212</v>
      </c>
      <c r="D138" s="2">
        <v>1609195</v>
      </c>
      <c r="E138" s="2">
        <v>1594889</v>
      </c>
      <c r="F138" s="2">
        <v>1641387</v>
      </c>
      <c r="G138" s="2">
        <v>1594042</v>
      </c>
      <c r="H138" s="2">
        <v>1646627</v>
      </c>
      <c r="I138" s="2">
        <v>1392592</v>
      </c>
      <c r="J138" s="2">
        <v>1413477</v>
      </c>
      <c r="K138" s="2">
        <v>1426730</v>
      </c>
      <c r="L138" s="2">
        <v>1517165</v>
      </c>
      <c r="M138" s="2">
        <v>1661692</v>
      </c>
      <c r="N138" s="2">
        <v>1885421</v>
      </c>
      <c r="O138" s="2">
        <v>1941300</v>
      </c>
      <c r="P138" s="2">
        <v>21096729</v>
      </c>
      <c r="Q138" s="2">
        <v>1622825</v>
      </c>
      <c r="S138" s="15">
        <v>26</v>
      </c>
      <c r="T138" s="15" t="s">
        <v>128</v>
      </c>
      <c r="U138" s="15"/>
      <c r="V138" s="16"/>
      <c r="W138" s="16"/>
      <c r="X138" s="16"/>
      <c r="Y138" s="16">
        <f>+Q138</f>
        <v>1622825</v>
      </c>
      <c r="Z138" s="16"/>
      <c r="AA138" s="16"/>
      <c r="AB138" s="3">
        <f t="shared" si="6"/>
        <v>0</v>
      </c>
      <c r="AC138" s="15"/>
      <c r="AD138" s="16"/>
      <c r="AE138" s="16"/>
      <c r="AF138" s="16"/>
      <c r="AG138" s="16">
        <f>+O138</f>
        <v>1941300</v>
      </c>
      <c r="AH138" s="16"/>
      <c r="AI138" s="16"/>
      <c r="AJ138" s="15">
        <f t="shared" si="11"/>
        <v>0</v>
      </c>
    </row>
    <row r="139" spans="1:36" ht="12.75" customHeight="1" x14ac:dyDescent="0.2">
      <c r="C139" s="27" t="s">
        <v>122</v>
      </c>
      <c r="D139" s="27" t="s">
        <v>122</v>
      </c>
      <c r="E139" s="27" t="s">
        <v>122</v>
      </c>
      <c r="F139" s="27" t="s">
        <v>122</v>
      </c>
      <c r="G139" s="27" t="s">
        <v>122</v>
      </c>
      <c r="H139" s="27" t="s">
        <v>122</v>
      </c>
      <c r="I139" s="27" t="s">
        <v>122</v>
      </c>
      <c r="J139" s="27" t="s">
        <v>122</v>
      </c>
      <c r="K139" s="27" t="s">
        <v>122</v>
      </c>
      <c r="L139" s="27" t="s">
        <v>122</v>
      </c>
      <c r="M139" s="27" t="s">
        <v>122</v>
      </c>
      <c r="N139" s="27" t="s">
        <v>122</v>
      </c>
      <c r="O139" s="27" t="s">
        <v>122</v>
      </c>
      <c r="P139" s="27" t="s">
        <v>122</v>
      </c>
      <c r="Q139" s="27" t="s">
        <v>122</v>
      </c>
      <c r="S139" s="15"/>
      <c r="T139" s="15"/>
      <c r="U139" s="15"/>
      <c r="V139" s="16"/>
      <c r="W139" s="16"/>
      <c r="X139" s="16"/>
      <c r="Y139" s="16"/>
      <c r="Z139" s="16"/>
      <c r="AA139" s="16"/>
      <c r="AC139" s="15"/>
      <c r="AD139" s="16"/>
      <c r="AE139" s="16"/>
      <c r="AF139" s="16"/>
      <c r="AG139" s="16"/>
      <c r="AH139" s="16"/>
      <c r="AI139" s="16"/>
      <c r="AJ139" s="15"/>
    </row>
    <row r="140" spans="1:36" ht="12.75" customHeight="1" x14ac:dyDescent="0.2">
      <c r="A140" s="22" t="s">
        <v>214</v>
      </c>
      <c r="B140" s="23"/>
      <c r="C140" s="24">
        <v>1772212</v>
      </c>
      <c r="D140" s="24">
        <v>1609195</v>
      </c>
      <c r="E140" s="24">
        <v>1594889</v>
      </c>
      <c r="F140" s="24">
        <v>1641387</v>
      </c>
      <c r="G140" s="24">
        <v>1594042</v>
      </c>
      <c r="H140" s="24">
        <v>1646627</v>
      </c>
      <c r="I140" s="24">
        <v>1392592</v>
      </c>
      <c r="J140" s="24">
        <v>1413477</v>
      </c>
      <c r="K140" s="24">
        <v>1426730</v>
      </c>
      <c r="L140" s="24">
        <v>1517165</v>
      </c>
      <c r="M140" s="24">
        <v>1661692</v>
      </c>
      <c r="N140" s="24">
        <v>1885421</v>
      </c>
      <c r="O140" s="24">
        <v>1941300</v>
      </c>
      <c r="P140" s="24">
        <v>21096729</v>
      </c>
      <c r="Q140" s="24">
        <v>1622825</v>
      </c>
      <c r="S140" s="15"/>
      <c r="T140" s="15"/>
      <c r="U140" s="15"/>
      <c r="V140" s="16"/>
      <c r="W140" s="16"/>
      <c r="X140" s="16"/>
      <c r="Y140" s="16"/>
      <c r="Z140" s="16"/>
      <c r="AA140" s="16"/>
      <c r="AC140" s="15"/>
      <c r="AD140" s="16"/>
      <c r="AE140" s="16"/>
      <c r="AF140" s="16"/>
      <c r="AG140" s="16"/>
      <c r="AH140" s="16"/>
      <c r="AI140" s="16"/>
      <c r="AJ140" s="15"/>
    </row>
    <row r="141" spans="1:36" ht="12.75" customHeight="1" x14ac:dyDescent="0.2">
      <c r="C141" s="2"/>
      <c r="D141" s="2"/>
      <c r="E141" s="2"/>
      <c r="F141" s="2"/>
      <c r="G141" s="2"/>
      <c r="H141" s="2"/>
      <c r="I141" s="2"/>
      <c r="J141" s="2"/>
      <c r="K141" s="2"/>
      <c r="L141" s="2"/>
      <c r="M141" s="2"/>
      <c r="N141" s="2"/>
      <c r="O141" s="2"/>
      <c r="S141" s="15"/>
      <c r="T141" s="15"/>
      <c r="U141" s="15"/>
      <c r="V141" s="16"/>
      <c r="W141" s="16"/>
      <c r="X141" s="16"/>
      <c r="Y141" s="16"/>
      <c r="Z141" s="16"/>
      <c r="AA141" s="16"/>
      <c r="AC141" s="15"/>
      <c r="AD141" s="16"/>
      <c r="AE141" s="16"/>
      <c r="AF141" s="16"/>
      <c r="AG141" s="16"/>
      <c r="AH141" s="16"/>
      <c r="AI141" s="16"/>
      <c r="AJ141" s="15">
        <f t="shared" si="11"/>
        <v>0</v>
      </c>
    </row>
    <row r="142" spans="1:36" x14ac:dyDescent="0.2">
      <c r="A142" s="22" t="s">
        <v>215</v>
      </c>
      <c r="B142" s="23"/>
      <c r="C142" s="24"/>
      <c r="D142" s="24"/>
      <c r="E142" s="24"/>
      <c r="F142" s="24"/>
      <c r="G142" s="24"/>
      <c r="H142" s="24"/>
      <c r="I142" s="24"/>
      <c r="J142" s="24"/>
      <c r="K142" s="24"/>
      <c r="L142" s="24"/>
      <c r="M142" s="24"/>
      <c r="N142" s="24"/>
      <c r="O142" s="24"/>
      <c r="P142" s="24"/>
      <c r="Q142" s="24"/>
      <c r="V142" s="16"/>
      <c r="W142" s="16"/>
      <c r="X142" s="16"/>
      <c r="Y142" s="16">
        <f t="shared" ref="Y142:Y144" si="17">+Q142</f>
        <v>0</v>
      </c>
      <c r="Z142" s="16"/>
      <c r="AA142" s="16"/>
      <c r="AB142"/>
      <c r="AD142" s="16"/>
      <c r="AE142" s="16"/>
      <c r="AF142" s="16"/>
      <c r="AG142" s="16"/>
      <c r="AH142" s="16"/>
      <c r="AI142" s="16"/>
    </row>
    <row r="143" spans="1:36" x14ac:dyDescent="0.2">
      <c r="A143" s="13" t="s">
        <v>216</v>
      </c>
      <c r="B143" s="13" t="s">
        <v>217</v>
      </c>
      <c r="C143" s="2">
        <v>1188774</v>
      </c>
      <c r="D143" s="2">
        <v>1311100</v>
      </c>
      <c r="E143" s="2">
        <v>1212622</v>
      </c>
      <c r="F143" s="2">
        <v>1017686</v>
      </c>
      <c r="G143" s="2">
        <v>995351</v>
      </c>
      <c r="H143" s="2">
        <v>858039</v>
      </c>
      <c r="I143" s="2">
        <v>637852</v>
      </c>
      <c r="J143" s="2">
        <v>601088</v>
      </c>
      <c r="K143" s="2">
        <v>542289</v>
      </c>
      <c r="L143" s="2">
        <v>583736</v>
      </c>
      <c r="M143" s="2">
        <v>572681</v>
      </c>
      <c r="N143" s="2">
        <v>752492</v>
      </c>
      <c r="O143" s="2">
        <v>1038805</v>
      </c>
      <c r="P143" s="2">
        <v>11312515</v>
      </c>
      <c r="Q143" s="2">
        <v>870193</v>
      </c>
      <c r="V143" s="16"/>
      <c r="W143" s="16"/>
      <c r="X143" s="16"/>
      <c r="Y143" s="16">
        <f>+Q143</f>
        <v>870193</v>
      </c>
      <c r="Z143" s="16"/>
      <c r="AA143" s="16"/>
      <c r="AB143" s="3">
        <f t="shared" ref="AB143" si="18">Q143-V143-W143-X143-Y143-Z143-AA143</f>
        <v>0</v>
      </c>
      <c r="AD143" s="16"/>
      <c r="AE143" s="16"/>
      <c r="AF143" s="16"/>
      <c r="AG143" s="16">
        <f>+O143</f>
        <v>1038805</v>
      </c>
      <c r="AH143" s="16"/>
      <c r="AI143" s="16"/>
      <c r="AJ143" s="15">
        <f t="shared" si="11"/>
        <v>0</v>
      </c>
    </row>
    <row r="144" spans="1:36" x14ac:dyDescent="0.2">
      <c r="C144" s="27" t="s">
        <v>122</v>
      </c>
      <c r="D144" s="27" t="s">
        <v>122</v>
      </c>
      <c r="E144" s="27" t="s">
        <v>122</v>
      </c>
      <c r="F144" s="27" t="s">
        <v>122</v>
      </c>
      <c r="G144" s="27" t="s">
        <v>122</v>
      </c>
      <c r="H144" s="27" t="s">
        <v>122</v>
      </c>
      <c r="I144" s="27" t="s">
        <v>122</v>
      </c>
      <c r="J144" s="27" t="s">
        <v>122</v>
      </c>
      <c r="K144" s="27" t="s">
        <v>122</v>
      </c>
      <c r="L144" s="27" t="s">
        <v>122</v>
      </c>
      <c r="M144" s="27" t="s">
        <v>122</v>
      </c>
      <c r="N144" s="27" t="s">
        <v>122</v>
      </c>
      <c r="O144" s="27" t="s">
        <v>122</v>
      </c>
      <c r="P144" s="27" t="s">
        <v>122</v>
      </c>
      <c r="Q144" s="27" t="s">
        <v>122</v>
      </c>
      <c r="V144" s="16"/>
      <c r="W144" s="16"/>
      <c r="X144" s="16"/>
      <c r="Y144" s="16" t="str">
        <f t="shared" si="17"/>
        <v>-</v>
      </c>
      <c r="Z144" s="16"/>
      <c r="AA144" s="16"/>
      <c r="AB144"/>
      <c r="AD144" s="16"/>
      <c r="AE144" s="16"/>
      <c r="AF144" s="16"/>
      <c r="AG144" s="16"/>
      <c r="AH144" s="16"/>
      <c r="AI144" s="16"/>
    </row>
    <row r="145" spans="1:36" x14ac:dyDescent="0.2">
      <c r="A145" s="22" t="s">
        <v>218</v>
      </c>
      <c r="B145" s="23"/>
      <c r="C145" s="24">
        <v>1188774</v>
      </c>
      <c r="D145" s="24">
        <v>1311100</v>
      </c>
      <c r="E145" s="24">
        <v>1212622</v>
      </c>
      <c r="F145" s="24">
        <v>1017686</v>
      </c>
      <c r="G145" s="24">
        <v>995351</v>
      </c>
      <c r="H145" s="24">
        <v>858039</v>
      </c>
      <c r="I145" s="24">
        <v>637852</v>
      </c>
      <c r="J145" s="24">
        <v>601088</v>
      </c>
      <c r="K145" s="24">
        <v>542289</v>
      </c>
      <c r="L145" s="24">
        <v>583736</v>
      </c>
      <c r="M145" s="24">
        <v>572681</v>
      </c>
      <c r="N145" s="24">
        <v>752492</v>
      </c>
      <c r="O145" s="24">
        <v>1038805</v>
      </c>
      <c r="P145" s="24">
        <v>11312515</v>
      </c>
      <c r="Q145" s="24">
        <v>870193</v>
      </c>
      <c r="V145" s="16"/>
      <c r="W145" s="16"/>
      <c r="X145" s="16"/>
      <c r="Y145" s="16"/>
      <c r="Z145" s="16"/>
      <c r="AA145" s="16"/>
      <c r="AB145"/>
      <c r="AD145" s="16"/>
      <c r="AE145" s="16"/>
      <c r="AF145" s="16"/>
      <c r="AG145" s="16"/>
      <c r="AH145" s="16"/>
      <c r="AI145" s="16"/>
    </row>
    <row r="146" spans="1:36" x14ac:dyDescent="0.2">
      <c r="C146" s="2"/>
      <c r="D146" s="2"/>
      <c r="E146" s="2"/>
      <c r="F146" s="2"/>
      <c r="G146" s="2"/>
      <c r="H146" s="2"/>
      <c r="I146" s="2"/>
      <c r="J146" s="2"/>
      <c r="K146" s="2"/>
      <c r="L146" s="2"/>
      <c r="M146" s="2"/>
      <c r="N146" s="2"/>
      <c r="O146" s="2"/>
      <c r="V146" s="16"/>
      <c r="W146" s="16"/>
      <c r="X146" s="16"/>
      <c r="Y146" s="16"/>
      <c r="Z146" s="16"/>
      <c r="AA146" s="16"/>
      <c r="AB146"/>
      <c r="AD146" s="16"/>
      <c r="AE146" s="16"/>
      <c r="AF146" s="16"/>
      <c r="AG146" s="16"/>
      <c r="AH146" s="16"/>
      <c r="AI146" s="16"/>
    </row>
    <row r="147" spans="1:36" ht="12.75" customHeight="1" x14ac:dyDescent="0.2">
      <c r="A147" s="22" t="s">
        <v>219</v>
      </c>
      <c r="B147" s="23"/>
      <c r="C147" s="24"/>
      <c r="D147" s="24"/>
      <c r="E147" s="24"/>
      <c r="F147" s="24"/>
      <c r="G147" s="24"/>
      <c r="H147" s="24"/>
      <c r="I147" s="24"/>
      <c r="J147" s="24"/>
      <c r="K147" s="24"/>
      <c r="L147" s="24"/>
      <c r="M147" s="24"/>
      <c r="N147" s="24"/>
      <c r="O147" s="24"/>
      <c r="P147" s="24"/>
      <c r="Q147" s="24"/>
      <c r="S147" s="15"/>
      <c r="T147" s="15"/>
      <c r="U147" s="15"/>
      <c r="V147" s="16"/>
      <c r="W147" s="16"/>
      <c r="X147" s="16"/>
      <c r="Y147" s="16"/>
      <c r="Z147" s="16"/>
      <c r="AA147" s="16"/>
      <c r="AC147" s="15"/>
      <c r="AD147" s="16"/>
      <c r="AE147" s="16"/>
      <c r="AF147" s="16"/>
      <c r="AG147" s="16"/>
      <c r="AH147" s="16"/>
      <c r="AI147" s="16"/>
      <c r="AJ147" s="15">
        <f t="shared" si="11"/>
        <v>0</v>
      </c>
    </row>
    <row r="148" spans="1:36" ht="12.75" customHeight="1" x14ac:dyDescent="0.2">
      <c r="A148" s="13" t="s">
        <v>220</v>
      </c>
      <c r="B148" s="13" t="s">
        <v>221</v>
      </c>
      <c r="C148" s="2">
        <v>-308219</v>
      </c>
      <c r="D148" s="2">
        <v>-308219</v>
      </c>
      <c r="E148" s="2">
        <v>-308219</v>
      </c>
      <c r="F148" s="2">
        <v>-308219</v>
      </c>
      <c r="G148" s="2">
        <v>-308219</v>
      </c>
      <c r="H148" s="2">
        <v>-309052</v>
      </c>
      <c r="I148" s="2">
        <v>-309052</v>
      </c>
      <c r="J148" s="2">
        <v>-309052</v>
      </c>
      <c r="K148" s="2">
        <v>-309052</v>
      </c>
      <c r="L148" s="2">
        <v>-309052</v>
      </c>
      <c r="M148" s="2">
        <v>-309052</v>
      </c>
      <c r="N148" s="2">
        <v>-309052</v>
      </c>
      <c r="O148" s="2">
        <v>-309052</v>
      </c>
      <c r="P148" s="2">
        <v>-4013511</v>
      </c>
      <c r="Q148" s="2">
        <v>-308732</v>
      </c>
      <c r="S148" s="15">
        <v>31</v>
      </c>
      <c r="T148" s="15" t="s">
        <v>222</v>
      </c>
      <c r="U148" s="15"/>
      <c r="V148" s="16"/>
      <c r="W148" s="16"/>
      <c r="X148" s="16"/>
      <c r="Y148" s="16"/>
      <c r="Z148" s="16"/>
      <c r="AA148" s="16">
        <f>+Q148</f>
        <v>-308732</v>
      </c>
      <c r="AB148" s="3">
        <f t="shared" ref="AB148:AB192" si="19">Q148-V148-W148-X148-Y148-Z148-AA148</f>
        <v>0</v>
      </c>
      <c r="AC148" s="15"/>
      <c r="AD148" s="16"/>
      <c r="AE148" s="16"/>
      <c r="AF148" s="16"/>
      <c r="AG148" s="16"/>
      <c r="AH148" s="16"/>
      <c r="AI148" s="16">
        <f>+O148</f>
        <v>-309052</v>
      </c>
      <c r="AJ148" s="15">
        <f t="shared" si="11"/>
        <v>0</v>
      </c>
    </row>
    <row r="149" spans="1:36" ht="12.75" customHeight="1" x14ac:dyDescent="0.2">
      <c r="A149" s="13" t="s">
        <v>223</v>
      </c>
      <c r="B149" s="13" t="s">
        <v>224</v>
      </c>
      <c r="C149" s="2">
        <v>-2113644</v>
      </c>
      <c r="D149" s="2">
        <v>-2113644</v>
      </c>
      <c r="E149" s="2">
        <v>-2113644</v>
      </c>
      <c r="F149" s="2">
        <v>-2113644</v>
      </c>
      <c r="G149" s="2">
        <v>-2113644</v>
      </c>
      <c r="H149" s="2">
        <v>-2113644</v>
      </c>
      <c r="I149" s="2">
        <v>-2113644</v>
      </c>
      <c r="J149" s="2">
        <v>-2113644</v>
      </c>
      <c r="K149" s="2">
        <v>-2113644</v>
      </c>
      <c r="L149" s="2">
        <v>-2113644</v>
      </c>
      <c r="M149" s="2">
        <v>-2113644</v>
      </c>
      <c r="N149" s="2">
        <v>-2113644</v>
      </c>
      <c r="O149" s="2">
        <v>-2113644</v>
      </c>
      <c r="P149" s="2">
        <v>-27477368</v>
      </c>
      <c r="Q149" s="2">
        <v>-2113644</v>
      </c>
      <c r="S149" s="15">
        <v>31</v>
      </c>
      <c r="T149" s="15" t="s">
        <v>222</v>
      </c>
      <c r="U149" s="15"/>
      <c r="V149" s="16"/>
      <c r="W149" s="16"/>
      <c r="X149" s="16"/>
      <c r="Y149" s="16"/>
      <c r="Z149" s="16"/>
      <c r="AA149" s="16">
        <f t="shared" ref="AA149:AA160" si="20">+Q149</f>
        <v>-2113644</v>
      </c>
      <c r="AB149" s="3">
        <f t="shared" si="19"/>
        <v>0</v>
      </c>
      <c r="AC149" s="15"/>
      <c r="AD149" s="16"/>
      <c r="AE149" s="16"/>
      <c r="AF149" s="16"/>
      <c r="AG149" s="16"/>
      <c r="AH149" s="16"/>
      <c r="AI149" s="16">
        <f t="shared" ref="AI149:AI160" si="21">+O149</f>
        <v>-2113644</v>
      </c>
      <c r="AJ149" s="15">
        <f t="shared" si="11"/>
        <v>0</v>
      </c>
    </row>
    <row r="150" spans="1:36" ht="12.75" customHeight="1" x14ac:dyDescent="0.2">
      <c r="A150" s="13" t="s">
        <v>225</v>
      </c>
      <c r="B150" s="13" t="s">
        <v>226</v>
      </c>
      <c r="C150" s="2">
        <v>3594451</v>
      </c>
      <c r="D150" s="2">
        <v>3594451</v>
      </c>
      <c r="E150" s="2">
        <v>3594451</v>
      </c>
      <c r="F150" s="2">
        <v>3594451</v>
      </c>
      <c r="G150" s="2">
        <v>3579451</v>
      </c>
      <c r="H150" s="2">
        <v>3574069</v>
      </c>
      <c r="I150" s="2">
        <v>3574069</v>
      </c>
      <c r="J150" s="2">
        <v>3574069</v>
      </c>
      <c r="K150" s="2">
        <v>3574069</v>
      </c>
      <c r="L150" s="2">
        <v>3574069</v>
      </c>
      <c r="M150" s="2">
        <v>3574069</v>
      </c>
      <c r="N150" s="2">
        <v>3574069</v>
      </c>
      <c r="O150" s="2">
        <v>3574069</v>
      </c>
      <c r="P150" s="2">
        <v>46549807</v>
      </c>
      <c r="Q150" s="2">
        <v>3580754</v>
      </c>
      <c r="S150" s="15">
        <v>31</v>
      </c>
      <c r="T150" s="15" t="s">
        <v>222</v>
      </c>
      <c r="U150" s="15"/>
      <c r="V150" s="16"/>
      <c r="W150" s="16"/>
      <c r="X150" s="16"/>
      <c r="Y150" s="16"/>
      <c r="Z150" s="16"/>
      <c r="AA150" s="16">
        <f t="shared" si="20"/>
        <v>3580754</v>
      </c>
      <c r="AB150" s="3">
        <f t="shared" si="19"/>
        <v>0</v>
      </c>
      <c r="AC150" s="15"/>
      <c r="AD150" s="16"/>
      <c r="AE150" s="16"/>
      <c r="AF150" s="16"/>
      <c r="AG150" s="16"/>
      <c r="AH150" s="16"/>
      <c r="AI150" s="16">
        <f t="shared" si="21"/>
        <v>3574069</v>
      </c>
      <c r="AJ150" s="15">
        <f t="shared" si="11"/>
        <v>0</v>
      </c>
    </row>
    <row r="151" spans="1:36" ht="12.75" customHeight="1" x14ac:dyDescent="0.2">
      <c r="A151" s="13" t="s">
        <v>227</v>
      </c>
      <c r="B151" s="13" t="s">
        <v>228</v>
      </c>
      <c r="C151" s="2">
        <v>2399</v>
      </c>
      <c r="D151" s="2">
        <v>2399</v>
      </c>
      <c r="E151" s="2">
        <v>2399</v>
      </c>
      <c r="F151" s="2">
        <v>2399</v>
      </c>
      <c r="G151" s="2">
        <v>2399</v>
      </c>
      <c r="H151" s="2">
        <v>2399</v>
      </c>
      <c r="I151" s="2">
        <v>2399</v>
      </c>
      <c r="J151" s="2">
        <v>2399</v>
      </c>
      <c r="K151" s="2">
        <v>2399</v>
      </c>
      <c r="L151" s="2">
        <v>2399</v>
      </c>
      <c r="M151" s="2">
        <v>2399</v>
      </c>
      <c r="N151" s="2">
        <v>2399</v>
      </c>
      <c r="O151" s="2">
        <v>2399</v>
      </c>
      <c r="P151" s="2">
        <v>31192</v>
      </c>
      <c r="Q151" s="2">
        <v>2399</v>
      </c>
      <c r="S151" s="15"/>
      <c r="T151" s="15"/>
      <c r="U151" s="15"/>
      <c r="V151" s="16"/>
      <c r="W151" s="16"/>
      <c r="X151" s="16"/>
      <c r="Y151" s="16"/>
      <c r="Z151" s="16"/>
      <c r="AA151" s="16">
        <f t="shared" si="20"/>
        <v>2399</v>
      </c>
      <c r="AB151" s="3">
        <f t="shared" si="19"/>
        <v>0</v>
      </c>
      <c r="AC151" s="15"/>
      <c r="AD151" s="16"/>
      <c r="AE151" s="16"/>
      <c r="AF151" s="16"/>
      <c r="AG151" s="16"/>
      <c r="AH151" s="16"/>
      <c r="AI151" s="16">
        <f t="shared" si="21"/>
        <v>2399</v>
      </c>
      <c r="AJ151" s="15">
        <f t="shared" si="11"/>
        <v>0</v>
      </c>
    </row>
    <row r="152" spans="1:36" ht="12.75" customHeight="1" x14ac:dyDescent="0.2">
      <c r="A152" s="13" t="s">
        <v>229</v>
      </c>
      <c r="B152" s="13" t="s">
        <v>230</v>
      </c>
      <c r="C152" s="2">
        <v>26100378</v>
      </c>
      <c r="D152" s="2">
        <v>26957647</v>
      </c>
      <c r="E152" s="2">
        <v>27748776</v>
      </c>
      <c r="F152" s="2">
        <v>28685532</v>
      </c>
      <c r="G152" s="2">
        <v>29535103</v>
      </c>
      <c r="H152" s="2">
        <v>30342585</v>
      </c>
      <c r="I152" s="2">
        <v>31028034</v>
      </c>
      <c r="J152" s="2">
        <v>31792121</v>
      </c>
      <c r="K152" s="2">
        <v>32592652</v>
      </c>
      <c r="L152" s="2">
        <v>33286049</v>
      </c>
      <c r="M152" s="2">
        <v>34080045</v>
      </c>
      <c r="N152" s="2">
        <v>34932523</v>
      </c>
      <c r="O152" s="2">
        <v>35833655</v>
      </c>
      <c r="P152" s="2">
        <v>402915101</v>
      </c>
      <c r="Q152" s="2">
        <v>30993469</v>
      </c>
      <c r="S152" s="15">
        <v>31</v>
      </c>
      <c r="T152" s="15" t="s">
        <v>222</v>
      </c>
      <c r="U152" s="15"/>
      <c r="V152" s="16"/>
      <c r="W152" s="16"/>
      <c r="X152" s="16"/>
      <c r="Y152" s="16"/>
      <c r="Z152" s="16"/>
      <c r="AA152" s="16">
        <f t="shared" si="20"/>
        <v>30993469</v>
      </c>
      <c r="AB152" s="3">
        <f t="shared" si="19"/>
        <v>0</v>
      </c>
      <c r="AC152" s="15"/>
      <c r="AD152" s="16"/>
      <c r="AE152" s="16"/>
      <c r="AF152" s="16"/>
      <c r="AG152" s="16"/>
      <c r="AH152" s="16"/>
      <c r="AI152" s="16">
        <f t="shared" si="21"/>
        <v>35833655</v>
      </c>
      <c r="AJ152" s="15">
        <f t="shared" si="11"/>
        <v>0</v>
      </c>
    </row>
    <row r="153" spans="1:36" ht="12.75" customHeight="1" x14ac:dyDescent="0.2">
      <c r="A153" s="13" t="s">
        <v>231</v>
      </c>
      <c r="B153" s="13" t="s">
        <v>232</v>
      </c>
      <c r="C153" s="2">
        <v>-220436364</v>
      </c>
      <c r="D153" s="2">
        <v>-225828127</v>
      </c>
      <c r="E153" s="2">
        <v>-230235799</v>
      </c>
      <c r="F153" s="2">
        <v>-238411354</v>
      </c>
      <c r="G153" s="2">
        <v>-243157053</v>
      </c>
      <c r="H153" s="2">
        <v>-246896512</v>
      </c>
      <c r="I153" s="2">
        <v>-251818172</v>
      </c>
      <c r="J153" s="2">
        <v>-255662207</v>
      </c>
      <c r="K153" s="2">
        <v>-259506481</v>
      </c>
      <c r="L153" s="2">
        <v>-264614206</v>
      </c>
      <c r="M153" s="2">
        <v>-268783189</v>
      </c>
      <c r="N153" s="2">
        <v>-274685407</v>
      </c>
      <c r="O153" s="2">
        <v>-278698272</v>
      </c>
      <c r="P153" s="2">
        <v>-3258733141</v>
      </c>
      <c r="Q153" s="2">
        <v>-250671780</v>
      </c>
      <c r="S153" s="15"/>
      <c r="T153" s="15"/>
      <c r="U153" s="15"/>
      <c r="V153" s="16"/>
      <c r="W153" s="16"/>
      <c r="X153" s="16"/>
      <c r="Y153" s="16"/>
      <c r="Z153" s="16"/>
      <c r="AA153" s="16">
        <f t="shared" si="20"/>
        <v>-250671780</v>
      </c>
      <c r="AC153" s="15"/>
      <c r="AD153" s="16"/>
      <c r="AE153" s="16"/>
      <c r="AF153" s="16"/>
      <c r="AG153" s="16"/>
      <c r="AH153" s="16"/>
      <c r="AI153" s="16">
        <f t="shared" si="21"/>
        <v>-278698272</v>
      </c>
      <c r="AJ153" s="15"/>
    </row>
    <row r="154" spans="1:36" s="32" customFormat="1" ht="12.75" customHeight="1" x14ac:dyDescent="0.2">
      <c r="A154" s="13" t="s">
        <v>233</v>
      </c>
      <c r="B154" s="13" t="s">
        <v>234</v>
      </c>
      <c r="C154" s="2">
        <v>-54104</v>
      </c>
      <c r="D154" s="2">
        <v>-54104</v>
      </c>
      <c r="E154" s="2">
        <v>-54104</v>
      </c>
      <c r="F154" s="2">
        <v>-54104</v>
      </c>
      <c r="G154" s="2">
        <v>-54104</v>
      </c>
      <c r="H154" s="2">
        <v>-54104</v>
      </c>
      <c r="I154" s="2">
        <v>-54104</v>
      </c>
      <c r="J154" s="2">
        <v>-54104</v>
      </c>
      <c r="K154" s="2">
        <v>-54104</v>
      </c>
      <c r="L154" s="2">
        <v>-54104</v>
      </c>
      <c r="M154" s="2">
        <v>-54104</v>
      </c>
      <c r="N154" s="2">
        <v>-54104</v>
      </c>
      <c r="O154" s="2">
        <v>-54104</v>
      </c>
      <c r="P154" s="2">
        <v>-703355</v>
      </c>
      <c r="Q154" s="2">
        <v>-54104</v>
      </c>
      <c r="S154" s="33">
        <v>31</v>
      </c>
      <c r="T154" s="33" t="s">
        <v>222</v>
      </c>
      <c r="U154" s="33"/>
      <c r="V154" s="33"/>
      <c r="W154" s="33"/>
      <c r="X154" s="33"/>
      <c r="Y154" s="33"/>
      <c r="Z154" s="33"/>
      <c r="AA154" s="33">
        <f t="shared" si="20"/>
        <v>-54104</v>
      </c>
      <c r="AB154" s="34">
        <f t="shared" si="19"/>
        <v>0</v>
      </c>
      <c r="AC154" s="33"/>
      <c r="AD154" s="33"/>
      <c r="AE154" s="33"/>
      <c r="AF154" s="33"/>
      <c r="AG154" s="33"/>
      <c r="AH154" s="33"/>
      <c r="AI154" s="16">
        <f t="shared" si="21"/>
        <v>-54104</v>
      </c>
      <c r="AJ154" s="15">
        <f t="shared" si="11"/>
        <v>0</v>
      </c>
    </row>
    <row r="155" spans="1:36" ht="12.75" customHeight="1" x14ac:dyDescent="0.2">
      <c r="A155" s="13" t="s">
        <v>235</v>
      </c>
      <c r="B155" s="13" t="s">
        <v>236</v>
      </c>
      <c r="C155" s="2">
        <v>106668202</v>
      </c>
      <c r="D155" s="2">
        <v>109689594</v>
      </c>
      <c r="E155" s="2">
        <v>114616757</v>
      </c>
      <c r="F155" s="2">
        <v>119588776</v>
      </c>
      <c r="G155" s="2">
        <v>125138093</v>
      </c>
      <c r="H155" s="2">
        <v>128897425</v>
      </c>
      <c r="I155" s="2">
        <v>132315424</v>
      </c>
      <c r="J155" s="2">
        <v>136364610</v>
      </c>
      <c r="K155" s="2">
        <v>137872376</v>
      </c>
      <c r="L155" s="2">
        <v>139358747</v>
      </c>
      <c r="M155" s="2">
        <v>141368232</v>
      </c>
      <c r="N155" s="2">
        <v>139479235</v>
      </c>
      <c r="O155" s="2">
        <v>143225791</v>
      </c>
      <c r="P155" s="2">
        <v>1674583260</v>
      </c>
      <c r="Q155" s="2">
        <v>128814097</v>
      </c>
      <c r="S155" s="15">
        <v>31</v>
      </c>
      <c r="T155" s="15" t="s">
        <v>222</v>
      </c>
      <c r="U155" s="15"/>
      <c r="V155" s="16"/>
      <c r="W155" s="16"/>
      <c r="X155" s="16"/>
      <c r="Y155" s="16"/>
      <c r="Z155" s="16"/>
      <c r="AA155" s="16">
        <f t="shared" si="20"/>
        <v>128814097</v>
      </c>
      <c r="AB155" s="3">
        <f t="shared" si="19"/>
        <v>0</v>
      </c>
      <c r="AC155" s="15"/>
      <c r="AD155" s="16"/>
      <c r="AE155" s="16"/>
      <c r="AF155" s="16"/>
      <c r="AG155" s="16"/>
      <c r="AH155" s="16"/>
      <c r="AI155" s="16">
        <f t="shared" si="21"/>
        <v>143225791</v>
      </c>
      <c r="AJ155" s="15">
        <f t="shared" ref="AJ155:AJ229" si="22">SUM(AD155:AI155)-O155</f>
        <v>0</v>
      </c>
    </row>
    <row r="156" spans="1:36" ht="12.75" customHeight="1" x14ac:dyDescent="0.2">
      <c r="A156" s="13" t="s">
        <v>237</v>
      </c>
      <c r="B156" s="13" t="s">
        <v>238</v>
      </c>
      <c r="C156" s="2">
        <v>523188</v>
      </c>
      <c r="D156" s="2">
        <v>523188</v>
      </c>
      <c r="E156" s="2">
        <v>523188</v>
      </c>
      <c r="F156" s="2">
        <v>523188</v>
      </c>
      <c r="G156" s="2">
        <v>523188</v>
      </c>
      <c r="H156" s="2">
        <v>523188</v>
      </c>
      <c r="I156" s="2">
        <v>523188</v>
      </c>
      <c r="J156" s="2">
        <v>523188</v>
      </c>
      <c r="K156" s="2">
        <v>523188</v>
      </c>
      <c r="L156" s="2">
        <v>523188</v>
      </c>
      <c r="M156" s="2">
        <v>523188</v>
      </c>
      <c r="N156" s="2">
        <v>523188</v>
      </c>
      <c r="O156" s="2">
        <v>523188</v>
      </c>
      <c r="P156" s="2">
        <v>6801447</v>
      </c>
      <c r="Q156" s="2">
        <v>523188</v>
      </c>
      <c r="S156" s="15">
        <v>32</v>
      </c>
      <c r="T156" s="15" t="s">
        <v>222</v>
      </c>
      <c r="U156" s="15"/>
      <c r="V156" s="16"/>
      <c r="W156" s="16"/>
      <c r="X156" s="16"/>
      <c r="Y156" s="16"/>
      <c r="Z156" s="16"/>
      <c r="AA156" s="16">
        <f t="shared" si="20"/>
        <v>523188</v>
      </c>
      <c r="AB156" s="3">
        <f t="shared" si="19"/>
        <v>0</v>
      </c>
      <c r="AC156" s="15"/>
      <c r="AD156" s="16"/>
      <c r="AE156" s="16"/>
      <c r="AF156" s="16"/>
      <c r="AG156" s="16"/>
      <c r="AH156" s="16"/>
      <c r="AI156" s="16">
        <f t="shared" si="21"/>
        <v>523188</v>
      </c>
      <c r="AJ156" s="15">
        <f t="shared" ref="AJ156:AJ157" si="23">SUM(AD156:AI156)-O156</f>
        <v>0</v>
      </c>
    </row>
    <row r="157" spans="1:36" ht="12.75" customHeight="1" x14ac:dyDescent="0.2">
      <c r="A157" s="13" t="s">
        <v>239</v>
      </c>
      <c r="B157" s="13" t="s">
        <v>240</v>
      </c>
      <c r="C157" s="2">
        <v>-77743</v>
      </c>
      <c r="D157" s="2">
        <v>-77743</v>
      </c>
      <c r="E157" s="2">
        <v>-77743</v>
      </c>
      <c r="F157" s="2">
        <v>-77743</v>
      </c>
      <c r="G157" s="2">
        <v>-77743</v>
      </c>
      <c r="H157" s="2">
        <v>-77743</v>
      </c>
      <c r="I157" s="2">
        <v>-77743</v>
      </c>
      <c r="J157" s="2">
        <v>-77743</v>
      </c>
      <c r="K157" s="2">
        <v>-77743</v>
      </c>
      <c r="L157" s="2">
        <v>-77743</v>
      </c>
      <c r="M157" s="2">
        <v>-77743</v>
      </c>
      <c r="N157" s="2">
        <v>-77743</v>
      </c>
      <c r="O157" s="2">
        <v>-77743</v>
      </c>
      <c r="P157" s="2">
        <v>-1010655</v>
      </c>
      <c r="Q157" s="2">
        <v>-77743</v>
      </c>
      <c r="S157" s="15">
        <v>33</v>
      </c>
      <c r="T157" s="15" t="s">
        <v>222</v>
      </c>
      <c r="U157" s="15"/>
      <c r="V157" s="16"/>
      <c r="W157" s="16"/>
      <c r="X157" s="16"/>
      <c r="Y157" s="16"/>
      <c r="Z157" s="16"/>
      <c r="AA157" s="16">
        <f t="shared" si="20"/>
        <v>-77743</v>
      </c>
      <c r="AB157" s="3">
        <f t="shared" si="19"/>
        <v>0</v>
      </c>
      <c r="AC157" s="15"/>
      <c r="AD157" s="16"/>
      <c r="AE157" s="16"/>
      <c r="AF157" s="16"/>
      <c r="AG157" s="16"/>
      <c r="AH157" s="16"/>
      <c r="AI157" s="16">
        <f t="shared" si="21"/>
        <v>-77743</v>
      </c>
      <c r="AJ157" s="15">
        <f t="shared" si="23"/>
        <v>0</v>
      </c>
    </row>
    <row r="158" spans="1:36" ht="12.75" customHeight="1" x14ac:dyDescent="0.2">
      <c r="A158" s="13" t="s">
        <v>241</v>
      </c>
      <c r="B158" s="13" t="s">
        <v>242</v>
      </c>
      <c r="C158" s="2">
        <v>103667</v>
      </c>
      <c r="D158" s="2">
        <v>104622</v>
      </c>
      <c r="E158" s="2">
        <v>105155</v>
      </c>
      <c r="F158" s="2">
        <v>109718</v>
      </c>
      <c r="G158" s="2">
        <v>111005</v>
      </c>
      <c r="H158" s="2">
        <v>112990</v>
      </c>
      <c r="I158" s="2">
        <v>112126</v>
      </c>
      <c r="J158" s="2">
        <v>119879</v>
      </c>
      <c r="K158" s="2">
        <v>130124</v>
      </c>
      <c r="L158" s="2">
        <v>137340</v>
      </c>
      <c r="M158" s="2">
        <v>135349</v>
      </c>
      <c r="N158" s="2">
        <v>135649</v>
      </c>
      <c r="O158" s="2">
        <v>137178</v>
      </c>
      <c r="P158" s="2">
        <v>1554800</v>
      </c>
      <c r="Q158" s="2">
        <v>119600</v>
      </c>
      <c r="S158" s="15">
        <v>31</v>
      </c>
      <c r="T158" s="15" t="s">
        <v>222</v>
      </c>
      <c r="U158" s="15"/>
      <c r="V158" s="16"/>
      <c r="W158" s="16"/>
      <c r="X158" s="16"/>
      <c r="Y158" s="16"/>
      <c r="Z158" s="16"/>
      <c r="AA158" s="16">
        <f t="shared" si="20"/>
        <v>119600</v>
      </c>
      <c r="AB158" s="3">
        <f t="shared" si="19"/>
        <v>0</v>
      </c>
      <c r="AC158" s="15"/>
      <c r="AD158" s="16"/>
      <c r="AE158" s="16"/>
      <c r="AF158" s="16"/>
      <c r="AG158" s="16"/>
      <c r="AH158" s="16"/>
      <c r="AI158" s="16">
        <f t="shared" si="21"/>
        <v>137178</v>
      </c>
      <c r="AJ158" s="15">
        <f t="shared" si="22"/>
        <v>0</v>
      </c>
    </row>
    <row r="159" spans="1:36" ht="12.75" customHeight="1" x14ac:dyDescent="0.2">
      <c r="A159" s="13" t="s">
        <v>243</v>
      </c>
      <c r="B159" s="13" t="s">
        <v>244</v>
      </c>
      <c r="C159" s="2">
        <v>356276</v>
      </c>
      <c r="D159" s="2">
        <v>356276</v>
      </c>
      <c r="E159" s="2">
        <v>356276</v>
      </c>
      <c r="F159" s="2">
        <v>356276</v>
      </c>
      <c r="G159" s="2">
        <v>356276</v>
      </c>
      <c r="H159" s="2">
        <v>356276</v>
      </c>
      <c r="I159" s="2">
        <v>356276</v>
      </c>
      <c r="J159" s="2">
        <v>356276</v>
      </c>
      <c r="K159" s="2">
        <v>356276</v>
      </c>
      <c r="L159" s="2">
        <v>356276</v>
      </c>
      <c r="M159" s="2">
        <v>356276</v>
      </c>
      <c r="N159" s="2">
        <v>356276</v>
      </c>
      <c r="O159" s="2">
        <v>356276</v>
      </c>
      <c r="P159" s="2">
        <v>4631593</v>
      </c>
      <c r="Q159" s="2">
        <v>356276</v>
      </c>
      <c r="S159" s="15">
        <v>31</v>
      </c>
      <c r="T159" s="15" t="s">
        <v>222</v>
      </c>
      <c r="U159" s="15"/>
      <c r="V159" s="16"/>
      <c r="W159" s="16"/>
      <c r="X159" s="16"/>
      <c r="Y159" s="16"/>
      <c r="Z159" s="16"/>
      <c r="AA159" s="16">
        <f t="shared" si="20"/>
        <v>356276</v>
      </c>
      <c r="AB159" s="3">
        <f t="shared" si="19"/>
        <v>0</v>
      </c>
      <c r="AC159" s="15"/>
      <c r="AD159" s="16"/>
      <c r="AE159" s="16"/>
      <c r="AF159" s="16"/>
      <c r="AG159" s="16"/>
      <c r="AH159" s="16"/>
      <c r="AI159" s="16">
        <f t="shared" si="21"/>
        <v>356276</v>
      </c>
      <c r="AJ159" s="15">
        <f t="shared" si="22"/>
        <v>0</v>
      </c>
    </row>
    <row r="160" spans="1:36" ht="12.75" customHeight="1" x14ac:dyDescent="0.2">
      <c r="A160" s="13" t="s">
        <v>245</v>
      </c>
      <c r="B160" s="13" t="s">
        <v>246</v>
      </c>
      <c r="C160" s="2">
        <v>1616220</v>
      </c>
      <c r="D160" s="2">
        <v>2843185</v>
      </c>
      <c r="E160" s="2">
        <v>2093837</v>
      </c>
      <c r="F160" s="2">
        <v>2500862</v>
      </c>
      <c r="G160" s="2">
        <v>2310444</v>
      </c>
      <c r="H160" s="2">
        <v>2101948</v>
      </c>
      <c r="I160" s="2">
        <v>1561016</v>
      </c>
      <c r="J160" s="2">
        <v>-355301</v>
      </c>
      <c r="K160" s="2">
        <v>1412273</v>
      </c>
      <c r="L160" s="2">
        <v>1169287</v>
      </c>
      <c r="M160" s="2">
        <v>719648</v>
      </c>
      <c r="N160" s="2">
        <v>1872139</v>
      </c>
      <c r="O160" s="2">
        <v>1515486</v>
      </c>
      <c r="P160" s="2">
        <v>21361044</v>
      </c>
      <c r="Q160" s="2">
        <v>1643157</v>
      </c>
      <c r="S160" s="15">
        <v>31</v>
      </c>
      <c r="T160" s="15" t="s">
        <v>222</v>
      </c>
      <c r="U160" s="15"/>
      <c r="V160" s="16"/>
      <c r="W160" s="16"/>
      <c r="X160" s="16"/>
      <c r="Y160" s="16"/>
      <c r="Z160" s="16"/>
      <c r="AA160" s="16">
        <f t="shared" si="20"/>
        <v>1643157</v>
      </c>
      <c r="AB160" s="3">
        <f t="shared" si="19"/>
        <v>0</v>
      </c>
      <c r="AC160" s="15"/>
      <c r="AD160" s="16"/>
      <c r="AE160" s="16"/>
      <c r="AF160" s="16"/>
      <c r="AG160" s="16"/>
      <c r="AH160" s="16"/>
      <c r="AI160" s="16">
        <f t="shared" si="21"/>
        <v>1515486</v>
      </c>
      <c r="AJ160" s="15">
        <f t="shared" si="22"/>
        <v>0</v>
      </c>
    </row>
    <row r="161" spans="1:36" ht="12.75" customHeight="1" x14ac:dyDescent="0.2">
      <c r="A161" s="13" t="s">
        <v>247</v>
      </c>
      <c r="B161" s="13" t="s">
        <v>248</v>
      </c>
      <c r="C161" s="2">
        <v>297060</v>
      </c>
      <c r="D161" s="2">
        <v>320115</v>
      </c>
      <c r="E161" s="2">
        <v>338116</v>
      </c>
      <c r="F161" s="2">
        <v>355151</v>
      </c>
      <c r="G161" s="2">
        <v>369536</v>
      </c>
      <c r="H161" s="2">
        <v>381755</v>
      </c>
      <c r="I161" s="2">
        <v>389447</v>
      </c>
      <c r="J161" s="2">
        <v>396480</v>
      </c>
      <c r="K161" s="2">
        <v>406108</v>
      </c>
      <c r="L161" s="2">
        <v>412770</v>
      </c>
      <c r="M161" s="2">
        <v>420721</v>
      </c>
      <c r="N161" s="2">
        <v>434838</v>
      </c>
      <c r="O161" s="2">
        <v>454318</v>
      </c>
      <c r="P161" s="2">
        <v>4976416</v>
      </c>
      <c r="Q161" s="2">
        <v>382801</v>
      </c>
      <c r="S161" s="15">
        <v>31</v>
      </c>
      <c r="T161" s="15" t="s">
        <v>222</v>
      </c>
      <c r="U161" s="15"/>
      <c r="V161" s="16"/>
      <c r="W161" s="16"/>
      <c r="X161" s="16"/>
      <c r="Y161" s="16"/>
      <c r="Z161" s="16"/>
      <c r="AA161" s="16">
        <f>+Q161</f>
        <v>382801</v>
      </c>
      <c r="AB161" s="3">
        <f t="shared" si="19"/>
        <v>0</v>
      </c>
      <c r="AC161" s="15"/>
      <c r="AD161" s="16"/>
      <c r="AE161" s="16"/>
      <c r="AF161" s="16"/>
      <c r="AG161" s="16"/>
      <c r="AH161" s="16"/>
      <c r="AI161" s="16">
        <f>+O161</f>
        <v>454318</v>
      </c>
      <c r="AJ161" s="15">
        <f t="shared" si="22"/>
        <v>0</v>
      </c>
    </row>
    <row r="162" spans="1:36" ht="12.75" customHeight="1" x14ac:dyDescent="0.2">
      <c r="A162" s="13" t="s">
        <v>249</v>
      </c>
      <c r="B162" s="13" t="s">
        <v>250</v>
      </c>
      <c r="C162" s="2">
        <v>-7500</v>
      </c>
      <c r="D162" s="2">
        <v>-7500</v>
      </c>
      <c r="E162" s="2">
        <v>-7500</v>
      </c>
      <c r="F162" s="2">
        <v>-7500</v>
      </c>
      <c r="G162" s="2">
        <v>-7500</v>
      </c>
      <c r="H162" s="2">
        <v>-7500</v>
      </c>
      <c r="I162" s="2">
        <v>-7500</v>
      </c>
      <c r="J162" s="2">
        <v>-7500</v>
      </c>
      <c r="K162" s="2">
        <v>-7500</v>
      </c>
      <c r="L162" s="2">
        <v>-7500</v>
      </c>
      <c r="M162" s="2">
        <v>-7500</v>
      </c>
      <c r="N162" s="2">
        <v>-7500</v>
      </c>
      <c r="O162" s="2">
        <v>-7500</v>
      </c>
      <c r="P162" s="2">
        <v>-97500</v>
      </c>
      <c r="Q162" s="2">
        <v>-7500</v>
      </c>
      <c r="S162" s="15"/>
      <c r="T162" s="15"/>
      <c r="U162" s="15"/>
      <c r="V162" s="16"/>
      <c r="W162" s="16"/>
      <c r="X162" s="16"/>
      <c r="Y162" s="16"/>
      <c r="Z162" s="16"/>
      <c r="AA162" s="16">
        <f>+Q162</f>
        <v>-7500</v>
      </c>
      <c r="AB162" s="3">
        <f t="shared" si="19"/>
        <v>0</v>
      </c>
      <c r="AC162" s="15"/>
      <c r="AD162" s="16"/>
      <c r="AE162" s="16"/>
      <c r="AF162" s="16"/>
      <c r="AG162" s="16"/>
      <c r="AH162" s="16"/>
      <c r="AI162" s="16">
        <f>+O162</f>
        <v>-7500</v>
      </c>
      <c r="AJ162" s="15">
        <f t="shared" ref="AJ162" si="24">SUM(AD162:AI162)-O162</f>
        <v>0</v>
      </c>
    </row>
    <row r="163" spans="1:36" ht="12.75" customHeight="1" x14ac:dyDescent="0.2">
      <c r="C163" s="27" t="s">
        <v>122</v>
      </c>
      <c r="D163" s="27" t="s">
        <v>122</v>
      </c>
      <c r="E163" s="27" t="s">
        <v>122</v>
      </c>
      <c r="F163" s="27" t="s">
        <v>122</v>
      </c>
      <c r="G163" s="27" t="s">
        <v>122</v>
      </c>
      <c r="H163" s="27" t="s">
        <v>122</v>
      </c>
      <c r="I163" s="27" t="s">
        <v>122</v>
      </c>
      <c r="J163" s="27" t="s">
        <v>122</v>
      </c>
      <c r="K163" s="27" t="s">
        <v>122</v>
      </c>
      <c r="L163" s="27" t="s">
        <v>122</v>
      </c>
      <c r="M163" s="27" t="s">
        <v>122</v>
      </c>
      <c r="N163" s="27" t="s">
        <v>122</v>
      </c>
      <c r="O163" s="27" t="s">
        <v>122</v>
      </c>
      <c r="P163" s="27" t="s">
        <v>122</v>
      </c>
      <c r="Q163" s="27" t="s">
        <v>122</v>
      </c>
      <c r="S163" s="15"/>
      <c r="T163" s="15"/>
      <c r="U163" s="15"/>
      <c r="V163" s="16"/>
      <c r="W163" s="16"/>
      <c r="X163" s="16"/>
      <c r="Y163" s="16"/>
      <c r="Z163" s="16"/>
      <c r="AA163" s="16"/>
      <c r="AC163" s="15"/>
      <c r="AD163" s="16"/>
      <c r="AE163" s="16"/>
      <c r="AF163" s="16"/>
      <c r="AG163" s="16"/>
      <c r="AH163" s="16"/>
      <c r="AI163" s="16"/>
      <c r="AJ163" s="15"/>
    </row>
    <row r="164" spans="1:36" ht="12.75" customHeight="1" x14ac:dyDescent="0.2">
      <c r="A164" s="22" t="s">
        <v>251</v>
      </c>
      <c r="B164" s="23"/>
      <c r="C164" s="24">
        <v>-83735732</v>
      </c>
      <c r="D164" s="24">
        <v>-83997859</v>
      </c>
      <c r="E164" s="24">
        <v>-83418053</v>
      </c>
      <c r="F164" s="24">
        <v>-85256209</v>
      </c>
      <c r="G164" s="24">
        <v>-83792766</v>
      </c>
      <c r="H164" s="24">
        <v>-83165919</v>
      </c>
      <c r="I164" s="24">
        <v>-84518234</v>
      </c>
      <c r="J164" s="24">
        <v>-85450528</v>
      </c>
      <c r="K164" s="24">
        <v>-85199058</v>
      </c>
      <c r="L164" s="24">
        <v>-88356123</v>
      </c>
      <c r="M164" s="24">
        <v>-90165305</v>
      </c>
      <c r="N164" s="24">
        <v>-95937132</v>
      </c>
      <c r="O164" s="24">
        <v>-95637954</v>
      </c>
      <c r="P164" s="24">
        <v>-1128630870</v>
      </c>
      <c r="Q164" s="24">
        <v>-86817759</v>
      </c>
      <c r="S164" s="15"/>
      <c r="T164" s="15"/>
      <c r="U164" s="15"/>
      <c r="V164" s="16"/>
      <c r="W164" s="16"/>
      <c r="X164" s="16"/>
      <c r="Y164" s="16"/>
      <c r="Z164" s="16"/>
      <c r="AA164" s="16"/>
      <c r="AC164" s="15"/>
      <c r="AD164" s="16"/>
      <c r="AE164" s="16"/>
      <c r="AF164" s="16"/>
      <c r="AG164" s="16"/>
      <c r="AH164" s="16"/>
      <c r="AI164" s="16"/>
      <c r="AJ164" s="15"/>
    </row>
    <row r="165" spans="1:36" ht="12.75" customHeight="1" x14ac:dyDescent="0.2">
      <c r="C165" s="2"/>
      <c r="D165" s="2"/>
      <c r="E165" s="2"/>
      <c r="F165" s="2"/>
      <c r="G165" s="2"/>
      <c r="H165" s="2"/>
      <c r="I165" s="2"/>
      <c r="J165" s="2"/>
      <c r="K165" s="2"/>
      <c r="L165" s="2"/>
      <c r="M165" s="2"/>
      <c r="N165" s="2"/>
      <c r="O165" s="2"/>
      <c r="S165" s="15"/>
      <c r="T165" s="15"/>
      <c r="U165" s="15"/>
      <c r="V165" s="16"/>
      <c r="W165" s="16"/>
      <c r="X165" s="16"/>
      <c r="Y165" s="16"/>
      <c r="Z165" s="16"/>
      <c r="AA165" s="16"/>
      <c r="AC165" s="15"/>
      <c r="AD165" s="16"/>
      <c r="AE165" s="16"/>
      <c r="AF165" s="16"/>
      <c r="AG165" s="16"/>
      <c r="AH165" s="16"/>
      <c r="AI165" s="16"/>
      <c r="AJ165" s="15">
        <f t="shared" si="22"/>
        <v>0</v>
      </c>
    </row>
    <row r="166" spans="1:36" ht="12.75" customHeight="1" x14ac:dyDescent="0.2">
      <c r="A166" s="22" t="s">
        <v>252</v>
      </c>
      <c r="B166" s="23"/>
      <c r="C166" s="24"/>
      <c r="D166" s="24"/>
      <c r="E166" s="24"/>
      <c r="F166" s="24"/>
      <c r="G166" s="24"/>
      <c r="H166" s="24"/>
      <c r="I166" s="24"/>
      <c r="J166" s="24"/>
      <c r="K166" s="24"/>
      <c r="L166" s="24"/>
      <c r="M166" s="24"/>
      <c r="N166" s="24"/>
      <c r="O166" s="24"/>
      <c r="P166" s="24"/>
      <c r="Q166" s="24"/>
      <c r="S166" s="15">
        <v>33</v>
      </c>
      <c r="T166" s="15" t="s">
        <v>128</v>
      </c>
      <c r="U166" s="15"/>
      <c r="V166" s="16"/>
      <c r="W166" s="16"/>
      <c r="X166" s="16"/>
      <c r="Y166" s="16"/>
      <c r="Z166" s="31"/>
      <c r="AA166" s="16"/>
      <c r="AC166" s="15"/>
      <c r="AD166" s="16"/>
      <c r="AE166" s="16"/>
      <c r="AF166" s="16"/>
      <c r="AG166" s="16"/>
      <c r="AH166" s="31"/>
      <c r="AI166" s="16"/>
      <c r="AJ166" s="15">
        <f t="shared" si="22"/>
        <v>0</v>
      </c>
    </row>
    <row r="167" spans="1:36" ht="12.75" customHeight="1" x14ac:dyDescent="0.2">
      <c r="A167" s="13" t="s">
        <v>253</v>
      </c>
      <c r="B167" s="13" t="s">
        <v>254</v>
      </c>
      <c r="C167" s="2">
        <v>431048</v>
      </c>
      <c r="D167" s="2">
        <v>441982</v>
      </c>
      <c r="E167" s="2">
        <v>454478</v>
      </c>
      <c r="F167" s="2">
        <v>472438</v>
      </c>
      <c r="G167" s="2">
        <v>531170</v>
      </c>
      <c r="H167" s="2">
        <v>519648</v>
      </c>
      <c r="I167" s="2">
        <v>508462</v>
      </c>
      <c r="J167" s="2">
        <v>552869</v>
      </c>
      <c r="K167" s="2">
        <v>544468</v>
      </c>
      <c r="L167" s="2">
        <v>529635</v>
      </c>
      <c r="M167" s="2">
        <v>469717</v>
      </c>
      <c r="N167" s="2">
        <v>507659</v>
      </c>
      <c r="O167" s="2">
        <v>676922</v>
      </c>
      <c r="P167" s="2">
        <v>6640495</v>
      </c>
      <c r="Q167" s="2">
        <v>510807</v>
      </c>
      <c r="S167" s="15">
        <v>32</v>
      </c>
      <c r="T167" s="15" t="s">
        <v>128</v>
      </c>
      <c r="U167" s="15"/>
      <c r="V167" s="16"/>
      <c r="W167" s="16"/>
      <c r="X167" s="16"/>
      <c r="Y167" s="16">
        <f>+Q167</f>
        <v>510807</v>
      </c>
      <c r="Z167" s="31"/>
      <c r="AA167" s="16"/>
      <c r="AB167" s="3">
        <f t="shared" si="19"/>
        <v>0</v>
      </c>
      <c r="AC167" s="15"/>
      <c r="AD167" s="16"/>
      <c r="AE167" s="16"/>
      <c r="AF167" s="16"/>
      <c r="AG167" s="16">
        <f>+O167</f>
        <v>676922</v>
      </c>
      <c r="AH167" s="31"/>
      <c r="AI167" s="16"/>
      <c r="AJ167" s="15">
        <f t="shared" si="22"/>
        <v>0</v>
      </c>
    </row>
    <row r="168" spans="1:36" ht="12.75" customHeight="1" x14ac:dyDescent="0.2">
      <c r="A168" s="13" t="s">
        <v>255</v>
      </c>
      <c r="B168" s="13" t="s">
        <v>256</v>
      </c>
      <c r="C168" s="2">
        <v>0</v>
      </c>
      <c r="D168" s="2">
        <v>1134</v>
      </c>
      <c r="E168" s="2">
        <v>12507</v>
      </c>
      <c r="F168" s="2">
        <v>17920</v>
      </c>
      <c r="G168" s="2">
        <v>27164</v>
      </c>
      <c r="H168" s="2">
        <v>54217</v>
      </c>
      <c r="I168" s="2">
        <v>174109</v>
      </c>
      <c r="J168" s="2">
        <v>204250</v>
      </c>
      <c r="K168" s="2">
        <v>237301</v>
      </c>
      <c r="L168" s="2">
        <v>232400</v>
      </c>
      <c r="M168" s="2">
        <v>246493</v>
      </c>
      <c r="N168" s="2">
        <v>265158</v>
      </c>
      <c r="O168" s="2">
        <v>0</v>
      </c>
      <c r="P168" s="2">
        <v>1472654</v>
      </c>
      <c r="Q168" s="2">
        <v>113281</v>
      </c>
      <c r="S168" s="15">
        <v>32</v>
      </c>
      <c r="T168" s="15" t="s">
        <v>128</v>
      </c>
      <c r="U168" s="15"/>
      <c r="V168" s="16"/>
      <c r="W168" s="16"/>
      <c r="X168" s="16"/>
      <c r="Y168" s="16">
        <f>+Q168</f>
        <v>113281</v>
      </c>
      <c r="Z168" s="31"/>
      <c r="AA168" s="16"/>
      <c r="AB168" s="3">
        <f t="shared" si="19"/>
        <v>0</v>
      </c>
      <c r="AC168" s="15"/>
      <c r="AD168" s="16"/>
      <c r="AE168" s="16"/>
      <c r="AF168" s="16"/>
      <c r="AG168" s="16">
        <f>+O168</f>
        <v>0</v>
      </c>
      <c r="AH168" s="31"/>
      <c r="AI168" s="16"/>
      <c r="AJ168" s="15">
        <f t="shared" si="22"/>
        <v>0</v>
      </c>
    </row>
    <row r="169" spans="1:36" ht="12.75" customHeight="1" x14ac:dyDescent="0.2">
      <c r="C169" s="27" t="s">
        <v>122</v>
      </c>
      <c r="D169" s="27" t="s">
        <v>122</v>
      </c>
      <c r="E169" s="27" t="s">
        <v>122</v>
      </c>
      <c r="F169" s="27" t="s">
        <v>122</v>
      </c>
      <c r="G169" s="27" t="s">
        <v>122</v>
      </c>
      <c r="H169" s="27" t="s">
        <v>122</v>
      </c>
      <c r="I169" s="27" t="s">
        <v>122</v>
      </c>
      <c r="J169" s="27" t="s">
        <v>122</v>
      </c>
      <c r="K169" s="27" t="s">
        <v>122</v>
      </c>
      <c r="L169" s="27" t="s">
        <v>122</v>
      </c>
      <c r="M169" s="27" t="s">
        <v>122</v>
      </c>
      <c r="N169" s="27" t="s">
        <v>122</v>
      </c>
      <c r="O169" s="27" t="s">
        <v>122</v>
      </c>
      <c r="P169" s="27" t="s">
        <v>122</v>
      </c>
      <c r="Q169" s="27" t="s">
        <v>122</v>
      </c>
      <c r="S169" s="15"/>
      <c r="T169" s="15"/>
      <c r="U169" s="15"/>
      <c r="V169" s="16"/>
      <c r="W169" s="16"/>
      <c r="X169" s="16"/>
      <c r="Y169" s="16"/>
      <c r="Z169" s="16"/>
      <c r="AA169" s="16"/>
      <c r="AC169" s="15"/>
      <c r="AD169" s="16"/>
      <c r="AE169" s="16"/>
      <c r="AF169" s="16"/>
      <c r="AG169" s="16"/>
      <c r="AH169" s="16"/>
      <c r="AI169" s="16"/>
      <c r="AJ169" s="15"/>
    </row>
    <row r="170" spans="1:36" ht="12.75" customHeight="1" x14ac:dyDescent="0.2">
      <c r="A170" s="22" t="s">
        <v>257</v>
      </c>
      <c r="B170" s="23"/>
      <c r="C170" s="24">
        <v>431048</v>
      </c>
      <c r="D170" s="24">
        <v>443116</v>
      </c>
      <c r="E170" s="24">
        <v>466985</v>
      </c>
      <c r="F170" s="24">
        <v>490358</v>
      </c>
      <c r="G170" s="24">
        <v>558335</v>
      </c>
      <c r="H170" s="24">
        <v>573865</v>
      </c>
      <c r="I170" s="24">
        <v>682571</v>
      </c>
      <c r="J170" s="24">
        <v>757119</v>
      </c>
      <c r="K170" s="24">
        <v>781769</v>
      </c>
      <c r="L170" s="24">
        <v>762035</v>
      </c>
      <c r="M170" s="24">
        <v>716210</v>
      </c>
      <c r="N170" s="24">
        <v>772817</v>
      </c>
      <c r="O170" s="24">
        <v>676922</v>
      </c>
      <c r="P170" s="24">
        <v>8113149</v>
      </c>
      <c r="Q170" s="24">
        <v>624088</v>
      </c>
      <c r="S170" s="15"/>
      <c r="T170" s="15"/>
      <c r="U170" s="15"/>
      <c r="V170" s="16"/>
      <c r="W170" s="16"/>
      <c r="X170" s="16"/>
      <c r="Y170" s="16"/>
      <c r="Z170" s="16"/>
      <c r="AA170" s="16"/>
      <c r="AC170" s="15"/>
      <c r="AD170" s="16"/>
      <c r="AE170" s="16"/>
      <c r="AF170" s="16"/>
      <c r="AG170" s="16"/>
      <c r="AH170" s="16"/>
      <c r="AI170" s="16"/>
      <c r="AJ170" s="15"/>
    </row>
    <row r="171" spans="1:36" ht="12.75" customHeight="1" x14ac:dyDescent="0.2">
      <c r="C171" s="2"/>
      <c r="D171" s="2"/>
      <c r="E171" s="2"/>
      <c r="F171" s="2"/>
      <c r="G171" s="2"/>
      <c r="H171" s="2"/>
      <c r="I171" s="2"/>
      <c r="J171" s="2"/>
      <c r="K171" s="2"/>
      <c r="L171" s="2"/>
      <c r="M171" s="2"/>
      <c r="N171" s="2"/>
      <c r="O171" s="2"/>
      <c r="S171" s="15"/>
      <c r="T171" s="15"/>
      <c r="U171" s="15"/>
      <c r="V171" s="16"/>
      <c r="W171" s="16"/>
      <c r="X171" s="16"/>
      <c r="Y171" s="16"/>
      <c r="Z171" s="16"/>
      <c r="AA171" s="16"/>
      <c r="AC171" s="15"/>
      <c r="AD171" s="16"/>
      <c r="AE171" s="16"/>
      <c r="AF171" s="16"/>
      <c r="AG171" s="16"/>
      <c r="AH171" s="16"/>
      <c r="AI171" s="16"/>
      <c r="AJ171" s="15">
        <f t="shared" si="22"/>
        <v>0</v>
      </c>
    </row>
    <row r="172" spans="1:36" ht="12.75" customHeight="1" x14ac:dyDescent="0.2">
      <c r="A172" s="22" t="s">
        <v>258</v>
      </c>
      <c r="B172" s="23"/>
      <c r="C172" s="24"/>
      <c r="D172" s="24"/>
      <c r="E172" s="24"/>
      <c r="F172" s="24"/>
      <c r="G172" s="24"/>
      <c r="H172" s="24"/>
      <c r="I172" s="24"/>
      <c r="J172" s="24"/>
      <c r="K172" s="24"/>
      <c r="L172" s="24"/>
      <c r="M172" s="24"/>
      <c r="N172" s="24"/>
      <c r="O172" s="24"/>
      <c r="P172" s="24"/>
      <c r="Q172" s="24"/>
      <c r="S172" s="15"/>
      <c r="T172" s="15"/>
      <c r="U172" s="15"/>
      <c r="V172" s="16"/>
      <c r="W172" s="16"/>
      <c r="X172" s="16"/>
      <c r="Y172" s="16"/>
      <c r="Z172" s="16"/>
      <c r="AA172" s="16"/>
      <c r="AC172" s="15"/>
      <c r="AD172" s="16"/>
      <c r="AE172" s="16"/>
      <c r="AF172" s="16"/>
      <c r="AG172" s="16"/>
      <c r="AH172" s="16"/>
      <c r="AI172" s="16"/>
      <c r="AJ172" s="15">
        <f t="shared" si="22"/>
        <v>0</v>
      </c>
    </row>
    <row r="173" spans="1:36" ht="12.75" customHeight="1" x14ac:dyDescent="0.2">
      <c r="A173" s="13" t="s">
        <v>259</v>
      </c>
      <c r="B173" s="13" t="s">
        <v>260</v>
      </c>
      <c r="C173" s="2">
        <v>0</v>
      </c>
      <c r="D173" s="2">
        <v>0</v>
      </c>
      <c r="E173" s="2">
        <v>0</v>
      </c>
      <c r="F173" s="2">
        <v>0</v>
      </c>
      <c r="G173" s="2">
        <v>0</v>
      </c>
      <c r="H173" s="2">
        <v>0</v>
      </c>
      <c r="I173" s="2">
        <v>0</v>
      </c>
      <c r="J173" s="2">
        <v>0</v>
      </c>
      <c r="K173" s="2">
        <v>0</v>
      </c>
      <c r="L173" s="2">
        <v>0</v>
      </c>
      <c r="M173" s="2">
        <v>0</v>
      </c>
      <c r="N173" s="2">
        <v>481613</v>
      </c>
      <c r="O173" s="2">
        <v>0</v>
      </c>
      <c r="P173" s="2">
        <v>481613</v>
      </c>
      <c r="Q173" s="2">
        <v>37047</v>
      </c>
      <c r="S173" s="15">
        <v>38</v>
      </c>
      <c r="T173" s="15" t="s">
        <v>128</v>
      </c>
      <c r="U173" s="15"/>
      <c r="V173" s="16"/>
      <c r="W173" s="16"/>
      <c r="X173" s="16"/>
      <c r="Y173" s="16">
        <f>+Q173</f>
        <v>37047</v>
      </c>
      <c r="Z173" s="16"/>
      <c r="AA173" s="16"/>
      <c r="AB173" s="3">
        <f t="shared" si="19"/>
        <v>0</v>
      </c>
      <c r="AC173" s="15"/>
      <c r="AD173" s="16"/>
      <c r="AE173" s="16"/>
      <c r="AF173" s="16"/>
      <c r="AG173" s="16">
        <f>+O173</f>
        <v>0</v>
      </c>
      <c r="AH173" s="16"/>
      <c r="AI173" s="16"/>
      <c r="AJ173" s="15">
        <f t="shared" si="22"/>
        <v>0</v>
      </c>
    </row>
    <row r="174" spans="1:36" ht="12.75" customHeight="1" x14ac:dyDescent="0.2">
      <c r="A174" s="13" t="s">
        <v>261</v>
      </c>
      <c r="B174" s="13" t="s">
        <v>262</v>
      </c>
      <c r="C174" s="2">
        <v>611750</v>
      </c>
      <c r="D174" s="2">
        <v>536956</v>
      </c>
      <c r="E174" s="2">
        <v>467555</v>
      </c>
      <c r="F174" s="2">
        <v>394011</v>
      </c>
      <c r="G174" s="2">
        <v>318442</v>
      </c>
      <c r="H174" s="2">
        <v>242873</v>
      </c>
      <c r="I174" s="2">
        <v>167304</v>
      </c>
      <c r="J174" s="2">
        <v>113249</v>
      </c>
      <c r="K174" s="2">
        <v>37799</v>
      </c>
      <c r="L174" s="2">
        <v>725583</v>
      </c>
      <c r="M174" s="2">
        <v>661748</v>
      </c>
      <c r="N174" s="2">
        <v>605919</v>
      </c>
      <c r="O174" s="2">
        <v>524533</v>
      </c>
      <c r="P174" s="2">
        <v>5407722</v>
      </c>
      <c r="Q174" s="2">
        <v>415979</v>
      </c>
      <c r="S174" s="15">
        <v>38</v>
      </c>
      <c r="T174" s="15" t="s">
        <v>128</v>
      </c>
      <c r="U174" s="15"/>
      <c r="V174" s="16"/>
      <c r="W174" s="16"/>
      <c r="X174" s="16"/>
      <c r="Y174" s="16">
        <f>+Q174</f>
        <v>415979</v>
      </c>
      <c r="Z174" s="16"/>
      <c r="AA174" s="16"/>
      <c r="AB174" s="3">
        <f t="shared" si="19"/>
        <v>0</v>
      </c>
      <c r="AC174" s="15"/>
      <c r="AD174" s="16"/>
      <c r="AE174" s="16"/>
      <c r="AF174" s="16"/>
      <c r="AG174" s="16">
        <f>+O174</f>
        <v>524533</v>
      </c>
      <c r="AH174" s="16"/>
      <c r="AI174" s="16"/>
      <c r="AJ174" s="15">
        <f t="shared" si="22"/>
        <v>0</v>
      </c>
    </row>
    <row r="175" spans="1:36" ht="12.75" customHeight="1" x14ac:dyDescent="0.2">
      <c r="A175" s="13" t="s">
        <v>263</v>
      </c>
      <c r="B175" s="13" t="s">
        <v>264</v>
      </c>
      <c r="C175" s="2">
        <v>63404</v>
      </c>
      <c r="D175" s="2">
        <v>63404</v>
      </c>
      <c r="E175" s="2">
        <v>63404</v>
      </c>
      <c r="F175" s="2">
        <v>63404</v>
      </c>
      <c r="G175" s="2">
        <v>63404</v>
      </c>
      <c r="H175" s="2">
        <v>63404</v>
      </c>
      <c r="I175" s="2">
        <v>63404</v>
      </c>
      <c r="J175" s="2">
        <v>63404</v>
      </c>
      <c r="K175" s="2">
        <v>63404</v>
      </c>
      <c r="L175" s="2">
        <v>63404</v>
      </c>
      <c r="M175" s="2">
        <v>63404</v>
      </c>
      <c r="N175" s="2">
        <v>63404</v>
      </c>
      <c r="O175" s="2">
        <v>63404</v>
      </c>
      <c r="P175" s="2">
        <v>824248</v>
      </c>
      <c r="Q175" s="2">
        <v>63404</v>
      </c>
      <c r="S175" s="15">
        <v>40</v>
      </c>
      <c r="T175" s="15" t="s">
        <v>128</v>
      </c>
      <c r="U175" s="15"/>
      <c r="V175" s="16"/>
      <c r="W175" s="16"/>
      <c r="X175" s="16"/>
      <c r="Y175" s="16">
        <f>+Q175</f>
        <v>63404</v>
      </c>
      <c r="Z175" s="16"/>
      <c r="AA175" s="16"/>
      <c r="AB175" s="3">
        <f t="shared" si="19"/>
        <v>0</v>
      </c>
      <c r="AC175" s="15"/>
      <c r="AD175" s="16"/>
      <c r="AE175" s="16"/>
      <c r="AF175" s="16"/>
      <c r="AG175" s="16">
        <f>+O175</f>
        <v>63404</v>
      </c>
      <c r="AH175" s="16"/>
      <c r="AI175" s="16"/>
      <c r="AJ175" s="15">
        <f t="shared" si="22"/>
        <v>0</v>
      </c>
    </row>
    <row r="176" spans="1:36" ht="12.75" customHeight="1" x14ac:dyDescent="0.2">
      <c r="A176" s="13" t="s">
        <v>265</v>
      </c>
      <c r="B176" s="13" t="s">
        <v>266</v>
      </c>
      <c r="C176" s="2">
        <v>262789</v>
      </c>
      <c r="D176" s="2">
        <v>359476</v>
      </c>
      <c r="E176" s="2">
        <v>310104</v>
      </c>
      <c r="F176" s="2">
        <v>260233</v>
      </c>
      <c r="G176" s="2">
        <v>222095</v>
      </c>
      <c r="H176" s="2">
        <v>182190</v>
      </c>
      <c r="I176" s="2">
        <v>140894</v>
      </c>
      <c r="J176" s="2">
        <v>110773</v>
      </c>
      <c r="K176" s="2">
        <v>162138</v>
      </c>
      <c r="L176" s="2">
        <v>222402</v>
      </c>
      <c r="M176" s="2">
        <v>183281</v>
      </c>
      <c r="N176" s="2">
        <v>262293</v>
      </c>
      <c r="O176" s="2">
        <v>253692</v>
      </c>
      <c r="P176" s="2">
        <v>2932362</v>
      </c>
      <c r="Q176" s="2">
        <v>225566</v>
      </c>
      <c r="S176" s="15">
        <v>38</v>
      </c>
      <c r="T176" s="15" t="s">
        <v>128</v>
      </c>
      <c r="U176" s="15"/>
      <c r="V176" s="16"/>
      <c r="W176" s="16"/>
      <c r="X176" s="16"/>
      <c r="Y176" s="16">
        <f>+Q176</f>
        <v>225566</v>
      </c>
      <c r="Z176" s="16"/>
      <c r="AA176" s="16"/>
      <c r="AB176" s="3">
        <f t="shared" si="19"/>
        <v>0</v>
      </c>
      <c r="AC176" s="15"/>
      <c r="AD176" s="16"/>
      <c r="AE176" s="16"/>
      <c r="AF176" s="16"/>
      <c r="AG176" s="16">
        <f>+O176</f>
        <v>253692</v>
      </c>
      <c r="AH176" s="16"/>
      <c r="AI176" s="16"/>
      <c r="AJ176" s="15">
        <f t="shared" si="22"/>
        <v>0</v>
      </c>
    </row>
    <row r="177" spans="1:36" ht="12.75" customHeight="1" x14ac:dyDescent="0.2">
      <c r="C177" s="27" t="s">
        <v>122</v>
      </c>
      <c r="D177" s="27" t="s">
        <v>122</v>
      </c>
      <c r="E177" s="27" t="s">
        <v>122</v>
      </c>
      <c r="F177" s="27" t="s">
        <v>122</v>
      </c>
      <c r="G177" s="27" t="s">
        <v>122</v>
      </c>
      <c r="H177" s="27" t="s">
        <v>122</v>
      </c>
      <c r="I177" s="27" t="s">
        <v>122</v>
      </c>
      <c r="J177" s="27" t="s">
        <v>122</v>
      </c>
      <c r="K177" s="27" t="s">
        <v>122</v>
      </c>
      <c r="L177" s="27" t="s">
        <v>122</v>
      </c>
      <c r="M177" s="27" t="s">
        <v>122</v>
      </c>
      <c r="N177" s="27" t="s">
        <v>122</v>
      </c>
      <c r="O177" s="27" t="s">
        <v>122</v>
      </c>
      <c r="P177" s="27" t="s">
        <v>122</v>
      </c>
      <c r="Q177" s="27" t="s">
        <v>122</v>
      </c>
      <c r="S177" s="15"/>
      <c r="T177" s="15"/>
      <c r="U177" s="15"/>
      <c r="V177" s="16"/>
      <c r="W177" s="16"/>
      <c r="X177" s="16"/>
      <c r="Y177" s="16"/>
      <c r="Z177" s="16"/>
      <c r="AA177" s="16"/>
      <c r="AC177" s="15"/>
      <c r="AD177" s="16"/>
      <c r="AE177" s="16"/>
      <c r="AF177" s="16"/>
      <c r="AG177" s="16"/>
      <c r="AH177" s="16"/>
      <c r="AI177" s="16"/>
      <c r="AJ177" s="15"/>
    </row>
    <row r="178" spans="1:36" ht="12.75" customHeight="1" x14ac:dyDescent="0.2">
      <c r="A178" s="22" t="s">
        <v>267</v>
      </c>
      <c r="B178" s="23"/>
      <c r="C178" s="24">
        <v>937942</v>
      </c>
      <c r="D178" s="24">
        <v>959835</v>
      </c>
      <c r="E178" s="24">
        <v>841063</v>
      </c>
      <c r="F178" s="24">
        <v>717648</v>
      </c>
      <c r="G178" s="24">
        <v>603941</v>
      </c>
      <c r="H178" s="24">
        <v>488467</v>
      </c>
      <c r="I178" s="24">
        <v>371602</v>
      </c>
      <c r="J178" s="24">
        <v>287426</v>
      </c>
      <c r="K178" s="24">
        <v>263341</v>
      </c>
      <c r="L178" s="24">
        <v>1011389</v>
      </c>
      <c r="M178" s="24">
        <v>908433</v>
      </c>
      <c r="N178" s="24">
        <v>1413228</v>
      </c>
      <c r="O178" s="24">
        <v>841629</v>
      </c>
      <c r="P178" s="24">
        <v>9645944</v>
      </c>
      <c r="Q178" s="24">
        <v>741996</v>
      </c>
      <c r="S178" s="15"/>
      <c r="T178" s="15"/>
      <c r="U178" s="15"/>
      <c r="V178" s="16"/>
      <c r="W178" s="16"/>
      <c r="X178" s="16"/>
      <c r="Y178" s="16"/>
      <c r="Z178" s="16"/>
      <c r="AA178" s="16"/>
      <c r="AC178" s="15"/>
      <c r="AD178" s="16"/>
      <c r="AE178" s="16"/>
      <c r="AF178" s="16"/>
      <c r="AG178" s="16"/>
      <c r="AH178" s="16"/>
      <c r="AI178" s="16"/>
      <c r="AJ178" s="15"/>
    </row>
    <row r="179" spans="1:36" ht="12.75" customHeight="1" x14ac:dyDescent="0.2">
      <c r="C179" s="2"/>
      <c r="D179" s="2"/>
      <c r="E179" s="2"/>
      <c r="F179" s="2"/>
      <c r="G179" s="2"/>
      <c r="H179" s="2"/>
      <c r="I179" s="2"/>
      <c r="J179" s="2"/>
      <c r="K179" s="2"/>
      <c r="L179" s="2"/>
      <c r="M179" s="2"/>
      <c r="N179" s="2"/>
      <c r="O179" s="2"/>
      <c r="S179" s="15"/>
      <c r="T179" s="15"/>
      <c r="U179" s="15"/>
      <c r="V179" s="16"/>
      <c r="W179" s="16"/>
      <c r="X179" s="16"/>
      <c r="Y179" s="16"/>
      <c r="Z179" s="16"/>
      <c r="AA179" s="16"/>
      <c r="AC179" s="15"/>
      <c r="AD179" s="16"/>
      <c r="AE179" s="16"/>
      <c r="AF179" s="16"/>
      <c r="AG179" s="16"/>
      <c r="AH179" s="16"/>
      <c r="AI179" s="16"/>
      <c r="AJ179" s="15">
        <f t="shared" si="22"/>
        <v>0</v>
      </c>
    </row>
    <row r="180" spans="1:36" ht="12.75" customHeight="1" x14ac:dyDescent="0.2">
      <c r="A180" s="22" t="s">
        <v>268</v>
      </c>
      <c r="B180" s="23"/>
      <c r="C180" s="24"/>
      <c r="D180" s="24"/>
      <c r="E180" s="24"/>
      <c r="F180" s="24"/>
      <c r="G180" s="24"/>
      <c r="H180" s="24"/>
      <c r="I180" s="24"/>
      <c r="J180" s="24"/>
      <c r="K180" s="24"/>
      <c r="L180" s="24"/>
      <c r="M180" s="24"/>
      <c r="N180" s="24"/>
      <c r="O180" s="24"/>
      <c r="P180" s="24"/>
      <c r="Q180" s="24"/>
      <c r="S180" s="15"/>
      <c r="T180" s="15"/>
      <c r="U180" s="15"/>
      <c r="V180" s="16"/>
      <c r="W180" s="16"/>
      <c r="X180" s="16"/>
      <c r="Y180" s="16"/>
      <c r="Z180" s="16"/>
      <c r="AA180" s="16"/>
      <c r="AC180" s="15"/>
      <c r="AD180" s="16"/>
      <c r="AE180" s="16"/>
      <c r="AF180" s="16"/>
      <c r="AG180" s="16"/>
      <c r="AH180" s="16"/>
      <c r="AI180" s="16"/>
      <c r="AJ180" s="15">
        <f t="shared" si="22"/>
        <v>0</v>
      </c>
    </row>
    <row r="181" spans="1:36" ht="12.75" customHeight="1" x14ac:dyDescent="0.2">
      <c r="A181" s="35" t="s">
        <v>269</v>
      </c>
      <c r="B181" s="36" t="s">
        <v>270</v>
      </c>
      <c r="C181" s="37">
        <v>54504</v>
      </c>
      <c r="D181" s="37">
        <v>19863</v>
      </c>
      <c r="E181" s="37">
        <v>21532</v>
      </c>
      <c r="F181" s="37">
        <v>6308</v>
      </c>
      <c r="G181" s="37">
        <v>4542</v>
      </c>
      <c r="H181" s="37">
        <v>3785</v>
      </c>
      <c r="I181" s="37">
        <v>0</v>
      </c>
      <c r="J181" s="37">
        <v>0</v>
      </c>
      <c r="K181" s="37">
        <v>0</v>
      </c>
      <c r="L181" s="37">
        <v>0</v>
      </c>
      <c r="M181" s="37">
        <v>0</v>
      </c>
      <c r="N181" s="37">
        <v>0</v>
      </c>
      <c r="O181" s="37">
        <v>0</v>
      </c>
      <c r="P181" s="37">
        <v>110535</v>
      </c>
      <c r="Q181" s="38">
        <v>8503</v>
      </c>
      <c r="S181" s="15"/>
      <c r="T181" s="15"/>
      <c r="U181" s="15"/>
      <c r="V181" s="16"/>
      <c r="W181" s="16"/>
      <c r="X181" s="16"/>
      <c r="Y181" s="39">
        <f>Q181</f>
        <v>8503</v>
      </c>
      <c r="Z181" s="16"/>
      <c r="AA181" s="16"/>
      <c r="AC181" s="15"/>
      <c r="AD181" s="16"/>
      <c r="AE181" s="16"/>
      <c r="AF181" s="16"/>
      <c r="AG181" s="16">
        <f>O181</f>
        <v>0</v>
      </c>
      <c r="AH181" s="16"/>
      <c r="AI181" s="16"/>
      <c r="AJ181" s="15">
        <f t="shared" si="22"/>
        <v>0</v>
      </c>
    </row>
    <row r="182" spans="1:36" ht="12.75" customHeight="1" x14ac:dyDescent="0.2">
      <c r="A182" s="35" t="s">
        <v>271</v>
      </c>
      <c r="B182" s="36" t="s">
        <v>272</v>
      </c>
      <c r="C182" s="37">
        <v>0</v>
      </c>
      <c r="D182" s="37">
        <v>0</v>
      </c>
      <c r="E182" s="37">
        <v>0</v>
      </c>
      <c r="F182" s="37">
        <v>0</v>
      </c>
      <c r="G182" s="37">
        <v>0</v>
      </c>
      <c r="H182" s="37">
        <v>0</v>
      </c>
      <c r="I182" s="37">
        <v>0</v>
      </c>
      <c r="J182" s="37">
        <v>246006</v>
      </c>
      <c r="K182" s="37">
        <v>657100</v>
      </c>
      <c r="L182" s="37">
        <v>1028609</v>
      </c>
      <c r="M182" s="37">
        <v>1430062</v>
      </c>
      <c r="N182" s="37">
        <v>1688294</v>
      </c>
      <c r="O182" s="37">
        <v>1786752</v>
      </c>
      <c r="P182" s="37">
        <v>6836823</v>
      </c>
      <c r="Q182" s="38">
        <v>525909</v>
      </c>
      <c r="S182" s="15"/>
      <c r="T182" s="15"/>
      <c r="U182" s="15"/>
      <c r="V182" s="16"/>
      <c r="W182" s="16"/>
      <c r="X182" s="16"/>
      <c r="Y182" s="16">
        <f>Q182</f>
        <v>525909</v>
      </c>
      <c r="Z182" s="16"/>
      <c r="AA182" s="16"/>
      <c r="AC182" s="15"/>
      <c r="AD182" s="16"/>
      <c r="AE182" s="16"/>
      <c r="AF182" s="16"/>
      <c r="AG182" s="16">
        <f>O182</f>
        <v>1786752</v>
      </c>
      <c r="AH182" s="16"/>
      <c r="AI182" s="16"/>
      <c r="AJ182" s="15">
        <f t="shared" si="22"/>
        <v>0</v>
      </c>
    </row>
    <row r="183" spans="1:36" ht="12.75" customHeight="1" x14ac:dyDescent="0.2">
      <c r="A183" s="35" t="s">
        <v>273</v>
      </c>
      <c r="B183" s="36" t="s">
        <v>274</v>
      </c>
      <c r="C183" s="37">
        <v>179296</v>
      </c>
      <c r="D183" s="37">
        <v>0</v>
      </c>
      <c r="E183" s="37">
        <v>0</v>
      </c>
      <c r="F183" s="37">
        <v>0</v>
      </c>
      <c r="G183" s="37">
        <v>0</v>
      </c>
      <c r="H183" s="37">
        <v>0</v>
      </c>
      <c r="I183" s="37">
        <v>0</v>
      </c>
      <c r="J183" s="37">
        <v>0</v>
      </c>
      <c r="K183" s="37">
        <v>0</v>
      </c>
      <c r="L183" s="37">
        <v>0</v>
      </c>
      <c r="M183" s="37">
        <v>0</v>
      </c>
      <c r="N183" s="37">
        <v>0</v>
      </c>
      <c r="O183" s="37">
        <v>1378445</v>
      </c>
      <c r="P183" s="37">
        <v>1557741</v>
      </c>
      <c r="Q183" s="38">
        <v>119826</v>
      </c>
      <c r="S183" s="15"/>
      <c r="T183" s="15"/>
      <c r="U183" s="15"/>
      <c r="V183" s="16"/>
      <c r="W183" s="16"/>
      <c r="X183" s="16"/>
      <c r="Y183" s="39">
        <f t="shared" ref="Y183" si="25">Q183</f>
        <v>119826</v>
      </c>
      <c r="Z183" s="16"/>
      <c r="AA183" s="16"/>
      <c r="AC183" s="15"/>
      <c r="AD183" s="16"/>
      <c r="AE183" s="16"/>
      <c r="AF183" s="16"/>
      <c r="AG183" s="16">
        <f t="shared" ref="AG183" si="26">O183</f>
        <v>1378445</v>
      </c>
      <c r="AH183" s="16"/>
      <c r="AI183" s="16"/>
      <c r="AJ183" s="15">
        <f t="shared" si="22"/>
        <v>0</v>
      </c>
    </row>
    <row r="184" spans="1:36" ht="12.75" customHeight="1" x14ac:dyDescent="0.2">
      <c r="C184" s="27" t="s">
        <v>122</v>
      </c>
      <c r="D184" s="27" t="s">
        <v>122</v>
      </c>
      <c r="E184" s="27" t="s">
        <v>122</v>
      </c>
      <c r="F184" s="27" t="s">
        <v>122</v>
      </c>
      <c r="G184" s="27" t="s">
        <v>122</v>
      </c>
      <c r="H184" s="27" t="s">
        <v>122</v>
      </c>
      <c r="I184" s="27" t="s">
        <v>122</v>
      </c>
      <c r="J184" s="27" t="s">
        <v>122</v>
      </c>
      <c r="K184" s="27" t="s">
        <v>122</v>
      </c>
      <c r="L184" s="27" t="s">
        <v>122</v>
      </c>
      <c r="M184" s="27" t="s">
        <v>122</v>
      </c>
      <c r="N184" s="27" t="s">
        <v>122</v>
      </c>
      <c r="O184" s="27" t="s">
        <v>122</v>
      </c>
      <c r="P184" s="27" t="s">
        <v>122</v>
      </c>
      <c r="Q184" s="27" t="s">
        <v>122</v>
      </c>
      <c r="S184" s="15"/>
      <c r="T184" s="15"/>
      <c r="U184" s="15"/>
      <c r="V184" s="16"/>
      <c r="W184" s="16"/>
      <c r="X184" s="16"/>
      <c r="Y184" s="16"/>
      <c r="Z184" s="16"/>
      <c r="AA184" s="16"/>
      <c r="AC184" s="15"/>
      <c r="AD184" s="16"/>
      <c r="AE184" s="16"/>
      <c r="AF184" s="16"/>
      <c r="AG184" s="16"/>
      <c r="AH184" s="16"/>
      <c r="AI184" s="16"/>
      <c r="AJ184" s="15"/>
    </row>
    <row r="185" spans="1:36" ht="12.75" customHeight="1" x14ac:dyDescent="0.2">
      <c r="A185" s="22" t="s">
        <v>275</v>
      </c>
      <c r="B185" s="23"/>
      <c r="C185" s="24">
        <v>233800</v>
      </c>
      <c r="D185" s="24">
        <v>19863</v>
      </c>
      <c r="E185" s="24">
        <v>21532</v>
      </c>
      <c r="F185" s="24">
        <v>6308</v>
      </c>
      <c r="G185" s="24">
        <v>4542</v>
      </c>
      <c r="H185" s="24">
        <v>3785</v>
      </c>
      <c r="I185" s="24">
        <v>0</v>
      </c>
      <c r="J185" s="24">
        <v>246006</v>
      </c>
      <c r="K185" s="24">
        <v>657100</v>
      </c>
      <c r="L185" s="24">
        <v>1028609</v>
      </c>
      <c r="M185" s="24">
        <v>1430062</v>
      </c>
      <c r="N185" s="24">
        <v>1688294</v>
      </c>
      <c r="O185" s="24">
        <v>3165197</v>
      </c>
      <c r="P185" s="24">
        <v>8505099</v>
      </c>
      <c r="Q185" s="24">
        <v>654238</v>
      </c>
      <c r="S185" s="15"/>
      <c r="T185" s="15"/>
      <c r="U185" s="15"/>
      <c r="V185" s="16"/>
      <c r="W185" s="16"/>
      <c r="X185" s="16"/>
      <c r="Y185" s="16"/>
      <c r="Z185" s="16"/>
      <c r="AA185" s="16"/>
      <c r="AC185" s="15"/>
      <c r="AD185" s="16"/>
      <c r="AE185" s="16"/>
      <c r="AF185" s="16"/>
      <c r="AG185" s="16"/>
      <c r="AH185" s="16"/>
      <c r="AI185" s="16"/>
      <c r="AJ185" s="15"/>
    </row>
    <row r="186" spans="1:36" ht="12.75" customHeight="1" x14ac:dyDescent="0.2">
      <c r="C186" s="2"/>
      <c r="D186" s="2"/>
      <c r="E186" s="2"/>
      <c r="F186" s="2"/>
      <c r="G186" s="2"/>
      <c r="H186" s="2"/>
      <c r="I186" s="2"/>
      <c r="J186" s="2"/>
      <c r="K186" s="2"/>
      <c r="L186" s="2"/>
      <c r="M186" s="2"/>
      <c r="N186" s="2"/>
      <c r="O186" s="2"/>
      <c r="S186" s="15"/>
      <c r="T186" s="15"/>
      <c r="U186" s="15"/>
      <c r="V186" s="16"/>
      <c r="W186" s="16"/>
      <c r="X186" s="16"/>
      <c r="Y186" s="16"/>
      <c r="Z186" s="16"/>
      <c r="AA186" s="16"/>
      <c r="AC186" s="15"/>
      <c r="AD186" s="16"/>
      <c r="AE186" s="16"/>
      <c r="AF186" s="16"/>
      <c r="AG186" s="16"/>
      <c r="AH186" s="16"/>
      <c r="AI186" s="16"/>
      <c r="AJ186" s="15"/>
    </row>
    <row r="187" spans="1:36" ht="12.75" customHeight="1" x14ac:dyDescent="0.3">
      <c r="A187" s="19" t="s">
        <v>276</v>
      </c>
      <c r="B187" s="20"/>
      <c r="C187" s="21">
        <v>-70275739</v>
      </c>
      <c r="D187" s="21">
        <v>-68462898</v>
      </c>
      <c r="E187" s="21">
        <v>-68663633</v>
      </c>
      <c r="F187" s="21">
        <v>-72712727</v>
      </c>
      <c r="G187" s="21">
        <v>-72736749</v>
      </c>
      <c r="H187" s="21">
        <v>-72515637</v>
      </c>
      <c r="I187" s="21">
        <v>-75581283</v>
      </c>
      <c r="J187" s="21">
        <v>-76391923</v>
      </c>
      <c r="K187" s="21">
        <v>-76486037</v>
      </c>
      <c r="L187" s="21">
        <v>-77741705</v>
      </c>
      <c r="M187" s="21">
        <v>-78833544</v>
      </c>
      <c r="N187" s="21">
        <v>-82658455</v>
      </c>
      <c r="O187" s="21">
        <v>-80131538</v>
      </c>
      <c r="P187" s="21">
        <v>-973191868</v>
      </c>
      <c r="Q187" s="21">
        <v>-74860913</v>
      </c>
      <c r="S187" s="15"/>
      <c r="T187" s="15"/>
      <c r="U187" s="15"/>
      <c r="V187" s="16"/>
      <c r="W187" s="16"/>
      <c r="X187" s="16"/>
      <c r="Y187" s="16"/>
      <c r="Z187" s="16"/>
      <c r="AA187" s="16"/>
      <c r="AC187" s="15"/>
      <c r="AD187" s="16"/>
      <c r="AE187" s="16"/>
      <c r="AF187" s="16"/>
      <c r="AG187" s="16"/>
      <c r="AH187" s="16"/>
      <c r="AI187" s="16"/>
      <c r="AJ187" s="15"/>
    </row>
    <row r="188" spans="1:36" ht="12.75" customHeight="1" x14ac:dyDescent="0.2">
      <c r="C188" s="2"/>
      <c r="D188" s="2"/>
      <c r="E188" s="2"/>
      <c r="F188" s="2"/>
      <c r="G188" s="2"/>
      <c r="H188" s="2"/>
      <c r="I188" s="2"/>
      <c r="J188" s="2"/>
      <c r="K188" s="2"/>
      <c r="L188" s="2"/>
      <c r="M188" s="2"/>
      <c r="N188" s="2"/>
      <c r="O188" s="2"/>
      <c r="S188" s="15"/>
      <c r="T188" s="15"/>
      <c r="U188" s="15"/>
      <c r="V188" s="16"/>
      <c r="W188" s="16"/>
      <c r="X188" s="16"/>
      <c r="Y188" s="16"/>
      <c r="Z188" s="16"/>
      <c r="AA188" s="16"/>
      <c r="AC188" s="15"/>
      <c r="AD188" s="16"/>
      <c r="AE188" s="16"/>
      <c r="AF188" s="16"/>
      <c r="AG188" s="16"/>
      <c r="AH188" s="16"/>
      <c r="AI188" s="16"/>
      <c r="AJ188" s="15"/>
    </row>
    <row r="189" spans="1:36" ht="12.75" customHeight="1" x14ac:dyDescent="0.3">
      <c r="A189" s="19" t="s">
        <v>277</v>
      </c>
      <c r="B189" s="20"/>
      <c r="C189" s="21"/>
      <c r="D189" s="21"/>
      <c r="E189" s="21"/>
      <c r="F189" s="21"/>
      <c r="G189" s="21"/>
      <c r="H189" s="21"/>
      <c r="I189" s="21"/>
      <c r="J189" s="21"/>
      <c r="K189" s="21"/>
      <c r="L189" s="21"/>
      <c r="M189" s="21"/>
      <c r="N189" s="21"/>
      <c r="O189" s="21"/>
      <c r="P189" s="21"/>
      <c r="Q189" s="21"/>
      <c r="S189" s="15"/>
      <c r="T189" s="15"/>
      <c r="U189" s="15"/>
      <c r="V189" s="16"/>
      <c r="W189" s="16"/>
      <c r="X189" s="16"/>
      <c r="Y189" s="16"/>
      <c r="Z189" s="16"/>
      <c r="AA189" s="16"/>
      <c r="AC189" s="15"/>
      <c r="AD189" s="16"/>
      <c r="AE189" s="16"/>
      <c r="AF189" s="16"/>
      <c r="AG189" s="16"/>
      <c r="AH189" s="16"/>
      <c r="AI189" s="16"/>
      <c r="AJ189" s="15">
        <f t="shared" si="22"/>
        <v>0</v>
      </c>
    </row>
    <row r="190" spans="1:36" ht="12.75" customHeight="1" x14ac:dyDescent="0.2">
      <c r="C190" s="2"/>
      <c r="D190" s="2"/>
      <c r="E190" s="2"/>
      <c r="F190" s="2"/>
      <c r="G190" s="2"/>
      <c r="H190" s="2"/>
      <c r="I190" s="2"/>
      <c r="J190" s="2"/>
      <c r="K190" s="2"/>
      <c r="L190" s="2"/>
      <c r="M190" s="2"/>
      <c r="N190" s="2"/>
      <c r="O190" s="2"/>
      <c r="S190" s="15"/>
      <c r="T190" s="15"/>
      <c r="U190" s="15"/>
      <c r="V190" s="16"/>
      <c r="W190" s="16"/>
      <c r="X190" s="16"/>
      <c r="Y190" s="16"/>
      <c r="Z190" s="16"/>
      <c r="AA190" s="16"/>
      <c r="AC190" s="15"/>
      <c r="AD190" s="16"/>
      <c r="AE190" s="16"/>
      <c r="AF190" s="16"/>
      <c r="AG190" s="16"/>
      <c r="AH190" s="16"/>
      <c r="AI190" s="16"/>
      <c r="AJ190" s="15">
        <f t="shared" si="22"/>
        <v>0</v>
      </c>
    </row>
    <row r="191" spans="1:36" ht="12.75" customHeight="1" x14ac:dyDescent="0.2">
      <c r="A191" s="40" t="s">
        <v>268</v>
      </c>
      <c r="B191" s="41"/>
      <c r="C191" s="42"/>
      <c r="D191" s="42"/>
      <c r="E191" s="42"/>
      <c r="F191" s="42"/>
      <c r="G191" s="42"/>
      <c r="H191" s="42"/>
      <c r="I191" s="42"/>
      <c r="J191" s="42"/>
      <c r="K191" s="42"/>
      <c r="L191" s="42"/>
      <c r="M191" s="42"/>
      <c r="N191" s="42"/>
      <c r="O191" s="42"/>
      <c r="P191" s="42"/>
      <c r="Q191" s="42"/>
      <c r="S191" s="15"/>
      <c r="T191" s="15"/>
      <c r="U191" s="15"/>
      <c r="V191" s="16"/>
      <c r="W191" s="16"/>
      <c r="X191" s="16"/>
      <c r="Y191" s="16"/>
      <c r="Z191" s="16"/>
      <c r="AA191" s="16"/>
      <c r="AC191" s="15"/>
      <c r="AD191" s="16"/>
      <c r="AE191" s="16"/>
      <c r="AF191" s="16"/>
      <c r="AG191" s="16"/>
      <c r="AH191" s="16"/>
      <c r="AI191" s="16"/>
      <c r="AJ191" s="15">
        <f t="shared" si="22"/>
        <v>0</v>
      </c>
    </row>
    <row r="192" spans="1:36" ht="12.75" customHeight="1" x14ac:dyDescent="0.2">
      <c r="A192" s="35" t="s">
        <v>278</v>
      </c>
      <c r="B192" s="36" t="s">
        <v>279</v>
      </c>
      <c r="C192" s="37">
        <v>1603930</v>
      </c>
      <c r="D192" s="37">
        <v>1565901</v>
      </c>
      <c r="E192" s="37">
        <v>1527872</v>
      </c>
      <c r="F192" s="37">
        <v>1489843</v>
      </c>
      <c r="G192" s="37">
        <v>1451814</v>
      </c>
      <c r="H192" s="37">
        <v>1413785</v>
      </c>
      <c r="I192" s="37">
        <v>1375756</v>
      </c>
      <c r="J192" s="37">
        <v>1337727</v>
      </c>
      <c r="K192" s="37">
        <v>1299698</v>
      </c>
      <c r="L192" s="37">
        <v>1261669</v>
      </c>
      <c r="M192" s="37">
        <v>1223640</v>
      </c>
      <c r="N192" s="37">
        <v>1185611</v>
      </c>
      <c r="O192" s="37">
        <v>1147582</v>
      </c>
      <c r="P192" s="37">
        <v>17884822</v>
      </c>
      <c r="Q192" s="43">
        <v>1375756</v>
      </c>
      <c r="S192" s="15">
        <v>40</v>
      </c>
      <c r="T192" s="15" t="s">
        <v>128</v>
      </c>
      <c r="U192" s="15"/>
      <c r="V192" s="16"/>
      <c r="W192" s="16"/>
      <c r="X192" s="16"/>
      <c r="Y192" s="16">
        <f>+Q192</f>
        <v>1375756</v>
      </c>
      <c r="Z192" s="16"/>
      <c r="AA192" s="16"/>
      <c r="AB192" s="3">
        <f t="shared" si="19"/>
        <v>0</v>
      </c>
      <c r="AC192" s="15"/>
      <c r="AD192" s="16"/>
      <c r="AE192" s="16"/>
      <c r="AF192" s="16"/>
      <c r="AG192" s="16">
        <f>+O192</f>
        <v>1147582</v>
      </c>
      <c r="AH192" s="16"/>
      <c r="AI192" s="16"/>
      <c r="AJ192" s="15">
        <f t="shared" si="22"/>
        <v>0</v>
      </c>
    </row>
    <row r="193" spans="1:36" ht="12.75" customHeight="1" x14ac:dyDescent="0.2">
      <c r="A193" s="35" t="s">
        <v>280</v>
      </c>
      <c r="B193" s="36" t="s">
        <v>281</v>
      </c>
      <c r="C193" s="37">
        <v>0</v>
      </c>
      <c r="D193" s="37">
        <v>701</v>
      </c>
      <c r="E193" s="37">
        <v>7198</v>
      </c>
      <c r="F193" s="37">
        <v>20113</v>
      </c>
      <c r="G193" s="37">
        <v>25354</v>
      </c>
      <c r="H193" s="37">
        <v>28441</v>
      </c>
      <c r="I193" s="37">
        <v>34488</v>
      </c>
      <c r="J193" s="37">
        <v>39304</v>
      </c>
      <c r="K193" s="37">
        <v>66450</v>
      </c>
      <c r="L193" s="37">
        <v>74394</v>
      </c>
      <c r="M193" s="37">
        <v>108375</v>
      </c>
      <c r="N193" s="37">
        <v>135703</v>
      </c>
      <c r="O193" s="37">
        <v>289795</v>
      </c>
      <c r="P193" s="37">
        <v>830315</v>
      </c>
      <c r="Q193" s="38">
        <v>63870</v>
      </c>
      <c r="S193" s="15"/>
      <c r="T193" s="15"/>
      <c r="U193" s="15"/>
      <c r="V193" s="16"/>
      <c r="W193" s="16"/>
      <c r="X193" s="16"/>
      <c r="Y193" s="16">
        <f>Q193</f>
        <v>63870</v>
      </c>
      <c r="Z193" s="16"/>
      <c r="AA193" s="16"/>
      <c r="AC193" s="15"/>
      <c r="AD193" s="16"/>
      <c r="AE193" s="16"/>
      <c r="AF193" s="16"/>
      <c r="AG193" s="16">
        <f>O193</f>
        <v>289795</v>
      </c>
      <c r="AH193" s="16">
        <v>0</v>
      </c>
      <c r="AI193" s="16"/>
      <c r="AJ193" s="15"/>
    </row>
    <row r="194" spans="1:36" ht="12.75" customHeight="1" x14ac:dyDescent="0.2">
      <c r="A194" s="13" t="s">
        <v>282</v>
      </c>
      <c r="B194" s="13" t="s">
        <v>283</v>
      </c>
      <c r="C194" s="2">
        <v>838066</v>
      </c>
      <c r="D194" s="2">
        <v>831653</v>
      </c>
      <c r="E194" s="2">
        <v>839270</v>
      </c>
      <c r="F194" s="2">
        <v>849797</v>
      </c>
      <c r="G194" s="2">
        <v>845906</v>
      </c>
      <c r="H194" s="2">
        <v>848124</v>
      </c>
      <c r="I194" s="2">
        <v>836174</v>
      </c>
      <c r="J194" s="2">
        <v>833053</v>
      </c>
      <c r="K194" s="2">
        <v>820396</v>
      </c>
      <c r="L194" s="2">
        <v>808954</v>
      </c>
      <c r="M194" s="2">
        <v>801912</v>
      </c>
      <c r="N194" s="2">
        <v>797380</v>
      </c>
      <c r="O194" s="2">
        <v>783396</v>
      </c>
      <c r="P194" s="2">
        <v>10734082</v>
      </c>
      <c r="Q194" s="2">
        <v>825699</v>
      </c>
      <c r="S194" s="15">
        <v>49</v>
      </c>
      <c r="T194" s="15" t="s">
        <v>128</v>
      </c>
      <c r="U194" s="15"/>
      <c r="V194" s="16"/>
      <c r="W194" s="16"/>
      <c r="X194" s="16"/>
      <c r="Y194" s="16">
        <f>+Q194</f>
        <v>825699</v>
      </c>
      <c r="Z194" s="16"/>
      <c r="AA194" s="16"/>
      <c r="AB194" s="3">
        <f>Q194-V194-W194-X194-Y194-Z194-AA194</f>
        <v>0</v>
      </c>
      <c r="AC194" s="15"/>
      <c r="AD194" s="16"/>
      <c r="AE194" s="16"/>
      <c r="AF194" s="16"/>
      <c r="AG194" s="16">
        <f>+O194</f>
        <v>783396</v>
      </c>
      <c r="AH194" s="16"/>
      <c r="AI194" s="16"/>
      <c r="AJ194" s="15">
        <f t="shared" si="22"/>
        <v>0</v>
      </c>
    </row>
    <row r="195" spans="1:36" ht="12.75" customHeight="1" x14ac:dyDescent="0.2">
      <c r="A195" s="13" t="s">
        <v>284</v>
      </c>
      <c r="B195" s="13" t="s">
        <v>285</v>
      </c>
      <c r="C195" s="2">
        <v>2717505</v>
      </c>
      <c r="D195" s="2">
        <v>2706544</v>
      </c>
      <c r="E195" s="2">
        <v>2695230</v>
      </c>
      <c r="F195" s="2">
        <v>2683122</v>
      </c>
      <c r="G195" s="2">
        <v>2669714</v>
      </c>
      <c r="H195" s="2">
        <v>3055872</v>
      </c>
      <c r="I195" s="2">
        <v>3040816</v>
      </c>
      <c r="J195" s="2">
        <v>3641450</v>
      </c>
      <c r="K195" s="2">
        <v>3633655</v>
      </c>
      <c r="L195" s="2">
        <v>3624332</v>
      </c>
      <c r="M195" s="2">
        <v>3612286</v>
      </c>
      <c r="N195" s="2">
        <v>3598780</v>
      </c>
      <c r="O195" s="30">
        <v>3645883</v>
      </c>
      <c r="P195" s="2">
        <v>41325190</v>
      </c>
      <c r="Q195" s="2">
        <v>3178861</v>
      </c>
      <c r="S195" s="15">
        <v>46</v>
      </c>
      <c r="T195" s="15" t="s">
        <v>128</v>
      </c>
      <c r="U195" s="15"/>
      <c r="V195" s="16"/>
      <c r="W195" s="16"/>
      <c r="X195" s="16"/>
      <c r="Y195" s="16">
        <f>+Q195</f>
        <v>3178861</v>
      </c>
      <c r="Z195" s="31"/>
      <c r="AA195" s="16"/>
      <c r="AB195" s="3">
        <f t="shared" ref="AB195:AB200" si="27">Q195-V195-W195-X195-Y195-Z195-AA195</f>
        <v>0</v>
      </c>
      <c r="AC195" s="15"/>
      <c r="AD195" s="16"/>
      <c r="AE195" s="16"/>
      <c r="AF195" s="16"/>
      <c r="AG195" s="16">
        <f>+O195</f>
        <v>3645883</v>
      </c>
      <c r="AH195" s="31"/>
      <c r="AI195" s="16"/>
      <c r="AJ195" s="15">
        <f t="shared" si="22"/>
        <v>0</v>
      </c>
    </row>
    <row r="196" spans="1:36" ht="12.75" customHeight="1" x14ac:dyDescent="0.2">
      <c r="A196" s="13" t="s">
        <v>286</v>
      </c>
      <c r="B196" s="13" t="s">
        <v>287</v>
      </c>
      <c r="C196" s="2">
        <v>11239311</v>
      </c>
      <c r="D196" s="2">
        <v>11239311</v>
      </c>
      <c r="E196" s="2">
        <v>11239311</v>
      </c>
      <c r="F196" s="2">
        <v>11156314</v>
      </c>
      <c r="G196" s="2">
        <v>11156314</v>
      </c>
      <c r="H196" s="2">
        <v>11156314</v>
      </c>
      <c r="I196" s="2">
        <v>11073317</v>
      </c>
      <c r="J196" s="2">
        <v>11073317</v>
      </c>
      <c r="K196" s="2">
        <v>11073317</v>
      </c>
      <c r="L196" s="2">
        <v>10990320</v>
      </c>
      <c r="M196" s="2">
        <v>10990320</v>
      </c>
      <c r="N196" s="2">
        <v>10990320</v>
      </c>
      <c r="O196" s="2">
        <v>9408304</v>
      </c>
      <c r="P196" s="2">
        <v>142786085</v>
      </c>
      <c r="Q196" s="2">
        <v>10983545</v>
      </c>
      <c r="S196" s="15">
        <v>28</v>
      </c>
      <c r="T196" s="15" t="s">
        <v>128</v>
      </c>
      <c r="U196" s="15"/>
      <c r="V196" s="16"/>
      <c r="W196" s="16"/>
      <c r="X196" s="16"/>
      <c r="Y196" s="16">
        <f>+Q196</f>
        <v>10983545</v>
      </c>
      <c r="Z196" s="16"/>
      <c r="AA196" s="16"/>
      <c r="AB196" s="3">
        <f t="shared" si="27"/>
        <v>0</v>
      </c>
      <c r="AC196" s="15"/>
      <c r="AD196" s="16"/>
      <c r="AE196" s="16"/>
      <c r="AF196" s="16"/>
      <c r="AG196" s="16">
        <f>+O196</f>
        <v>9408304</v>
      </c>
      <c r="AH196" s="16"/>
      <c r="AI196" s="16"/>
      <c r="AJ196" s="15">
        <f t="shared" si="22"/>
        <v>0</v>
      </c>
    </row>
    <row r="197" spans="1:36" ht="12.75" customHeight="1" x14ac:dyDescent="0.2">
      <c r="A197" s="13" t="s">
        <v>288</v>
      </c>
      <c r="B197" s="13" t="s">
        <v>289</v>
      </c>
      <c r="C197" s="2">
        <v>51076898</v>
      </c>
      <c r="D197" s="2">
        <v>51076898</v>
      </c>
      <c r="E197" s="2">
        <v>51076898</v>
      </c>
      <c r="F197" s="2">
        <v>51076898</v>
      </c>
      <c r="G197" s="2">
        <v>51076898</v>
      </c>
      <c r="H197" s="2">
        <v>51076898</v>
      </c>
      <c r="I197" s="2">
        <v>51076898</v>
      </c>
      <c r="J197" s="2">
        <v>51076898</v>
      </c>
      <c r="K197" s="2">
        <v>51076898</v>
      </c>
      <c r="L197" s="2">
        <v>51076898</v>
      </c>
      <c r="M197" s="2">
        <v>51076898</v>
      </c>
      <c r="N197" s="2">
        <v>51076898</v>
      </c>
      <c r="O197" s="2">
        <v>51076898</v>
      </c>
      <c r="P197" s="2">
        <v>663999677</v>
      </c>
      <c r="Q197" s="2">
        <v>51076898</v>
      </c>
      <c r="S197" s="15">
        <v>41</v>
      </c>
      <c r="T197" s="15" t="s">
        <v>128</v>
      </c>
      <c r="U197" s="15"/>
      <c r="V197" s="16">
        <f>'[61]ACQ AMORT'!O13+'[61]ACQ AMORT'!O24</f>
        <v>35456269</v>
      </c>
      <c r="W197" s="16"/>
      <c r="X197" s="16"/>
      <c r="Y197" s="16"/>
      <c r="Z197" s="16"/>
      <c r="AA197" s="44">
        <f>Q197-V197</f>
        <v>15620629</v>
      </c>
      <c r="AB197" s="3">
        <f t="shared" si="27"/>
        <v>0</v>
      </c>
      <c r="AC197" s="15"/>
      <c r="AD197" s="16">
        <f>'[61]ACQ AMORT'!N13+'[61]ACQ AMORT'!N24</f>
        <v>35456269</v>
      </c>
      <c r="AE197" s="16"/>
      <c r="AF197" s="16"/>
      <c r="AG197" s="16"/>
      <c r="AH197" s="16"/>
      <c r="AI197" s="44">
        <f>O197-AD197</f>
        <v>15620629</v>
      </c>
      <c r="AJ197" s="15">
        <f t="shared" si="22"/>
        <v>0</v>
      </c>
    </row>
    <row r="198" spans="1:36" ht="12.75" customHeight="1" x14ac:dyDescent="0.2">
      <c r="A198" s="13" t="s">
        <v>290</v>
      </c>
      <c r="B198" s="13" t="s">
        <v>291</v>
      </c>
      <c r="C198" s="2">
        <v>-6518569</v>
      </c>
      <c r="D198" s="2">
        <v>-6518569</v>
      </c>
      <c r="E198" s="2">
        <v>-6518569</v>
      </c>
      <c r="F198" s="2">
        <v>-6518569</v>
      </c>
      <c r="G198" s="2">
        <v>-6518569</v>
      </c>
      <c r="H198" s="2">
        <v>-6518569</v>
      </c>
      <c r="I198" s="2">
        <v>-6518569</v>
      </c>
      <c r="J198" s="2">
        <v>-6518569</v>
      </c>
      <c r="K198" s="2">
        <v>-6518569</v>
      </c>
      <c r="L198" s="2">
        <v>-6518569</v>
      </c>
      <c r="M198" s="2">
        <v>-6518569</v>
      </c>
      <c r="N198" s="2">
        <v>-6518569</v>
      </c>
      <c r="O198" s="2">
        <v>-6518569</v>
      </c>
      <c r="P198" s="2">
        <v>-84741397</v>
      </c>
      <c r="Q198" s="2">
        <v>-6518569</v>
      </c>
      <c r="S198" s="15">
        <v>5</v>
      </c>
      <c r="T198" s="15" t="s">
        <v>43</v>
      </c>
      <c r="U198" s="15"/>
      <c r="V198" s="16"/>
      <c r="W198" s="16"/>
      <c r="X198" s="16"/>
      <c r="Y198" s="16"/>
      <c r="Z198" s="16"/>
      <c r="AA198" s="44">
        <f>Q198-V198</f>
        <v>-6518569</v>
      </c>
      <c r="AB198" s="3">
        <f t="shared" si="27"/>
        <v>0</v>
      </c>
      <c r="AC198" s="15"/>
      <c r="AD198" s="16"/>
      <c r="AE198" s="16"/>
      <c r="AF198" s="16"/>
      <c r="AG198" s="16"/>
      <c r="AH198" s="16"/>
      <c r="AI198" s="44">
        <f>O198-AD198</f>
        <v>-6518569</v>
      </c>
      <c r="AJ198" s="15">
        <f t="shared" si="22"/>
        <v>0</v>
      </c>
    </row>
    <row r="199" spans="1:36" ht="12.75" customHeight="1" x14ac:dyDescent="0.2">
      <c r="A199" s="13" t="s">
        <v>292</v>
      </c>
      <c r="B199" s="13" t="s">
        <v>293</v>
      </c>
      <c r="C199" s="2">
        <v>-16926704</v>
      </c>
      <c r="D199" s="2">
        <v>-17078513</v>
      </c>
      <c r="E199" s="2">
        <v>-17230322</v>
      </c>
      <c r="F199" s="2">
        <v>-17382131</v>
      </c>
      <c r="G199" s="2">
        <v>-17533940</v>
      </c>
      <c r="H199" s="2">
        <v>-17685749</v>
      </c>
      <c r="I199" s="2">
        <v>-17837558</v>
      </c>
      <c r="J199" s="2">
        <v>-17989367</v>
      </c>
      <c r="K199" s="2">
        <v>-18141176</v>
      </c>
      <c r="L199" s="2">
        <v>-18292985</v>
      </c>
      <c r="M199" s="2">
        <v>-18444794</v>
      </c>
      <c r="N199" s="2">
        <v>-18596603</v>
      </c>
      <c r="O199" s="2">
        <v>-18748412</v>
      </c>
      <c r="P199" s="2">
        <v>-231888252</v>
      </c>
      <c r="Q199" s="2">
        <v>-17837558</v>
      </c>
      <c r="S199" s="15"/>
      <c r="T199" s="45" t="s">
        <v>294</v>
      </c>
      <c r="U199" s="15"/>
      <c r="V199" s="16"/>
      <c r="W199" s="16">
        <f>'[61]ACQ AMORT'!O16-'[61]ACQ AMORT'!O27</f>
        <v>-14132562.900000004</v>
      </c>
      <c r="X199" s="16"/>
      <c r="Y199" s="16"/>
      <c r="Z199" s="16"/>
      <c r="AA199" s="44">
        <f>Q199-W199</f>
        <v>-3704995.0999999959</v>
      </c>
      <c r="AB199" s="3">
        <f t="shared" si="27"/>
        <v>0</v>
      </c>
      <c r="AC199" s="15"/>
      <c r="AD199" s="16"/>
      <c r="AE199" s="16">
        <f>'[61]ACQ AMORT'!N16-'[61]ACQ AMORT'!N27</f>
        <v>-14718445.800000004</v>
      </c>
      <c r="AF199" s="16"/>
      <c r="AG199" s="16"/>
      <c r="AH199" s="16"/>
      <c r="AI199" s="44">
        <f>O199-AE199</f>
        <v>-4029966.1999999955</v>
      </c>
      <c r="AJ199" s="15">
        <f t="shared" si="22"/>
        <v>0</v>
      </c>
    </row>
    <row r="200" spans="1:36" ht="12.75" customHeight="1" x14ac:dyDescent="0.2">
      <c r="A200" s="13" t="s">
        <v>295</v>
      </c>
      <c r="B200" s="13" t="s">
        <v>296</v>
      </c>
      <c r="C200" s="2">
        <v>895680</v>
      </c>
      <c r="D200" s="2">
        <v>920560</v>
      </c>
      <c r="E200" s="2">
        <v>945440</v>
      </c>
      <c r="F200" s="2">
        <v>970320</v>
      </c>
      <c r="G200" s="2">
        <v>995200</v>
      </c>
      <c r="H200" s="2">
        <v>1020080</v>
      </c>
      <c r="I200" s="2">
        <v>1044960</v>
      </c>
      <c r="J200" s="2">
        <v>1069840</v>
      </c>
      <c r="K200" s="2">
        <v>1094720</v>
      </c>
      <c r="L200" s="2">
        <v>1119600</v>
      </c>
      <c r="M200" s="2">
        <v>1144480</v>
      </c>
      <c r="N200" s="2">
        <v>1169360</v>
      </c>
      <c r="O200" s="2">
        <v>1194240</v>
      </c>
      <c r="P200" s="2">
        <v>13584480</v>
      </c>
      <c r="Q200" s="2">
        <v>1044960</v>
      </c>
      <c r="S200" s="15">
        <v>12</v>
      </c>
      <c r="T200" s="15" t="s">
        <v>143</v>
      </c>
      <c r="U200" s="15"/>
      <c r="V200" s="16"/>
      <c r="W200" s="16"/>
      <c r="X200" s="16"/>
      <c r="Y200" s="16"/>
      <c r="Z200" s="16"/>
      <c r="AA200" s="44">
        <f>Q200-W200</f>
        <v>1044960</v>
      </c>
      <c r="AB200" s="3">
        <f t="shared" si="27"/>
        <v>0</v>
      </c>
      <c r="AC200" s="15"/>
      <c r="AD200" s="16"/>
      <c r="AE200" s="16"/>
      <c r="AF200" s="16"/>
      <c r="AG200" s="16"/>
      <c r="AH200" s="16"/>
      <c r="AI200" s="44">
        <f>O200-AE200</f>
        <v>1194240</v>
      </c>
      <c r="AJ200" s="15">
        <f t="shared" si="22"/>
        <v>0</v>
      </c>
    </row>
    <row r="201" spans="1:36" ht="12.75" customHeight="1" x14ac:dyDescent="0.2">
      <c r="A201" s="13" t="s">
        <v>297</v>
      </c>
      <c r="B201" s="13" t="s">
        <v>298</v>
      </c>
      <c r="C201" s="2">
        <v>762138</v>
      </c>
      <c r="D201" s="2">
        <v>782422</v>
      </c>
      <c r="E201" s="2">
        <v>800094</v>
      </c>
      <c r="F201" s="2">
        <v>660389</v>
      </c>
      <c r="G201" s="2">
        <v>679298</v>
      </c>
      <c r="H201" s="2">
        <v>695717</v>
      </c>
      <c r="I201" s="2">
        <v>623580</v>
      </c>
      <c r="J201" s="2">
        <v>577153</v>
      </c>
      <c r="K201" s="2">
        <v>577153</v>
      </c>
      <c r="L201" s="2">
        <v>577153</v>
      </c>
      <c r="M201" s="2">
        <v>577153</v>
      </c>
      <c r="N201" s="2">
        <v>577153</v>
      </c>
      <c r="O201" s="2">
        <v>577153</v>
      </c>
      <c r="P201" s="2">
        <v>8466556</v>
      </c>
      <c r="Q201" s="2">
        <v>651274</v>
      </c>
      <c r="S201" s="15"/>
      <c r="T201" s="15"/>
      <c r="U201" s="15"/>
      <c r="V201" s="16"/>
      <c r="W201" s="16"/>
      <c r="X201" s="16"/>
      <c r="Y201" s="16">
        <f>Q201</f>
        <v>651274</v>
      </c>
      <c r="Z201" s="16"/>
      <c r="AA201" s="44"/>
      <c r="AC201" s="15"/>
      <c r="AD201" s="16"/>
      <c r="AE201" s="16"/>
      <c r="AF201" s="16"/>
      <c r="AG201" s="16">
        <f>O201</f>
        <v>577153</v>
      </c>
      <c r="AH201" s="16"/>
      <c r="AI201" s="44"/>
      <c r="AJ201" s="15"/>
    </row>
    <row r="202" spans="1:36" ht="12.75" customHeight="1" x14ac:dyDescent="0.2">
      <c r="C202" s="27" t="s">
        <v>122</v>
      </c>
      <c r="D202" s="27" t="s">
        <v>122</v>
      </c>
      <c r="E202" s="27" t="s">
        <v>122</v>
      </c>
      <c r="F202" s="27" t="s">
        <v>122</v>
      </c>
      <c r="G202" s="27" t="s">
        <v>122</v>
      </c>
      <c r="H202" s="27" t="s">
        <v>122</v>
      </c>
      <c r="I202" s="27" t="s">
        <v>122</v>
      </c>
      <c r="J202" s="27" t="s">
        <v>122</v>
      </c>
      <c r="K202" s="27" t="s">
        <v>122</v>
      </c>
      <c r="L202" s="27" t="s">
        <v>122</v>
      </c>
      <c r="M202" s="27" t="s">
        <v>122</v>
      </c>
      <c r="N202" s="27" t="s">
        <v>122</v>
      </c>
      <c r="O202" s="27" t="s">
        <v>122</v>
      </c>
      <c r="P202" s="27" t="s">
        <v>122</v>
      </c>
      <c r="Q202" s="27" t="s">
        <v>122</v>
      </c>
      <c r="S202" s="15"/>
      <c r="T202" s="15"/>
      <c r="U202" s="15"/>
      <c r="V202" s="16"/>
      <c r="W202" s="16"/>
      <c r="X202" s="16"/>
      <c r="Y202" s="16"/>
      <c r="Z202" s="16"/>
      <c r="AA202" s="16"/>
      <c r="AC202" s="15"/>
      <c r="AD202" s="16"/>
      <c r="AE202" s="16"/>
      <c r="AF202" s="16"/>
      <c r="AG202" s="16"/>
      <c r="AH202" s="16"/>
      <c r="AI202" s="16"/>
      <c r="AJ202" s="15"/>
    </row>
    <row r="203" spans="1:36" ht="12.75" customHeight="1" x14ac:dyDescent="0.2">
      <c r="A203" s="22" t="s">
        <v>275</v>
      </c>
      <c r="B203" s="23"/>
      <c r="C203" s="24">
        <v>45688255</v>
      </c>
      <c r="D203" s="24">
        <v>45526907</v>
      </c>
      <c r="E203" s="24">
        <v>45382422</v>
      </c>
      <c r="F203" s="24">
        <v>45006096</v>
      </c>
      <c r="G203" s="24">
        <v>44847988</v>
      </c>
      <c r="H203" s="24">
        <v>45090913</v>
      </c>
      <c r="I203" s="24">
        <v>44749861</v>
      </c>
      <c r="J203" s="24">
        <v>45140806</v>
      </c>
      <c r="K203" s="24">
        <v>44982541</v>
      </c>
      <c r="L203" s="24">
        <v>44721766</v>
      </c>
      <c r="M203" s="24">
        <v>44571701</v>
      </c>
      <c r="N203" s="24">
        <v>44416032</v>
      </c>
      <c r="O203" s="24">
        <v>42856269</v>
      </c>
      <c r="P203" s="24">
        <v>582981557</v>
      </c>
      <c r="Q203" s="24">
        <v>44844735</v>
      </c>
      <c r="S203" s="15"/>
      <c r="T203" s="15"/>
      <c r="U203" s="15"/>
      <c r="V203" s="16"/>
      <c r="W203" s="16"/>
      <c r="X203" s="16"/>
      <c r="Y203" s="16"/>
      <c r="Z203" s="16"/>
      <c r="AA203" s="16"/>
      <c r="AC203" s="15"/>
      <c r="AD203" s="16"/>
      <c r="AE203" s="16"/>
      <c r="AF203" s="16"/>
      <c r="AG203" s="16"/>
      <c r="AH203" s="16"/>
      <c r="AI203" s="16"/>
      <c r="AJ203" s="15"/>
    </row>
    <row r="204" spans="1:36" ht="12.75" customHeight="1" x14ac:dyDescent="0.2">
      <c r="C204" s="2"/>
      <c r="D204" s="2"/>
      <c r="E204" s="2"/>
      <c r="F204" s="2"/>
      <c r="G204" s="2"/>
      <c r="H204" s="2"/>
      <c r="I204" s="2"/>
      <c r="J204" s="2"/>
      <c r="K204" s="2"/>
      <c r="L204" s="2"/>
      <c r="M204" s="2"/>
      <c r="N204" s="2"/>
      <c r="O204" s="2"/>
      <c r="S204" s="15"/>
      <c r="T204" s="15"/>
      <c r="U204" s="15"/>
      <c r="V204" s="16"/>
      <c r="W204" s="16"/>
      <c r="X204" s="16"/>
      <c r="Y204" s="16"/>
      <c r="Z204" s="16"/>
      <c r="AA204" s="16"/>
      <c r="AC204" s="15"/>
      <c r="AD204" s="16"/>
      <c r="AE204" s="16"/>
      <c r="AF204" s="16"/>
      <c r="AG204" s="16"/>
      <c r="AH204" s="16"/>
      <c r="AI204" s="16"/>
      <c r="AJ204" s="15">
        <f t="shared" si="22"/>
        <v>0</v>
      </c>
    </row>
    <row r="205" spans="1:36" ht="12.75" customHeight="1" x14ac:dyDescent="0.2">
      <c r="A205" s="22" t="s">
        <v>299</v>
      </c>
      <c r="B205" s="23"/>
      <c r="C205" s="24"/>
      <c r="D205" s="24"/>
      <c r="E205" s="24"/>
      <c r="F205" s="24"/>
      <c r="G205" s="24"/>
      <c r="H205" s="24"/>
      <c r="I205" s="24"/>
      <c r="J205" s="24"/>
      <c r="K205" s="24"/>
      <c r="L205" s="24"/>
      <c r="M205" s="24"/>
      <c r="N205" s="24"/>
      <c r="O205" s="24"/>
      <c r="P205" s="24"/>
      <c r="Q205" s="24"/>
      <c r="S205" s="15"/>
      <c r="T205" s="15"/>
      <c r="U205" s="15"/>
      <c r="V205" s="16"/>
      <c r="W205" s="16"/>
      <c r="X205" s="16"/>
      <c r="Y205" s="16"/>
      <c r="Z205" s="16"/>
      <c r="AA205" s="16"/>
      <c r="AC205" s="15"/>
      <c r="AD205" s="16"/>
      <c r="AE205" s="16"/>
      <c r="AF205" s="16"/>
      <c r="AG205" s="16"/>
      <c r="AH205" s="16"/>
      <c r="AI205" s="16"/>
      <c r="AJ205" s="15"/>
    </row>
    <row r="206" spans="1:36" ht="12.75" customHeight="1" x14ac:dyDescent="0.2">
      <c r="A206" s="13" t="s">
        <v>300</v>
      </c>
      <c r="B206" s="13" t="s">
        <v>301</v>
      </c>
      <c r="C206" s="2">
        <v>1908383</v>
      </c>
      <c r="D206" s="2">
        <v>1908383</v>
      </c>
      <c r="E206" s="2">
        <v>1908383</v>
      </c>
      <c r="F206" s="2">
        <v>1677920</v>
      </c>
      <c r="G206" s="2">
        <v>1677920</v>
      </c>
      <c r="H206" s="2">
        <v>1677920</v>
      </c>
      <c r="I206" s="2">
        <v>1677920</v>
      </c>
      <c r="J206" s="2">
        <v>1677920</v>
      </c>
      <c r="K206" s="2">
        <v>1677920</v>
      </c>
      <c r="L206" s="2">
        <v>1677920</v>
      </c>
      <c r="M206" s="2">
        <v>1677920</v>
      </c>
      <c r="N206" s="2">
        <v>1677920</v>
      </c>
      <c r="O206" s="2">
        <v>1677920</v>
      </c>
      <c r="P206" s="2">
        <v>22504347</v>
      </c>
      <c r="Q206" s="2">
        <v>1731104</v>
      </c>
      <c r="S206" s="15"/>
      <c r="T206" s="15"/>
      <c r="U206" s="15"/>
      <c r="V206" s="16"/>
      <c r="W206" s="16"/>
      <c r="X206" s="16"/>
      <c r="Y206" s="16">
        <f>Q206</f>
        <v>1731104</v>
      </c>
      <c r="Z206" s="16"/>
      <c r="AA206" s="16"/>
      <c r="AC206" s="15"/>
      <c r="AD206" s="16"/>
      <c r="AE206" s="16"/>
      <c r="AF206" s="16"/>
      <c r="AG206" s="16">
        <f>O206</f>
        <v>1677920</v>
      </c>
      <c r="AH206" s="16"/>
      <c r="AI206" s="16"/>
      <c r="AJ206" s="15"/>
    </row>
    <row r="207" spans="1:36" ht="12.75" customHeight="1" x14ac:dyDescent="0.2">
      <c r="A207" s="13" t="s">
        <v>302</v>
      </c>
      <c r="B207" s="13" t="s">
        <v>303</v>
      </c>
      <c r="C207" s="2">
        <v>-249866</v>
      </c>
      <c r="D207" s="2">
        <v>-288010</v>
      </c>
      <c r="E207" s="2">
        <v>-326260</v>
      </c>
      <c r="F207" s="2">
        <v>-365010</v>
      </c>
      <c r="G207" s="2">
        <v>-403871</v>
      </c>
      <c r="H207" s="2">
        <v>-442842</v>
      </c>
      <c r="I207" s="2">
        <v>-481924</v>
      </c>
      <c r="J207" s="2">
        <v>-521119</v>
      </c>
      <c r="K207" s="2">
        <v>-560428</v>
      </c>
      <c r="L207" s="2">
        <v>-599852</v>
      </c>
      <c r="M207" s="2">
        <v>-639392</v>
      </c>
      <c r="N207" s="2">
        <v>-679048</v>
      </c>
      <c r="O207" s="2">
        <v>-718820</v>
      </c>
      <c r="P207" s="2">
        <v>-6276442</v>
      </c>
      <c r="Q207" s="2">
        <v>-482803</v>
      </c>
      <c r="S207" s="15"/>
      <c r="T207" s="15"/>
      <c r="U207" s="15"/>
      <c r="V207" s="16"/>
      <c r="W207" s="16"/>
      <c r="X207" s="16"/>
      <c r="Y207" s="16">
        <f t="shared" ref="Y207" si="28">Q207</f>
        <v>-482803</v>
      </c>
      <c r="Z207" s="16"/>
      <c r="AA207" s="16"/>
      <c r="AC207" s="15"/>
      <c r="AD207" s="16"/>
      <c r="AE207" s="16"/>
      <c r="AF207" s="16"/>
      <c r="AG207" s="16">
        <f t="shared" ref="AG207" si="29">O207</f>
        <v>-718820</v>
      </c>
      <c r="AH207" s="16"/>
      <c r="AI207" s="16"/>
      <c r="AJ207" s="15"/>
    </row>
    <row r="208" spans="1:36" ht="12.75" customHeight="1" x14ac:dyDescent="0.2">
      <c r="C208" s="27" t="s">
        <v>122</v>
      </c>
      <c r="D208" s="27" t="s">
        <v>122</v>
      </c>
      <c r="E208" s="27" t="s">
        <v>122</v>
      </c>
      <c r="F208" s="27" t="s">
        <v>122</v>
      </c>
      <c r="G208" s="27" t="s">
        <v>122</v>
      </c>
      <c r="H208" s="27" t="s">
        <v>122</v>
      </c>
      <c r="I208" s="27" t="s">
        <v>122</v>
      </c>
      <c r="J208" s="27" t="s">
        <v>122</v>
      </c>
      <c r="K208" s="27" t="s">
        <v>122</v>
      </c>
      <c r="L208" s="27" t="s">
        <v>122</v>
      </c>
      <c r="M208" s="27" t="s">
        <v>122</v>
      </c>
      <c r="N208" s="27" t="s">
        <v>122</v>
      </c>
      <c r="O208" s="27" t="s">
        <v>122</v>
      </c>
      <c r="P208" s="27" t="s">
        <v>122</v>
      </c>
      <c r="Q208" s="27" t="s">
        <v>122</v>
      </c>
      <c r="S208" s="15"/>
      <c r="T208" s="15"/>
      <c r="U208" s="15"/>
      <c r="V208" s="16"/>
      <c r="W208" s="16"/>
      <c r="X208" s="16"/>
      <c r="Y208" s="16"/>
      <c r="Z208" s="16"/>
      <c r="AA208" s="16"/>
      <c r="AC208" s="15"/>
      <c r="AD208" s="16"/>
      <c r="AE208" s="16"/>
      <c r="AF208" s="16"/>
      <c r="AG208" s="16"/>
      <c r="AH208" s="16"/>
      <c r="AI208" s="16"/>
      <c r="AJ208" s="15"/>
    </row>
    <row r="209" spans="1:36" ht="12.75" customHeight="1" x14ac:dyDescent="0.2">
      <c r="A209" s="22" t="s">
        <v>304</v>
      </c>
      <c r="B209" s="23"/>
      <c r="C209" s="24">
        <v>1658517</v>
      </c>
      <c r="D209" s="24">
        <v>1620373</v>
      </c>
      <c r="E209" s="24">
        <v>1582123</v>
      </c>
      <c r="F209" s="24">
        <v>1312910</v>
      </c>
      <c r="G209" s="24">
        <v>1274049</v>
      </c>
      <c r="H209" s="24">
        <v>1235078</v>
      </c>
      <c r="I209" s="24">
        <v>1195995</v>
      </c>
      <c r="J209" s="24">
        <v>1156801</v>
      </c>
      <c r="K209" s="24">
        <v>1117492</v>
      </c>
      <c r="L209" s="24">
        <v>1078068</v>
      </c>
      <c r="M209" s="24">
        <v>1038528</v>
      </c>
      <c r="N209" s="24">
        <v>998872</v>
      </c>
      <c r="O209" s="24">
        <v>959100</v>
      </c>
      <c r="P209" s="24">
        <v>16227905</v>
      </c>
      <c r="Q209" s="24">
        <v>1248300</v>
      </c>
      <c r="S209" s="15"/>
      <c r="T209" s="15"/>
      <c r="U209" s="15"/>
      <c r="V209" s="16"/>
      <c r="W209" s="16"/>
      <c r="X209" s="16"/>
      <c r="Y209" s="16"/>
      <c r="Z209" s="16"/>
      <c r="AA209" s="16"/>
      <c r="AC209" s="15"/>
      <c r="AD209" s="16"/>
      <c r="AE209" s="16"/>
      <c r="AF209" s="16"/>
      <c r="AG209" s="16"/>
      <c r="AH209" s="16"/>
      <c r="AI209" s="16"/>
      <c r="AJ209" s="15"/>
    </row>
    <row r="210" spans="1:36" ht="12.75" customHeight="1" x14ac:dyDescent="0.2">
      <c r="C210" s="2"/>
      <c r="D210" s="2"/>
      <c r="E210" s="2"/>
      <c r="F210" s="2"/>
      <c r="G210" s="2"/>
      <c r="H210" s="2"/>
      <c r="I210" s="2"/>
      <c r="J210" s="2"/>
      <c r="K210" s="2"/>
      <c r="L210" s="2"/>
      <c r="M210" s="2"/>
      <c r="N210" s="2"/>
      <c r="O210" s="2"/>
      <c r="S210" s="15"/>
      <c r="T210" s="15"/>
      <c r="U210" s="15"/>
      <c r="V210" s="16"/>
      <c r="W210" s="16"/>
      <c r="X210" s="16"/>
      <c r="Y210" s="16"/>
      <c r="Z210" s="16"/>
      <c r="AA210" s="16"/>
      <c r="AC210" s="15"/>
      <c r="AD210" s="16"/>
      <c r="AE210" s="16"/>
      <c r="AF210" s="16"/>
      <c r="AG210" s="16"/>
      <c r="AH210" s="16"/>
      <c r="AI210" s="16"/>
      <c r="AJ210" s="15"/>
    </row>
    <row r="211" spans="1:36" ht="12.75" customHeight="1" x14ac:dyDescent="0.2">
      <c r="A211" s="22" t="s">
        <v>305</v>
      </c>
      <c r="B211" s="23"/>
      <c r="C211" s="24"/>
      <c r="D211" s="24"/>
      <c r="E211" s="24"/>
      <c r="F211" s="24"/>
      <c r="G211" s="24"/>
      <c r="H211" s="24"/>
      <c r="I211" s="24"/>
      <c r="J211" s="24"/>
      <c r="K211" s="24"/>
      <c r="L211" s="24"/>
      <c r="M211" s="24"/>
      <c r="N211" s="24"/>
      <c r="O211" s="24"/>
      <c r="P211" s="24"/>
      <c r="Q211" s="24"/>
      <c r="S211" s="15"/>
      <c r="T211" s="15"/>
      <c r="U211" s="15"/>
      <c r="V211" s="16"/>
      <c r="W211" s="16"/>
      <c r="X211" s="16"/>
      <c r="Y211" s="16"/>
      <c r="Z211" s="16"/>
      <c r="AA211" s="16"/>
      <c r="AC211" s="15"/>
      <c r="AD211" s="16"/>
      <c r="AE211" s="16"/>
      <c r="AF211" s="16"/>
      <c r="AG211" s="16"/>
      <c r="AH211" s="16"/>
      <c r="AI211" s="16"/>
      <c r="AJ211" s="15">
        <f t="shared" si="22"/>
        <v>0</v>
      </c>
    </row>
    <row r="212" spans="1:36" ht="12.75" customHeight="1" x14ac:dyDescent="0.2">
      <c r="A212" s="13" t="s">
        <v>306</v>
      </c>
      <c r="B212" s="13" t="s">
        <v>307</v>
      </c>
      <c r="C212" s="2">
        <v>2469682</v>
      </c>
      <c r="D212" s="2">
        <v>2469682</v>
      </c>
      <c r="E212" s="2">
        <v>2469682</v>
      </c>
      <c r="F212" s="2">
        <v>2469682</v>
      </c>
      <c r="G212" s="2">
        <v>2469682</v>
      </c>
      <c r="H212" s="2">
        <v>2469682</v>
      </c>
      <c r="I212" s="2">
        <v>2469682</v>
      </c>
      <c r="J212" s="2">
        <v>2469682</v>
      </c>
      <c r="K212" s="2">
        <v>2469682</v>
      </c>
      <c r="L212" s="2">
        <v>2469682</v>
      </c>
      <c r="M212" s="2">
        <v>2469682</v>
      </c>
      <c r="N212" s="2">
        <v>2469682</v>
      </c>
      <c r="O212" s="2">
        <v>2469682</v>
      </c>
      <c r="P212" s="2">
        <v>32105863</v>
      </c>
      <c r="Q212" s="2">
        <v>2469682</v>
      </c>
      <c r="S212" s="15">
        <v>6</v>
      </c>
      <c r="T212" s="15" t="s">
        <v>43</v>
      </c>
      <c r="U212" s="15"/>
      <c r="V212" s="16">
        <f>+Q212</f>
        <v>2469682</v>
      </c>
      <c r="W212" s="16"/>
      <c r="X212" s="16"/>
      <c r="Y212" s="16"/>
      <c r="Z212" s="16"/>
      <c r="AA212" s="16"/>
      <c r="AB212" s="3">
        <f>Q212-V212-W212-X212-Y212-Z212-AA212</f>
        <v>0</v>
      </c>
      <c r="AC212" s="15"/>
      <c r="AD212" s="16">
        <f>+O212</f>
        <v>2469682</v>
      </c>
      <c r="AE212" s="16"/>
      <c r="AF212" s="16"/>
      <c r="AG212" s="16"/>
      <c r="AH212" s="16"/>
      <c r="AI212" s="16"/>
      <c r="AJ212" s="15">
        <f t="shared" si="22"/>
        <v>0</v>
      </c>
    </row>
    <row r="213" spans="1:36" ht="12.75" customHeight="1" x14ac:dyDescent="0.2">
      <c r="C213" s="27" t="s">
        <v>122</v>
      </c>
      <c r="D213" s="27" t="s">
        <v>122</v>
      </c>
      <c r="E213" s="27" t="s">
        <v>122</v>
      </c>
      <c r="F213" s="27" t="s">
        <v>122</v>
      </c>
      <c r="G213" s="27" t="s">
        <v>122</v>
      </c>
      <c r="H213" s="27" t="s">
        <v>122</v>
      </c>
      <c r="I213" s="27" t="s">
        <v>122</v>
      </c>
      <c r="J213" s="27" t="s">
        <v>122</v>
      </c>
      <c r="K213" s="27" t="s">
        <v>122</v>
      </c>
      <c r="L213" s="27" t="s">
        <v>122</v>
      </c>
      <c r="M213" s="27" t="s">
        <v>122</v>
      </c>
      <c r="N213" s="27" t="s">
        <v>122</v>
      </c>
      <c r="O213" s="27" t="s">
        <v>122</v>
      </c>
      <c r="P213" s="27" t="s">
        <v>122</v>
      </c>
      <c r="Q213" s="27" t="s">
        <v>122</v>
      </c>
      <c r="S213" s="15"/>
      <c r="T213" s="15"/>
      <c r="U213" s="15"/>
      <c r="V213" s="16"/>
      <c r="W213" s="16"/>
      <c r="X213" s="16"/>
      <c r="Y213" s="16"/>
      <c r="Z213" s="16"/>
      <c r="AA213" s="16"/>
      <c r="AC213" s="15"/>
      <c r="AD213" s="16"/>
      <c r="AE213" s="16"/>
      <c r="AF213" s="16"/>
      <c r="AG213" s="16"/>
      <c r="AH213" s="16"/>
      <c r="AI213" s="16"/>
      <c r="AJ213" s="15"/>
    </row>
    <row r="214" spans="1:36" ht="12.75" customHeight="1" x14ac:dyDescent="0.2">
      <c r="A214" s="22" t="s">
        <v>308</v>
      </c>
      <c r="B214" s="23"/>
      <c r="C214" s="24">
        <v>2469682</v>
      </c>
      <c r="D214" s="24">
        <v>2469682</v>
      </c>
      <c r="E214" s="24">
        <v>2469682</v>
      </c>
      <c r="F214" s="24">
        <v>2469682</v>
      </c>
      <c r="G214" s="24">
        <v>2469682</v>
      </c>
      <c r="H214" s="24">
        <v>2469682</v>
      </c>
      <c r="I214" s="24">
        <v>2469682</v>
      </c>
      <c r="J214" s="24">
        <v>2469682</v>
      </c>
      <c r="K214" s="24">
        <v>2469682</v>
      </c>
      <c r="L214" s="24">
        <v>2469682</v>
      </c>
      <c r="M214" s="24">
        <v>2469682</v>
      </c>
      <c r="N214" s="24">
        <v>2469682</v>
      </c>
      <c r="O214" s="24">
        <v>2469682</v>
      </c>
      <c r="P214" s="24">
        <v>32105863</v>
      </c>
      <c r="Q214" s="24">
        <v>2469682</v>
      </c>
      <c r="S214" s="15"/>
      <c r="T214" s="15"/>
      <c r="U214" s="15"/>
      <c r="V214" s="16"/>
      <c r="W214" s="16"/>
      <c r="X214" s="16"/>
      <c r="Y214" s="16"/>
      <c r="Z214" s="16"/>
      <c r="AA214" s="16"/>
      <c r="AC214" s="15"/>
      <c r="AD214" s="16"/>
      <c r="AE214" s="16"/>
      <c r="AF214" s="16"/>
      <c r="AG214" s="16"/>
      <c r="AH214" s="16"/>
      <c r="AI214" s="16"/>
      <c r="AJ214" s="15"/>
    </row>
    <row r="215" spans="1:36" ht="12.75" customHeight="1" x14ac:dyDescent="0.2">
      <c r="C215" s="2"/>
      <c r="D215" s="2"/>
      <c r="E215" s="2"/>
      <c r="F215" s="2"/>
      <c r="G215" s="2"/>
      <c r="H215" s="2"/>
      <c r="I215" s="2"/>
      <c r="J215" s="2"/>
      <c r="K215" s="2"/>
      <c r="L215" s="2"/>
      <c r="M215" s="2"/>
      <c r="N215" s="2"/>
      <c r="O215" s="2"/>
      <c r="S215" s="15"/>
      <c r="T215" s="15"/>
      <c r="U215" s="15"/>
      <c r="V215" s="16"/>
      <c r="W215" s="16"/>
      <c r="X215" s="16"/>
      <c r="Y215" s="16"/>
      <c r="Z215" s="16"/>
      <c r="AA215" s="16"/>
      <c r="AC215" s="15"/>
      <c r="AD215" s="16"/>
      <c r="AE215" s="16"/>
      <c r="AF215" s="16"/>
      <c r="AG215" s="16"/>
      <c r="AH215" s="16"/>
      <c r="AI215" s="16"/>
      <c r="AJ215" s="15">
        <f t="shared" si="22"/>
        <v>0</v>
      </c>
    </row>
    <row r="216" spans="1:36" ht="12.75" customHeight="1" x14ac:dyDescent="0.2">
      <c r="A216" s="22" t="s">
        <v>309</v>
      </c>
      <c r="B216" s="23"/>
      <c r="C216" s="24"/>
      <c r="D216" s="24"/>
      <c r="E216" s="24"/>
      <c r="F216" s="24"/>
      <c r="G216" s="24"/>
      <c r="H216" s="24"/>
      <c r="I216" s="24"/>
      <c r="J216" s="24"/>
      <c r="K216" s="24"/>
      <c r="L216" s="24"/>
      <c r="M216" s="24"/>
      <c r="N216" s="24"/>
      <c r="O216" s="24"/>
      <c r="P216" s="24"/>
      <c r="Q216" s="24"/>
      <c r="S216" s="15"/>
      <c r="T216" s="15"/>
      <c r="U216" s="15"/>
      <c r="V216" s="16"/>
      <c r="W216" s="16"/>
      <c r="X216" s="16"/>
      <c r="Y216" s="16"/>
      <c r="Z216" s="16"/>
      <c r="AA216" s="16"/>
      <c r="AC216" s="15"/>
      <c r="AD216" s="16"/>
      <c r="AE216" s="16"/>
      <c r="AF216" s="16"/>
      <c r="AG216" s="16"/>
      <c r="AH216" s="16"/>
      <c r="AI216" s="16"/>
      <c r="AJ216" s="15">
        <f t="shared" si="22"/>
        <v>0</v>
      </c>
    </row>
    <row r="217" spans="1:36" ht="12.75" customHeight="1" x14ac:dyDescent="0.2">
      <c r="A217" s="13" t="s">
        <v>310</v>
      </c>
      <c r="B217" s="13" t="s">
        <v>311</v>
      </c>
      <c r="C217" s="2">
        <v>151160</v>
      </c>
      <c r="D217" s="2">
        <v>227673</v>
      </c>
      <c r="E217" s="2">
        <v>104891</v>
      </c>
      <c r="F217" s="2">
        <v>208877</v>
      </c>
      <c r="G217" s="2">
        <v>153570</v>
      </c>
      <c r="H217" s="2">
        <v>131148</v>
      </c>
      <c r="I217" s="2">
        <v>70911</v>
      </c>
      <c r="J217" s="2">
        <v>55748</v>
      </c>
      <c r="K217" s="2">
        <v>112084</v>
      </c>
      <c r="L217" s="2">
        <v>139205</v>
      </c>
      <c r="M217" s="2">
        <v>141206</v>
      </c>
      <c r="N217" s="2">
        <v>149931</v>
      </c>
      <c r="O217" s="2">
        <v>204447</v>
      </c>
      <c r="P217" s="2">
        <v>1850852</v>
      </c>
      <c r="Q217" s="2">
        <v>142373</v>
      </c>
      <c r="S217" s="15"/>
      <c r="T217" s="15"/>
      <c r="U217" s="15"/>
      <c r="V217" s="16"/>
      <c r="W217" s="16"/>
      <c r="X217" s="16"/>
      <c r="Y217" s="16">
        <f>Q217</f>
        <v>142373</v>
      </c>
      <c r="Z217" s="16"/>
      <c r="AA217" s="16"/>
      <c r="AB217" s="3">
        <f>Q217-V217-W217-X217-Y217-Z217-AA217</f>
        <v>0</v>
      </c>
      <c r="AC217" s="15"/>
      <c r="AD217" s="16"/>
      <c r="AE217" s="16"/>
      <c r="AF217" s="16"/>
      <c r="AG217" s="16">
        <f>O217</f>
        <v>204447</v>
      </c>
      <c r="AH217" s="16"/>
      <c r="AI217" s="16"/>
      <c r="AJ217" s="15">
        <f t="shared" si="22"/>
        <v>0</v>
      </c>
    </row>
    <row r="218" spans="1:36" ht="12.75" customHeight="1" x14ac:dyDescent="0.2">
      <c r="A218" s="13" t="s">
        <v>312</v>
      </c>
      <c r="B218" s="13" t="s">
        <v>313</v>
      </c>
      <c r="C218" s="2">
        <v>389943</v>
      </c>
      <c r="D218" s="2">
        <v>97171</v>
      </c>
      <c r="E218" s="2">
        <v>117101</v>
      </c>
      <c r="F218" s="2">
        <v>153474</v>
      </c>
      <c r="G218" s="2">
        <v>153474</v>
      </c>
      <c r="H218" s="2">
        <v>190896</v>
      </c>
      <c r="I218" s="2">
        <v>145505</v>
      </c>
      <c r="J218" s="2">
        <v>112845</v>
      </c>
      <c r="K218" s="2">
        <v>112845</v>
      </c>
      <c r="L218" s="2">
        <v>84114</v>
      </c>
      <c r="M218" s="2">
        <v>84435</v>
      </c>
      <c r="N218" s="2">
        <v>54084</v>
      </c>
      <c r="O218" s="2">
        <v>2007</v>
      </c>
      <c r="P218" s="2">
        <v>1697894</v>
      </c>
      <c r="Q218" s="2">
        <v>130607</v>
      </c>
      <c r="S218" s="15"/>
      <c r="T218" s="15"/>
      <c r="U218" s="15"/>
      <c r="V218" s="16"/>
      <c r="W218" s="16"/>
      <c r="X218" s="16"/>
      <c r="Y218" s="16">
        <f>Q218</f>
        <v>130607</v>
      </c>
      <c r="Z218" s="16"/>
      <c r="AA218" s="16"/>
      <c r="AB218" s="3">
        <f>Q218-V218-W218-X218-Y218-Z218-AA218</f>
        <v>0</v>
      </c>
      <c r="AC218" s="15"/>
      <c r="AD218" s="16"/>
      <c r="AE218" s="16"/>
      <c r="AF218" s="16"/>
      <c r="AG218" s="16">
        <f>O218</f>
        <v>2007</v>
      </c>
      <c r="AH218" s="16"/>
      <c r="AI218" s="16"/>
      <c r="AJ218" s="15">
        <f t="shared" si="22"/>
        <v>0</v>
      </c>
    </row>
    <row r="219" spans="1:36" ht="12.75" customHeight="1" x14ac:dyDescent="0.2">
      <c r="C219" s="27" t="s">
        <v>122</v>
      </c>
      <c r="D219" s="27" t="s">
        <v>122</v>
      </c>
      <c r="E219" s="27" t="s">
        <v>122</v>
      </c>
      <c r="F219" s="27" t="s">
        <v>122</v>
      </c>
      <c r="G219" s="27" t="s">
        <v>122</v>
      </c>
      <c r="H219" s="27" t="s">
        <v>122</v>
      </c>
      <c r="I219" s="27" t="s">
        <v>122</v>
      </c>
      <c r="J219" s="27" t="s">
        <v>122</v>
      </c>
      <c r="K219" s="27" t="s">
        <v>122</v>
      </c>
      <c r="L219" s="27" t="s">
        <v>122</v>
      </c>
      <c r="M219" s="27" t="s">
        <v>122</v>
      </c>
      <c r="N219" s="27" t="s">
        <v>122</v>
      </c>
      <c r="O219" s="27" t="s">
        <v>122</v>
      </c>
      <c r="P219" s="27" t="s">
        <v>122</v>
      </c>
      <c r="Q219" s="27" t="s">
        <v>122</v>
      </c>
      <c r="S219" s="15"/>
      <c r="T219" s="15"/>
      <c r="U219" s="15"/>
      <c r="V219" s="16"/>
      <c r="W219" s="16"/>
      <c r="X219" s="16"/>
      <c r="Y219" s="16"/>
      <c r="Z219" s="16"/>
      <c r="AA219" s="16"/>
      <c r="AC219" s="15"/>
      <c r="AD219" s="16"/>
      <c r="AE219" s="16"/>
      <c r="AF219" s="16"/>
      <c r="AG219" s="16"/>
      <c r="AH219" s="16"/>
      <c r="AI219" s="16"/>
      <c r="AJ219" s="15"/>
    </row>
    <row r="220" spans="1:36" ht="12.75" customHeight="1" x14ac:dyDescent="0.2">
      <c r="A220" s="22" t="s">
        <v>314</v>
      </c>
      <c r="B220" s="23"/>
      <c r="C220" s="24">
        <v>541103</v>
      </c>
      <c r="D220" s="24">
        <v>324845</v>
      </c>
      <c r="E220" s="24">
        <v>221993</v>
      </c>
      <c r="F220" s="24">
        <v>362351</v>
      </c>
      <c r="G220" s="24">
        <v>307044</v>
      </c>
      <c r="H220" s="24">
        <v>322044</v>
      </c>
      <c r="I220" s="24">
        <v>216415</v>
      </c>
      <c r="J220" s="24">
        <v>168592</v>
      </c>
      <c r="K220" s="24">
        <v>224928</v>
      </c>
      <c r="L220" s="24">
        <v>223320</v>
      </c>
      <c r="M220" s="24">
        <v>225642</v>
      </c>
      <c r="N220" s="24">
        <v>204015</v>
      </c>
      <c r="O220" s="24">
        <v>206454</v>
      </c>
      <c r="P220" s="24">
        <v>3548746</v>
      </c>
      <c r="Q220" s="24">
        <v>272980</v>
      </c>
      <c r="S220" s="15"/>
      <c r="T220" s="15"/>
      <c r="U220" s="15"/>
      <c r="V220" s="16"/>
      <c r="W220" s="16"/>
      <c r="X220" s="16"/>
      <c r="Y220" s="16"/>
      <c r="Z220" s="16"/>
      <c r="AA220" s="16"/>
      <c r="AC220" s="15"/>
      <c r="AD220" s="16"/>
      <c r="AE220" s="16"/>
      <c r="AF220" s="16"/>
      <c r="AG220" s="16"/>
      <c r="AH220" s="16"/>
      <c r="AI220" s="16"/>
      <c r="AJ220" s="15"/>
    </row>
    <row r="221" spans="1:36" ht="12.75" customHeight="1" x14ac:dyDescent="0.2">
      <c r="C221" s="2"/>
      <c r="D221" s="2"/>
      <c r="E221" s="2"/>
      <c r="F221" s="2"/>
      <c r="G221" s="2"/>
      <c r="H221" s="2"/>
      <c r="I221" s="2"/>
      <c r="J221" s="2"/>
      <c r="K221" s="2"/>
      <c r="L221" s="2"/>
      <c r="M221" s="2"/>
      <c r="N221" s="2"/>
      <c r="O221" s="2"/>
      <c r="S221" s="15"/>
      <c r="T221" s="15"/>
      <c r="U221" s="15"/>
      <c r="V221" s="16"/>
      <c r="W221" s="16"/>
      <c r="X221" s="16"/>
      <c r="Y221" s="16"/>
      <c r="Z221" s="16"/>
      <c r="AA221" s="16"/>
      <c r="AC221" s="15"/>
      <c r="AD221" s="16"/>
      <c r="AE221" s="16"/>
      <c r="AF221" s="16"/>
      <c r="AG221" s="16"/>
      <c r="AH221" s="16"/>
      <c r="AI221" s="16"/>
      <c r="AJ221" s="15">
        <f t="shared" si="22"/>
        <v>0</v>
      </c>
    </row>
    <row r="222" spans="1:36" ht="12.75" customHeight="1" x14ac:dyDescent="0.3">
      <c r="A222" s="19" t="s">
        <v>315</v>
      </c>
      <c r="B222" s="20"/>
      <c r="C222" s="21">
        <v>50357556</v>
      </c>
      <c r="D222" s="21">
        <v>49941807</v>
      </c>
      <c r="E222" s="21">
        <v>49656219</v>
      </c>
      <c r="F222" s="21">
        <v>49151039</v>
      </c>
      <c r="G222" s="21">
        <v>48898763</v>
      </c>
      <c r="H222" s="21">
        <v>49117717</v>
      </c>
      <c r="I222" s="21">
        <v>48631953</v>
      </c>
      <c r="J222" s="21">
        <v>48935882</v>
      </c>
      <c r="K222" s="21">
        <v>48794643</v>
      </c>
      <c r="L222" s="21">
        <v>48492835</v>
      </c>
      <c r="M222" s="21">
        <v>48305552</v>
      </c>
      <c r="N222" s="21">
        <v>48088601</v>
      </c>
      <c r="O222" s="21">
        <v>46491504</v>
      </c>
      <c r="P222" s="21">
        <v>634864070</v>
      </c>
      <c r="Q222" s="21">
        <v>48835698</v>
      </c>
      <c r="S222" s="15"/>
      <c r="T222" s="15"/>
      <c r="U222" s="15"/>
      <c r="V222" s="16"/>
      <c r="W222" s="16"/>
      <c r="X222" s="16"/>
      <c r="Y222" s="16"/>
      <c r="Z222" s="16"/>
      <c r="AA222" s="16"/>
      <c r="AC222" s="15"/>
      <c r="AD222" s="16"/>
      <c r="AE222" s="16"/>
      <c r="AF222" s="16"/>
      <c r="AG222" s="16"/>
      <c r="AH222" s="16"/>
      <c r="AI222" s="16"/>
      <c r="AJ222" s="15"/>
    </row>
    <row r="223" spans="1:36" ht="12.75" customHeight="1" x14ac:dyDescent="0.2">
      <c r="C223" s="2"/>
      <c r="D223" s="2"/>
      <c r="E223" s="2"/>
      <c r="F223" s="2"/>
      <c r="G223" s="2"/>
      <c r="H223" s="2"/>
      <c r="I223" s="2"/>
      <c r="J223" s="2"/>
      <c r="K223" s="2"/>
      <c r="L223" s="2"/>
      <c r="M223" s="2"/>
      <c r="N223" s="2"/>
      <c r="O223" s="2"/>
      <c r="S223" s="15"/>
      <c r="T223" s="15"/>
      <c r="U223" s="15"/>
      <c r="V223" s="16"/>
      <c r="W223" s="16"/>
      <c r="X223" s="16"/>
      <c r="Y223" s="16"/>
      <c r="Z223" s="16"/>
      <c r="AA223" s="16"/>
      <c r="AC223" s="15"/>
      <c r="AD223" s="16"/>
      <c r="AE223" s="16"/>
      <c r="AF223" s="16"/>
      <c r="AG223" s="16"/>
      <c r="AH223" s="16"/>
      <c r="AI223" s="16"/>
      <c r="AJ223" s="15"/>
    </row>
    <row r="224" spans="1:36" ht="25.5" customHeight="1" x14ac:dyDescent="0.4">
      <c r="A224" s="4" t="s">
        <v>316</v>
      </c>
      <c r="B224" s="17"/>
      <c r="C224" s="18">
        <v>245801194</v>
      </c>
      <c r="D224" s="18">
        <v>249088202</v>
      </c>
      <c r="E224" s="18">
        <v>250948674</v>
      </c>
      <c r="F224" s="18">
        <v>252265838</v>
      </c>
      <c r="G224" s="18">
        <v>254178526</v>
      </c>
      <c r="H224" s="18">
        <v>256082774</v>
      </c>
      <c r="I224" s="18">
        <v>255448425</v>
      </c>
      <c r="J224" s="18">
        <v>256612269</v>
      </c>
      <c r="K224" s="18">
        <v>258166948</v>
      </c>
      <c r="L224" s="18">
        <v>258922050</v>
      </c>
      <c r="M224" s="18">
        <v>260194914</v>
      </c>
      <c r="N224" s="18">
        <v>258899420</v>
      </c>
      <c r="O224" s="18">
        <v>261573517</v>
      </c>
      <c r="P224" s="18">
        <v>3318182750</v>
      </c>
      <c r="Q224" s="18">
        <v>255244827</v>
      </c>
      <c r="S224" s="15"/>
      <c r="T224" s="15"/>
      <c r="U224" s="15"/>
      <c r="V224" s="16"/>
      <c r="W224" s="16"/>
      <c r="X224" s="16"/>
      <c r="Y224" s="16"/>
      <c r="Z224" s="16"/>
      <c r="AA224" s="16"/>
      <c r="AC224" s="15"/>
      <c r="AD224" s="16"/>
      <c r="AE224" s="16"/>
      <c r="AF224" s="16"/>
      <c r="AG224" s="16"/>
      <c r="AH224" s="16"/>
      <c r="AI224" s="16"/>
      <c r="AJ224" s="15"/>
    </row>
    <row r="225" spans="1:36" ht="12.75" customHeight="1" x14ac:dyDescent="0.2">
      <c r="C225" s="27" t="s">
        <v>317</v>
      </c>
      <c r="D225" s="27" t="s">
        <v>317</v>
      </c>
      <c r="E225" s="27" t="s">
        <v>317</v>
      </c>
      <c r="F225" s="27" t="s">
        <v>317</v>
      </c>
      <c r="G225" s="27" t="s">
        <v>317</v>
      </c>
      <c r="H225" s="27" t="s">
        <v>317</v>
      </c>
      <c r="I225" s="27" t="s">
        <v>317</v>
      </c>
      <c r="J225" s="27" t="s">
        <v>317</v>
      </c>
      <c r="K225" s="27" t="s">
        <v>317</v>
      </c>
      <c r="L225" s="27" t="s">
        <v>317</v>
      </c>
      <c r="M225" s="27" t="s">
        <v>317</v>
      </c>
      <c r="N225" s="27" t="s">
        <v>317</v>
      </c>
      <c r="O225" s="27" t="s">
        <v>317</v>
      </c>
      <c r="P225" s="27" t="s">
        <v>317</v>
      </c>
      <c r="Q225" s="27" t="s">
        <v>317</v>
      </c>
      <c r="S225" s="15"/>
      <c r="T225" s="15"/>
      <c r="U225" s="15"/>
      <c r="V225" s="16"/>
      <c r="W225" s="16"/>
      <c r="X225" s="16"/>
      <c r="Y225" s="16"/>
      <c r="Z225" s="16"/>
      <c r="AA225" s="16"/>
      <c r="AC225" s="15"/>
      <c r="AD225" s="16"/>
      <c r="AE225" s="16"/>
      <c r="AF225" s="16"/>
      <c r="AG225" s="16"/>
      <c r="AH225" s="16"/>
      <c r="AI225" s="16"/>
      <c r="AJ225" s="15"/>
    </row>
    <row r="226" spans="1:36" ht="12.75" customHeight="1" x14ac:dyDescent="0.2">
      <c r="C226" s="2"/>
      <c r="D226" s="2"/>
      <c r="E226" s="2"/>
      <c r="F226" s="2"/>
      <c r="G226" s="2"/>
      <c r="H226" s="2"/>
      <c r="I226" s="2"/>
      <c r="J226" s="2"/>
      <c r="K226" s="2"/>
      <c r="L226" s="2"/>
      <c r="M226" s="2"/>
      <c r="N226" s="2"/>
      <c r="O226" s="2"/>
      <c r="S226" s="15"/>
      <c r="T226" s="15"/>
      <c r="U226" s="15"/>
      <c r="V226" s="16"/>
      <c r="W226" s="16"/>
      <c r="X226" s="16"/>
      <c r="Y226" s="16"/>
      <c r="Z226" s="16"/>
      <c r="AA226" s="16"/>
      <c r="AC226" s="15"/>
      <c r="AD226" s="16"/>
      <c r="AE226" s="16"/>
      <c r="AF226" s="16"/>
      <c r="AG226" s="16"/>
      <c r="AH226" s="16"/>
      <c r="AI226" s="16"/>
      <c r="AJ226" s="15">
        <f t="shared" si="22"/>
        <v>0</v>
      </c>
    </row>
    <row r="227" spans="1:36" ht="22.5" customHeight="1" x14ac:dyDescent="0.4">
      <c r="A227" s="4" t="s">
        <v>318</v>
      </c>
      <c r="B227" s="17"/>
      <c r="C227" s="18"/>
      <c r="D227" s="18"/>
      <c r="E227" s="18"/>
      <c r="F227" s="18"/>
      <c r="G227" s="18"/>
      <c r="H227" s="18"/>
      <c r="I227" s="18"/>
      <c r="J227" s="18"/>
      <c r="K227" s="18"/>
      <c r="L227" s="18"/>
      <c r="M227" s="18"/>
      <c r="N227" s="18"/>
      <c r="O227" s="18"/>
      <c r="P227" s="18"/>
      <c r="Q227" s="18"/>
      <c r="S227" s="15"/>
      <c r="T227" s="15"/>
      <c r="U227" s="15"/>
      <c r="V227" s="16"/>
      <c r="W227" s="16"/>
      <c r="X227" s="16"/>
      <c r="Y227" s="16"/>
      <c r="Z227" s="16"/>
      <c r="AA227" s="16"/>
      <c r="AC227" s="15"/>
      <c r="AD227" s="16"/>
      <c r="AE227" s="16"/>
      <c r="AF227" s="16"/>
      <c r="AG227" s="16"/>
      <c r="AH227" s="16"/>
      <c r="AI227" s="16"/>
      <c r="AJ227" s="15">
        <f t="shared" si="22"/>
        <v>0</v>
      </c>
    </row>
    <row r="228" spans="1:36" ht="12.75" customHeight="1" x14ac:dyDescent="0.2">
      <c r="C228" s="2"/>
      <c r="D228" s="2"/>
      <c r="E228" s="2"/>
      <c r="F228" s="2"/>
      <c r="G228" s="2"/>
      <c r="H228" s="2"/>
      <c r="I228" s="2"/>
      <c r="J228" s="2"/>
      <c r="K228" s="2"/>
      <c r="L228" s="2"/>
      <c r="M228" s="2"/>
      <c r="N228" s="2"/>
      <c r="O228" s="2"/>
      <c r="S228" s="15"/>
      <c r="T228" s="15"/>
      <c r="U228" s="15"/>
      <c r="V228" s="16"/>
      <c r="W228" s="16"/>
      <c r="X228" s="16"/>
      <c r="Y228" s="16"/>
      <c r="Z228" s="16"/>
      <c r="AA228" s="16"/>
      <c r="AC228" s="15"/>
      <c r="AD228" s="16"/>
      <c r="AE228" s="16"/>
      <c r="AF228" s="16"/>
      <c r="AG228" s="16"/>
      <c r="AH228" s="16"/>
      <c r="AI228" s="16"/>
      <c r="AJ228" s="15">
        <f t="shared" si="22"/>
        <v>0</v>
      </c>
    </row>
    <row r="229" spans="1:36" ht="12.75" customHeight="1" x14ac:dyDescent="0.3">
      <c r="A229" s="19" t="s">
        <v>319</v>
      </c>
      <c r="B229" s="20"/>
      <c r="C229" s="21"/>
      <c r="D229" s="21"/>
      <c r="E229" s="21"/>
      <c r="F229" s="21"/>
      <c r="G229" s="21"/>
      <c r="H229" s="21"/>
      <c r="I229" s="21"/>
      <c r="J229" s="21"/>
      <c r="K229" s="21"/>
      <c r="L229" s="21"/>
      <c r="M229" s="21"/>
      <c r="N229" s="21"/>
      <c r="O229" s="21"/>
      <c r="P229" s="21"/>
      <c r="Q229" s="21"/>
      <c r="S229" s="15"/>
      <c r="T229" s="15"/>
      <c r="U229" s="15"/>
      <c r="V229" s="16"/>
      <c r="W229" s="16"/>
      <c r="X229" s="16"/>
      <c r="Y229" s="16"/>
      <c r="Z229" s="16"/>
      <c r="AA229" s="16"/>
      <c r="AC229" s="15"/>
      <c r="AD229" s="16"/>
      <c r="AE229" s="16"/>
      <c r="AF229" s="16"/>
      <c r="AG229" s="16"/>
      <c r="AH229" s="16"/>
      <c r="AI229" s="16"/>
      <c r="AJ229" s="15">
        <f t="shared" si="22"/>
        <v>0</v>
      </c>
    </row>
    <row r="230" spans="1:36" ht="12.75" customHeight="1" x14ac:dyDescent="0.2">
      <c r="C230" s="2"/>
      <c r="D230" s="2"/>
      <c r="E230" s="2"/>
      <c r="F230" s="2"/>
      <c r="G230" s="2"/>
      <c r="H230" s="2"/>
      <c r="I230" s="2"/>
      <c r="J230" s="2"/>
      <c r="K230" s="2"/>
      <c r="L230" s="2"/>
      <c r="M230" s="2"/>
      <c r="N230" s="2"/>
      <c r="O230" s="2"/>
      <c r="S230" s="15"/>
      <c r="T230" s="15"/>
      <c r="U230" s="15"/>
      <c r="V230" s="16"/>
      <c r="W230" s="16"/>
      <c r="X230" s="16"/>
      <c r="Y230" s="16"/>
      <c r="Z230" s="16"/>
      <c r="AA230" s="16"/>
      <c r="AC230" s="15"/>
      <c r="AD230" s="16"/>
      <c r="AE230" s="16"/>
      <c r="AF230" s="16"/>
      <c r="AG230" s="16"/>
      <c r="AH230" s="16"/>
      <c r="AI230" s="16"/>
      <c r="AJ230" s="15">
        <f t="shared" ref="AJ230:AJ231" si="30">SUM(AD230:AI230)-O230</f>
        <v>0</v>
      </c>
    </row>
    <row r="231" spans="1:36" ht="12.75" customHeight="1" x14ac:dyDescent="0.2">
      <c r="A231" s="22" t="s">
        <v>320</v>
      </c>
      <c r="B231" s="23"/>
      <c r="C231" s="24"/>
      <c r="D231" s="24"/>
      <c r="E231" s="24"/>
      <c r="F231" s="24"/>
      <c r="G231" s="24"/>
      <c r="H231" s="24"/>
      <c r="I231" s="24"/>
      <c r="J231" s="24"/>
      <c r="K231" s="24"/>
      <c r="L231" s="24"/>
      <c r="M231" s="24"/>
      <c r="N231" s="24"/>
      <c r="O231" s="24"/>
      <c r="P231" s="24"/>
      <c r="Q231" s="24"/>
      <c r="S231" s="15"/>
      <c r="T231" s="15"/>
      <c r="U231" s="15"/>
      <c r="V231" s="16"/>
      <c r="W231" s="16"/>
      <c r="X231" s="16"/>
      <c r="Y231" s="16"/>
      <c r="Z231" s="16"/>
      <c r="AA231" s="16"/>
      <c r="AC231" s="15"/>
      <c r="AD231" s="16"/>
      <c r="AE231" s="16"/>
      <c r="AF231" s="16"/>
      <c r="AG231" s="16"/>
      <c r="AH231" s="16"/>
      <c r="AI231" s="16"/>
      <c r="AJ231" s="15">
        <f t="shared" si="30"/>
        <v>0</v>
      </c>
    </row>
    <row r="232" spans="1:36" ht="12.75" customHeight="1" x14ac:dyDescent="0.2">
      <c r="A232" s="46" t="s">
        <v>321</v>
      </c>
      <c r="B232" s="46" t="s">
        <v>322</v>
      </c>
      <c r="C232" s="30">
        <v>3626759</v>
      </c>
      <c r="D232" s="30">
        <v>2957565</v>
      </c>
      <c r="E232" s="30">
        <v>1784726</v>
      </c>
      <c r="F232" s="30">
        <v>2331411</v>
      </c>
      <c r="G232" s="30">
        <v>1957324</v>
      </c>
      <c r="H232" s="30">
        <v>2242643</v>
      </c>
      <c r="I232" s="30">
        <v>1584965</v>
      </c>
      <c r="J232" s="30">
        <v>1784317</v>
      </c>
      <c r="K232" s="30">
        <v>2527449</v>
      </c>
      <c r="L232" s="30">
        <v>2062324</v>
      </c>
      <c r="M232" s="30">
        <v>2279887</v>
      </c>
      <c r="N232" s="30">
        <v>2974438</v>
      </c>
      <c r="O232" s="30">
        <v>2997934</v>
      </c>
      <c r="P232" s="30">
        <v>31111743</v>
      </c>
      <c r="Q232" s="30">
        <v>2393211</v>
      </c>
      <c r="S232" s="15">
        <v>11</v>
      </c>
      <c r="T232" s="15" t="s">
        <v>128</v>
      </c>
      <c r="U232" s="15"/>
      <c r="V232" s="16"/>
      <c r="W232" s="16"/>
      <c r="X232" s="16"/>
      <c r="Y232" s="16">
        <f>-Q232</f>
        <v>-2393211</v>
      </c>
      <c r="Z232" s="16"/>
      <c r="AA232" s="16"/>
      <c r="AB232" s="3">
        <f>-Q232-V232-W232-X232-Y232-Z232-AA232</f>
        <v>0</v>
      </c>
      <c r="AC232" s="15"/>
      <c r="AD232" s="16"/>
      <c r="AE232" s="16"/>
      <c r="AF232" s="16"/>
      <c r="AG232" s="16">
        <f>-O232</f>
        <v>-2997934</v>
      </c>
      <c r="AH232" s="16"/>
      <c r="AI232" s="16"/>
      <c r="AJ232" s="15">
        <f>SUM(AD232:AI232)+O232</f>
        <v>0</v>
      </c>
    </row>
    <row r="233" spans="1:36" ht="12.75" customHeight="1" x14ac:dyDescent="0.2">
      <c r="A233" s="46" t="s">
        <v>323</v>
      </c>
      <c r="B233" s="46" t="s">
        <v>324</v>
      </c>
      <c r="C233" s="30">
        <v>169084</v>
      </c>
      <c r="D233" s="30">
        <v>159831</v>
      </c>
      <c r="E233" s="30">
        <v>164857</v>
      </c>
      <c r="F233" s="30">
        <v>133095</v>
      </c>
      <c r="G233" s="30">
        <v>133341</v>
      </c>
      <c r="H233" s="30">
        <v>133606</v>
      </c>
      <c r="I233" s="30">
        <v>125403</v>
      </c>
      <c r="J233" s="30">
        <v>79390</v>
      </c>
      <c r="K233" s="30">
        <v>83762</v>
      </c>
      <c r="L233" s="30">
        <v>57036</v>
      </c>
      <c r="M233" s="30">
        <v>47495</v>
      </c>
      <c r="N233" s="30">
        <v>171773</v>
      </c>
      <c r="O233" s="30">
        <v>162873</v>
      </c>
      <c r="P233" s="30">
        <v>1621548</v>
      </c>
      <c r="Q233" s="30">
        <v>124734</v>
      </c>
      <c r="S233" s="15">
        <v>11</v>
      </c>
      <c r="T233" s="15" t="s">
        <v>128</v>
      </c>
      <c r="U233" s="15"/>
      <c r="V233" s="16"/>
      <c r="W233" s="16"/>
      <c r="X233" s="16"/>
      <c r="Y233" s="16">
        <f>-Q233</f>
        <v>-124734</v>
      </c>
      <c r="Z233" s="16"/>
      <c r="AA233" s="16"/>
      <c r="AB233" s="3">
        <f>-Q233-V233-W233-X233-Y233-Z233-AA233</f>
        <v>0</v>
      </c>
      <c r="AC233" s="15"/>
      <c r="AD233" s="16"/>
      <c r="AE233" s="16"/>
      <c r="AF233" s="16"/>
      <c r="AG233" s="16">
        <f>-O233</f>
        <v>-162873</v>
      </c>
      <c r="AH233" s="16"/>
      <c r="AI233" s="16"/>
      <c r="AJ233" s="15">
        <f t="shared" ref="AJ233:AJ297" si="31">SUM(AD233:AI233)+O233</f>
        <v>0</v>
      </c>
    </row>
    <row r="234" spans="1:36" ht="12.75" customHeight="1" x14ac:dyDescent="0.2">
      <c r="A234" s="46" t="s">
        <v>325</v>
      </c>
      <c r="B234" s="46" t="s">
        <v>326</v>
      </c>
      <c r="C234" s="30">
        <v>4062843</v>
      </c>
      <c r="D234" s="30">
        <v>4289510</v>
      </c>
      <c r="E234" s="30">
        <v>3675501</v>
      </c>
      <c r="F234" s="30">
        <v>3680904</v>
      </c>
      <c r="G234" s="30">
        <v>3449952</v>
      </c>
      <c r="H234" s="30">
        <v>3161005</v>
      </c>
      <c r="I234" s="30">
        <v>2690794</v>
      </c>
      <c r="J234" s="30">
        <v>2961329</v>
      </c>
      <c r="K234" s="30">
        <v>3183041</v>
      </c>
      <c r="L234" s="30">
        <v>3193548</v>
      </c>
      <c r="M234" s="30">
        <v>3614523</v>
      </c>
      <c r="N234" s="30">
        <v>4583207</v>
      </c>
      <c r="O234" s="30">
        <v>5850756</v>
      </c>
      <c r="P234" s="30">
        <v>48396913</v>
      </c>
      <c r="Q234" s="30">
        <v>3722839</v>
      </c>
      <c r="S234" s="15">
        <v>11</v>
      </c>
      <c r="T234" s="15" t="s">
        <v>128</v>
      </c>
      <c r="U234" s="15"/>
      <c r="V234" s="16"/>
      <c r="W234" s="16"/>
      <c r="X234" s="16"/>
      <c r="Y234" s="16">
        <f>-Q234</f>
        <v>-3722839</v>
      </c>
      <c r="Z234" s="16"/>
      <c r="AA234" s="16"/>
      <c r="AB234" s="3">
        <f>-Q234-V234-W234-X234-Y234-Z234-AA234</f>
        <v>0</v>
      </c>
      <c r="AC234" s="15"/>
      <c r="AD234" s="16"/>
      <c r="AE234" s="16"/>
      <c r="AF234" s="16"/>
      <c r="AG234" s="16">
        <f>-O234</f>
        <v>-5850756</v>
      </c>
      <c r="AH234" s="16"/>
      <c r="AI234" s="16"/>
      <c r="AJ234" s="15">
        <f t="shared" si="31"/>
        <v>0</v>
      </c>
    </row>
    <row r="235" spans="1:36" ht="12.75" customHeight="1" x14ac:dyDescent="0.2">
      <c r="A235" s="13" t="s">
        <v>327</v>
      </c>
      <c r="B235" s="13" t="s">
        <v>328</v>
      </c>
      <c r="C235" s="2">
        <v>-4701</v>
      </c>
      <c r="D235" s="2">
        <v>-28050</v>
      </c>
      <c r="E235" s="2">
        <v>-25643</v>
      </c>
      <c r="F235" s="2">
        <v>-16053</v>
      </c>
      <c r="G235" s="2">
        <v>-39123</v>
      </c>
      <c r="H235" s="2">
        <v>-30285</v>
      </c>
      <c r="I235" s="2">
        <v>-20696</v>
      </c>
      <c r="J235" s="2">
        <v>-11106</v>
      </c>
      <c r="K235" s="2">
        <v>-1517</v>
      </c>
      <c r="L235" s="2">
        <v>10888</v>
      </c>
      <c r="M235" s="2">
        <v>17662</v>
      </c>
      <c r="N235" s="2">
        <v>27251</v>
      </c>
      <c r="O235" s="2">
        <v>36841</v>
      </c>
      <c r="P235" s="2">
        <v>-84531</v>
      </c>
      <c r="Q235" s="2">
        <v>-6502</v>
      </c>
      <c r="S235" s="15">
        <v>12</v>
      </c>
      <c r="T235" s="15" t="s">
        <v>128</v>
      </c>
      <c r="U235" s="15"/>
      <c r="V235" s="16"/>
      <c r="W235" s="16"/>
      <c r="X235" s="16"/>
      <c r="Y235" s="16">
        <f>-Q235</f>
        <v>6502</v>
      </c>
      <c r="Z235" s="16"/>
      <c r="AA235" s="16"/>
      <c r="AB235" s="3">
        <f>-Q235-V235-W235-X235-Y235-Z235-AA235</f>
        <v>0</v>
      </c>
      <c r="AC235" s="15"/>
      <c r="AD235" s="16"/>
      <c r="AE235" s="16"/>
      <c r="AF235" s="16"/>
      <c r="AG235" s="16">
        <f>-O235</f>
        <v>-36841</v>
      </c>
      <c r="AH235" s="16"/>
      <c r="AI235" s="16"/>
      <c r="AJ235" s="15">
        <f t="shared" ref="AJ235" si="32">SUM(AD235:AI235)+O235</f>
        <v>0</v>
      </c>
    </row>
    <row r="236" spans="1:36" ht="12.75" customHeight="1" x14ac:dyDescent="0.2">
      <c r="C236" s="27" t="s">
        <v>122</v>
      </c>
      <c r="D236" s="27" t="s">
        <v>122</v>
      </c>
      <c r="E236" s="27" t="s">
        <v>122</v>
      </c>
      <c r="F236" s="27" t="s">
        <v>122</v>
      </c>
      <c r="G236" s="27" t="s">
        <v>122</v>
      </c>
      <c r="H236" s="27" t="s">
        <v>122</v>
      </c>
      <c r="I236" s="27" t="s">
        <v>122</v>
      </c>
      <c r="J236" s="27" t="s">
        <v>122</v>
      </c>
      <c r="K236" s="27" t="s">
        <v>122</v>
      </c>
      <c r="L236" s="27" t="s">
        <v>122</v>
      </c>
      <c r="M236" s="27" t="s">
        <v>122</v>
      </c>
      <c r="N236" s="27" t="s">
        <v>122</v>
      </c>
      <c r="O236" s="27" t="s">
        <v>122</v>
      </c>
      <c r="P236" s="27" t="s">
        <v>122</v>
      </c>
      <c r="Q236" s="27" t="s">
        <v>122</v>
      </c>
      <c r="S236" s="15"/>
      <c r="T236" s="15"/>
      <c r="U236" s="15"/>
      <c r="V236" s="16"/>
      <c r="W236" s="16"/>
      <c r="X236" s="16"/>
      <c r="Y236" s="16"/>
      <c r="Z236" s="16"/>
      <c r="AA236" s="16"/>
      <c r="AC236" s="15"/>
      <c r="AD236" s="16"/>
      <c r="AE236" s="16"/>
      <c r="AF236" s="16"/>
      <c r="AG236" s="16"/>
      <c r="AH236" s="16"/>
      <c r="AI236" s="16"/>
      <c r="AJ236" s="15"/>
    </row>
    <row r="237" spans="1:36" ht="12.75" customHeight="1" x14ac:dyDescent="0.2">
      <c r="A237" s="22" t="s">
        <v>329</v>
      </c>
      <c r="B237" s="23"/>
      <c r="C237" s="24">
        <v>7853985</v>
      </c>
      <c r="D237" s="24">
        <v>7378856</v>
      </c>
      <c r="E237" s="24">
        <v>5599442</v>
      </c>
      <c r="F237" s="24">
        <v>6129357</v>
      </c>
      <c r="G237" s="24">
        <v>5501494</v>
      </c>
      <c r="H237" s="24">
        <v>5506970</v>
      </c>
      <c r="I237" s="24">
        <v>4380467</v>
      </c>
      <c r="J237" s="24">
        <v>4813930</v>
      </c>
      <c r="K237" s="24">
        <v>5792735</v>
      </c>
      <c r="L237" s="24">
        <v>5323796</v>
      </c>
      <c r="M237" s="24">
        <v>5959568</v>
      </c>
      <c r="N237" s="24">
        <v>7756670</v>
      </c>
      <c r="O237" s="24">
        <v>9048403</v>
      </c>
      <c r="P237" s="24">
        <v>81045673</v>
      </c>
      <c r="Q237" s="24">
        <v>6234283</v>
      </c>
      <c r="S237" s="15"/>
      <c r="T237" s="15"/>
      <c r="U237" s="15"/>
      <c r="V237" s="16"/>
      <c r="W237" s="16"/>
      <c r="X237" s="16"/>
      <c r="Y237" s="16"/>
      <c r="Z237" s="16"/>
      <c r="AA237" s="16"/>
      <c r="AC237" s="15"/>
      <c r="AD237" s="16"/>
      <c r="AE237" s="16"/>
      <c r="AF237" s="16"/>
      <c r="AG237" s="16"/>
      <c r="AH237" s="16"/>
      <c r="AI237" s="16"/>
      <c r="AJ237" s="15"/>
    </row>
    <row r="238" spans="1:36" ht="12.75" customHeight="1" x14ac:dyDescent="0.2">
      <c r="C238" s="2"/>
      <c r="D238" s="2"/>
      <c r="E238" s="2"/>
      <c r="F238" s="2"/>
      <c r="G238" s="2"/>
      <c r="H238" s="2"/>
      <c r="I238" s="2"/>
      <c r="J238" s="2"/>
      <c r="K238" s="2"/>
      <c r="L238" s="2"/>
      <c r="M238" s="2"/>
      <c r="N238" s="2"/>
      <c r="O238" s="2"/>
      <c r="S238" s="15"/>
      <c r="T238" s="15"/>
      <c r="U238" s="15"/>
      <c r="V238" s="16"/>
      <c r="W238" s="16"/>
      <c r="X238" s="16"/>
      <c r="Y238" s="16"/>
      <c r="Z238" s="16"/>
      <c r="AA238" s="16"/>
      <c r="AC238" s="15"/>
      <c r="AD238" s="16"/>
      <c r="AE238" s="16"/>
      <c r="AF238" s="16"/>
      <c r="AG238" s="16"/>
      <c r="AH238" s="16"/>
      <c r="AI238" s="16"/>
      <c r="AJ238" s="15">
        <f t="shared" si="31"/>
        <v>0</v>
      </c>
    </row>
    <row r="239" spans="1:36" ht="12.75" customHeight="1" x14ac:dyDescent="0.2">
      <c r="A239" s="22" t="s">
        <v>330</v>
      </c>
      <c r="B239" s="23"/>
      <c r="C239" s="24"/>
      <c r="D239" s="24"/>
      <c r="E239" s="24"/>
      <c r="F239" s="24"/>
      <c r="G239" s="24"/>
      <c r="H239" s="24"/>
      <c r="I239" s="24"/>
      <c r="J239" s="24"/>
      <c r="K239" s="24"/>
      <c r="L239" s="24"/>
      <c r="M239" s="24"/>
      <c r="N239" s="24"/>
      <c r="O239" s="24"/>
      <c r="P239" s="24"/>
      <c r="Q239" s="24"/>
      <c r="S239" s="15"/>
      <c r="T239" s="15"/>
      <c r="U239" s="15"/>
      <c r="V239" s="16"/>
      <c r="W239" s="16"/>
      <c r="X239" s="16"/>
      <c r="Y239" s="16"/>
      <c r="Z239" s="16"/>
      <c r="AA239" s="16"/>
      <c r="AC239" s="15"/>
      <c r="AD239" s="16"/>
      <c r="AE239" s="16"/>
      <c r="AF239" s="16"/>
      <c r="AG239" s="16"/>
      <c r="AH239" s="16"/>
      <c r="AI239" s="16"/>
      <c r="AJ239" s="15">
        <f t="shared" si="31"/>
        <v>0</v>
      </c>
    </row>
    <row r="240" spans="1:36" ht="12.75" customHeight="1" x14ac:dyDescent="0.2">
      <c r="A240" s="13" t="s">
        <v>331</v>
      </c>
      <c r="B240" s="13" t="s">
        <v>332</v>
      </c>
      <c r="C240" s="2">
        <v>8608570</v>
      </c>
      <c r="D240" s="2">
        <v>8692781</v>
      </c>
      <c r="E240" s="2">
        <v>8685978</v>
      </c>
      <c r="F240" s="2">
        <v>8671617</v>
      </c>
      <c r="G240" s="2">
        <v>8685616</v>
      </c>
      <c r="H240" s="2">
        <v>8724486</v>
      </c>
      <c r="I240" s="2">
        <v>8743094</v>
      </c>
      <c r="J240" s="2">
        <v>8788815</v>
      </c>
      <c r="K240" s="2">
        <v>8816148</v>
      </c>
      <c r="L240" s="2">
        <v>8840680</v>
      </c>
      <c r="M240" s="2">
        <v>8835043</v>
      </c>
      <c r="N240" s="2">
        <v>8853599</v>
      </c>
      <c r="O240" s="2">
        <v>9011934</v>
      </c>
      <c r="P240" s="2">
        <v>113958360</v>
      </c>
      <c r="Q240" s="2">
        <v>8766028</v>
      </c>
      <c r="S240" s="15">
        <v>14</v>
      </c>
      <c r="T240" s="15" t="s">
        <v>222</v>
      </c>
      <c r="U240" s="15"/>
      <c r="V240" s="16"/>
      <c r="W240" s="16"/>
      <c r="X240" s="16"/>
      <c r="Y240" s="16"/>
      <c r="Z240" s="16"/>
      <c r="AA240" s="16">
        <f>-Q240</f>
        <v>-8766028</v>
      </c>
      <c r="AB240" s="3">
        <f>-Q240-V240-W240-X240-Y240-Z240-AA240</f>
        <v>0</v>
      </c>
      <c r="AC240" s="15"/>
      <c r="AD240" s="16"/>
      <c r="AE240" s="16"/>
      <c r="AF240" s="16"/>
      <c r="AG240" s="16"/>
      <c r="AH240" s="16"/>
      <c r="AI240" s="16">
        <f>-O240</f>
        <v>-9011934</v>
      </c>
      <c r="AJ240" s="15">
        <f t="shared" si="31"/>
        <v>0</v>
      </c>
    </row>
    <row r="241" spans="1:36" ht="12.75" customHeight="1" x14ac:dyDescent="0.2">
      <c r="A241" s="13" t="s">
        <v>333</v>
      </c>
      <c r="B241" s="13" t="s">
        <v>334</v>
      </c>
      <c r="C241" s="2">
        <v>727633</v>
      </c>
      <c r="D241" s="2">
        <v>748163</v>
      </c>
      <c r="E241" s="2">
        <v>750911</v>
      </c>
      <c r="F241" s="2">
        <v>750911</v>
      </c>
      <c r="G241" s="2">
        <v>755156</v>
      </c>
      <c r="H241" s="2">
        <v>731474</v>
      </c>
      <c r="I241" s="2">
        <v>710197</v>
      </c>
      <c r="J241" s="2">
        <v>718931</v>
      </c>
      <c r="K241" s="2">
        <v>725211</v>
      </c>
      <c r="L241" s="2">
        <v>749355</v>
      </c>
      <c r="M241" s="2">
        <v>744385</v>
      </c>
      <c r="N241" s="2">
        <v>637921</v>
      </c>
      <c r="O241" s="2">
        <v>627156</v>
      </c>
      <c r="P241" s="2">
        <v>9377405</v>
      </c>
      <c r="Q241" s="2">
        <v>721339</v>
      </c>
      <c r="S241" s="15">
        <v>26</v>
      </c>
      <c r="T241" s="15" t="s">
        <v>143</v>
      </c>
      <c r="U241" s="15"/>
      <c r="V241" s="16">
        <f>-Q241</f>
        <v>-721339</v>
      </c>
      <c r="W241" s="16"/>
      <c r="X241" s="16"/>
      <c r="Y241" s="16"/>
      <c r="Z241" s="16"/>
      <c r="AA241" s="16"/>
      <c r="AB241" s="3">
        <f>-Q241-V241-W241-X241-Y241-Z241-AA241</f>
        <v>0</v>
      </c>
      <c r="AC241" s="15"/>
      <c r="AD241" s="16">
        <f>-O241</f>
        <v>-627156</v>
      </c>
      <c r="AE241" s="16"/>
      <c r="AF241" s="16"/>
      <c r="AG241" s="16"/>
      <c r="AH241" s="16"/>
      <c r="AI241" s="16"/>
      <c r="AJ241" s="15">
        <f t="shared" si="31"/>
        <v>0</v>
      </c>
    </row>
    <row r="242" spans="1:36" ht="12.75" customHeight="1" x14ac:dyDescent="0.2">
      <c r="C242" s="27" t="s">
        <v>122</v>
      </c>
      <c r="D242" s="27" t="s">
        <v>122</v>
      </c>
      <c r="E242" s="27" t="s">
        <v>122</v>
      </c>
      <c r="F242" s="27" t="s">
        <v>122</v>
      </c>
      <c r="G242" s="27" t="s">
        <v>122</v>
      </c>
      <c r="H242" s="27" t="s">
        <v>122</v>
      </c>
      <c r="I242" s="27" t="s">
        <v>122</v>
      </c>
      <c r="J242" s="27" t="s">
        <v>122</v>
      </c>
      <c r="K242" s="27" t="s">
        <v>122</v>
      </c>
      <c r="L242" s="27" t="s">
        <v>122</v>
      </c>
      <c r="M242" s="27" t="s">
        <v>122</v>
      </c>
      <c r="N242" s="27" t="s">
        <v>122</v>
      </c>
      <c r="O242" s="27" t="s">
        <v>122</v>
      </c>
      <c r="P242" s="27" t="s">
        <v>122</v>
      </c>
      <c r="Q242" s="27" t="s">
        <v>122</v>
      </c>
      <c r="S242" s="15"/>
      <c r="T242" s="15"/>
      <c r="U242" s="15"/>
      <c r="V242" s="16"/>
      <c r="W242" s="16"/>
      <c r="X242" s="16"/>
      <c r="Y242" s="16"/>
      <c r="Z242" s="16"/>
      <c r="AA242" s="16"/>
      <c r="AC242" s="15"/>
      <c r="AD242" s="16"/>
      <c r="AE242" s="16"/>
      <c r="AF242" s="16"/>
      <c r="AG242" s="16"/>
      <c r="AH242" s="16"/>
      <c r="AI242" s="16"/>
      <c r="AJ242" s="15"/>
    </row>
    <row r="243" spans="1:36" ht="12.75" customHeight="1" x14ac:dyDescent="0.2">
      <c r="A243" s="22" t="s">
        <v>335</v>
      </c>
      <c r="B243" s="23"/>
      <c r="C243" s="24">
        <v>9336203</v>
      </c>
      <c r="D243" s="24">
        <v>9440944</v>
      </c>
      <c r="E243" s="24">
        <v>9436889</v>
      </c>
      <c r="F243" s="24">
        <v>9422528</v>
      </c>
      <c r="G243" s="24">
        <v>9440772</v>
      </c>
      <c r="H243" s="24">
        <v>9455961</v>
      </c>
      <c r="I243" s="24">
        <v>9453291</v>
      </c>
      <c r="J243" s="24">
        <v>9507747</v>
      </c>
      <c r="K243" s="24">
        <v>9541360</v>
      </c>
      <c r="L243" s="24">
        <v>9590035</v>
      </c>
      <c r="M243" s="24">
        <v>9579428</v>
      </c>
      <c r="N243" s="24">
        <v>9491519</v>
      </c>
      <c r="O243" s="24">
        <v>9639090</v>
      </c>
      <c r="P243" s="24">
        <v>123335766</v>
      </c>
      <c r="Q243" s="24">
        <v>9487367</v>
      </c>
      <c r="S243" s="15"/>
      <c r="T243" s="15"/>
      <c r="U243" s="15"/>
      <c r="V243" s="16"/>
      <c r="W243" s="16"/>
      <c r="X243" s="16"/>
      <c r="Y243" s="16"/>
      <c r="Z243" s="16"/>
      <c r="AA243" s="16"/>
      <c r="AC243" s="15"/>
      <c r="AD243" s="16"/>
      <c r="AE243" s="16"/>
      <c r="AF243" s="16"/>
      <c r="AG243" s="16"/>
      <c r="AH243" s="16"/>
      <c r="AI243" s="16"/>
      <c r="AJ243" s="15"/>
    </row>
    <row r="244" spans="1:36" ht="12.75" customHeight="1" x14ac:dyDescent="0.2">
      <c r="C244" s="2"/>
      <c r="D244" s="2"/>
      <c r="E244" s="2"/>
      <c r="F244" s="2"/>
      <c r="G244" s="2"/>
      <c r="H244" s="2"/>
      <c r="I244" s="2"/>
      <c r="J244" s="2"/>
      <c r="K244" s="2"/>
      <c r="L244" s="2"/>
      <c r="M244" s="2"/>
      <c r="N244" s="2"/>
      <c r="O244" s="2"/>
      <c r="S244" s="15"/>
      <c r="T244" s="15"/>
      <c r="U244" s="15"/>
      <c r="V244" s="16"/>
      <c r="W244" s="16"/>
      <c r="X244" s="16"/>
      <c r="Y244" s="16"/>
      <c r="Z244" s="16"/>
      <c r="AA244" s="16"/>
      <c r="AC244" s="15"/>
      <c r="AD244" s="16"/>
      <c r="AE244" s="16"/>
      <c r="AF244" s="16"/>
      <c r="AG244" s="16"/>
      <c r="AH244" s="16"/>
      <c r="AI244" s="16"/>
      <c r="AJ244" s="15">
        <f t="shared" si="31"/>
        <v>0</v>
      </c>
    </row>
    <row r="245" spans="1:36" ht="12.75" customHeight="1" x14ac:dyDescent="0.2">
      <c r="A245" s="22" t="s">
        <v>336</v>
      </c>
      <c r="B245" s="23"/>
      <c r="C245" s="24"/>
      <c r="D245" s="24"/>
      <c r="E245" s="24"/>
      <c r="F245" s="24"/>
      <c r="G245" s="24"/>
      <c r="H245" s="24"/>
      <c r="I245" s="24"/>
      <c r="J245" s="24"/>
      <c r="K245" s="24"/>
      <c r="L245" s="24"/>
      <c r="M245" s="24"/>
      <c r="N245" s="24"/>
      <c r="O245" s="24"/>
      <c r="P245" s="24"/>
      <c r="Q245" s="24"/>
      <c r="S245" s="15"/>
      <c r="T245" s="15"/>
      <c r="U245" s="15"/>
      <c r="V245" s="16"/>
      <c r="W245" s="16"/>
      <c r="X245" s="16"/>
      <c r="Y245" s="16"/>
      <c r="Z245" s="16"/>
      <c r="AA245" s="16"/>
      <c r="AC245" s="15"/>
      <c r="AD245" s="16"/>
      <c r="AE245" s="16"/>
      <c r="AF245" s="16"/>
      <c r="AG245" s="16"/>
      <c r="AH245" s="16"/>
      <c r="AI245" s="16"/>
      <c r="AJ245" s="15">
        <f t="shared" si="31"/>
        <v>0</v>
      </c>
    </row>
    <row r="246" spans="1:36" ht="12.75" customHeight="1" x14ac:dyDescent="0.2">
      <c r="A246" s="13" t="s">
        <v>337</v>
      </c>
      <c r="B246" s="13" t="s">
        <v>338</v>
      </c>
      <c r="C246" s="2">
        <v>172845</v>
      </c>
      <c r="D246" s="2">
        <v>11291</v>
      </c>
      <c r="E246" s="2">
        <v>26923</v>
      </c>
      <c r="F246" s="2">
        <v>42415</v>
      </c>
      <c r="G246" s="2">
        <v>58374</v>
      </c>
      <c r="H246" s="2">
        <v>76949</v>
      </c>
      <c r="I246" s="2">
        <v>90630</v>
      </c>
      <c r="J246" s="2">
        <v>105280</v>
      </c>
      <c r="K246" s="2">
        <v>123529</v>
      </c>
      <c r="L246" s="2">
        <v>139041</v>
      </c>
      <c r="M246" s="2">
        <v>152948</v>
      </c>
      <c r="N246" s="2">
        <v>168386</v>
      </c>
      <c r="O246" s="2">
        <v>163697</v>
      </c>
      <c r="P246" s="2">
        <v>1332307</v>
      </c>
      <c r="Q246" s="2">
        <v>102485</v>
      </c>
      <c r="S246" s="15">
        <v>18</v>
      </c>
      <c r="T246" s="15" t="s">
        <v>128</v>
      </c>
      <c r="U246" s="15"/>
      <c r="V246" s="16"/>
      <c r="W246" s="16"/>
      <c r="X246" s="16"/>
      <c r="Y246" s="16">
        <f>-Q246</f>
        <v>-102485</v>
      </c>
      <c r="Z246" s="16"/>
      <c r="AA246" s="16"/>
      <c r="AB246" s="3">
        <f>-Q246-V246-W246-X246-Y246-Z246-AA246</f>
        <v>0</v>
      </c>
      <c r="AC246" s="15"/>
      <c r="AD246" s="16"/>
      <c r="AE246" s="16"/>
      <c r="AF246" s="16"/>
      <c r="AG246" s="16">
        <f>-O246</f>
        <v>-163697</v>
      </c>
      <c r="AH246" s="16"/>
      <c r="AI246" s="16"/>
      <c r="AJ246" s="15">
        <f t="shared" si="31"/>
        <v>0</v>
      </c>
    </row>
    <row r="247" spans="1:36" ht="12.75" customHeight="1" x14ac:dyDescent="0.2">
      <c r="C247" s="27" t="s">
        <v>122</v>
      </c>
      <c r="D247" s="27" t="s">
        <v>122</v>
      </c>
      <c r="E247" s="27" t="s">
        <v>122</v>
      </c>
      <c r="F247" s="27" t="s">
        <v>122</v>
      </c>
      <c r="G247" s="27" t="s">
        <v>122</v>
      </c>
      <c r="H247" s="27" t="s">
        <v>122</v>
      </c>
      <c r="I247" s="27" t="s">
        <v>122</v>
      </c>
      <c r="J247" s="27" t="s">
        <v>122</v>
      </c>
      <c r="K247" s="27" t="s">
        <v>122</v>
      </c>
      <c r="L247" s="27" t="s">
        <v>122</v>
      </c>
      <c r="M247" s="27" t="s">
        <v>122</v>
      </c>
      <c r="N247" s="27" t="s">
        <v>122</v>
      </c>
      <c r="O247" s="27" t="s">
        <v>122</v>
      </c>
      <c r="P247" s="27" t="s">
        <v>122</v>
      </c>
      <c r="Q247" s="27" t="s">
        <v>122</v>
      </c>
      <c r="S247" s="15"/>
      <c r="T247" s="15"/>
      <c r="U247" s="15"/>
      <c r="V247" s="16"/>
      <c r="W247" s="16"/>
      <c r="X247" s="16"/>
      <c r="Y247" s="16"/>
      <c r="Z247" s="16"/>
      <c r="AA247" s="16"/>
      <c r="AC247" s="15"/>
      <c r="AD247" s="16"/>
      <c r="AE247" s="16"/>
      <c r="AF247" s="16"/>
      <c r="AG247" s="16"/>
      <c r="AH247" s="16"/>
      <c r="AI247" s="16"/>
      <c r="AJ247" s="15"/>
    </row>
    <row r="248" spans="1:36" ht="12.75" customHeight="1" x14ac:dyDescent="0.2">
      <c r="A248" s="22" t="s">
        <v>339</v>
      </c>
      <c r="B248" s="23"/>
      <c r="C248" s="24">
        <v>172845</v>
      </c>
      <c r="D248" s="24">
        <v>11291</v>
      </c>
      <c r="E248" s="24">
        <v>26923</v>
      </c>
      <c r="F248" s="24">
        <v>42415</v>
      </c>
      <c r="G248" s="24">
        <v>58374</v>
      </c>
      <c r="H248" s="24">
        <v>76949</v>
      </c>
      <c r="I248" s="24">
        <v>90630</v>
      </c>
      <c r="J248" s="24">
        <v>105280</v>
      </c>
      <c r="K248" s="24">
        <v>123529</v>
      </c>
      <c r="L248" s="24">
        <v>139041</v>
      </c>
      <c r="M248" s="24">
        <v>152948</v>
      </c>
      <c r="N248" s="24">
        <v>168386</v>
      </c>
      <c r="O248" s="24">
        <v>163697</v>
      </c>
      <c r="P248" s="24">
        <v>1332307</v>
      </c>
      <c r="Q248" s="24">
        <v>102485</v>
      </c>
      <c r="S248" s="15"/>
      <c r="T248" s="15"/>
      <c r="U248" s="15"/>
      <c r="V248" s="16"/>
      <c r="W248" s="16"/>
      <c r="X248" s="16"/>
      <c r="Y248" s="16"/>
      <c r="Z248" s="16"/>
      <c r="AA248" s="16"/>
      <c r="AC248" s="15"/>
      <c r="AD248" s="16"/>
      <c r="AE248" s="16"/>
      <c r="AF248" s="16"/>
      <c r="AG248" s="16"/>
      <c r="AH248" s="16"/>
      <c r="AI248" s="16"/>
      <c r="AJ248" s="15"/>
    </row>
    <row r="249" spans="1:36" ht="12.75" customHeight="1" x14ac:dyDescent="0.2">
      <c r="C249" s="2"/>
      <c r="D249" s="2"/>
      <c r="E249" s="2"/>
      <c r="F249" s="2"/>
      <c r="G249" s="2"/>
      <c r="H249" s="2"/>
      <c r="I249" s="2"/>
      <c r="J249" s="2"/>
      <c r="K249" s="2"/>
      <c r="L249" s="2"/>
      <c r="M249" s="2"/>
      <c r="N249" s="2"/>
      <c r="O249" s="2"/>
      <c r="S249" s="15"/>
      <c r="T249" s="15"/>
      <c r="U249" s="15"/>
      <c r="V249" s="16"/>
      <c r="W249" s="16"/>
      <c r="X249" s="16"/>
      <c r="Y249" s="16"/>
      <c r="Z249" s="16"/>
      <c r="AA249" s="16"/>
      <c r="AC249" s="15"/>
      <c r="AD249" s="16"/>
      <c r="AE249" s="16"/>
      <c r="AF249" s="16"/>
      <c r="AG249" s="16"/>
      <c r="AH249" s="16"/>
      <c r="AI249" s="16"/>
      <c r="AJ249" s="15">
        <f t="shared" si="31"/>
        <v>0</v>
      </c>
    </row>
    <row r="250" spans="1:36" ht="12.75" customHeight="1" x14ac:dyDescent="0.2">
      <c r="A250" s="22" t="s">
        <v>340</v>
      </c>
      <c r="B250" s="23"/>
      <c r="C250" s="24"/>
      <c r="D250" s="24"/>
      <c r="E250" s="24"/>
      <c r="F250" s="24"/>
      <c r="G250" s="24"/>
      <c r="H250" s="24"/>
      <c r="I250" s="24"/>
      <c r="J250" s="24"/>
      <c r="K250" s="24"/>
      <c r="L250" s="24"/>
      <c r="M250" s="24"/>
      <c r="N250" s="24"/>
      <c r="O250" s="24"/>
      <c r="P250" s="24"/>
      <c r="Q250" s="24"/>
      <c r="S250" s="15"/>
      <c r="T250" s="15"/>
      <c r="U250" s="15"/>
      <c r="V250" s="16"/>
      <c r="W250" s="16"/>
      <c r="X250" s="16"/>
      <c r="Y250" s="16"/>
      <c r="Z250" s="16"/>
      <c r="AA250" s="16"/>
      <c r="AC250" s="15"/>
      <c r="AD250" s="16"/>
      <c r="AE250" s="16"/>
      <c r="AF250" s="16"/>
      <c r="AG250" s="16"/>
      <c r="AH250" s="16"/>
      <c r="AI250" s="16"/>
      <c r="AJ250" s="15">
        <f t="shared" si="31"/>
        <v>0</v>
      </c>
    </row>
    <row r="251" spans="1:36" ht="12.75" customHeight="1" x14ac:dyDescent="0.2">
      <c r="A251" s="13" t="s">
        <v>341</v>
      </c>
      <c r="B251" s="13" t="s">
        <v>342</v>
      </c>
      <c r="C251" s="2">
        <v>-11825</v>
      </c>
      <c r="D251" s="2">
        <v>80867</v>
      </c>
      <c r="E251" s="2">
        <v>164722</v>
      </c>
      <c r="F251" s="2">
        <v>158911</v>
      </c>
      <c r="G251" s="2">
        <v>236167</v>
      </c>
      <c r="H251" s="2">
        <v>290513</v>
      </c>
      <c r="I251" s="2">
        <v>220914</v>
      </c>
      <c r="J251" s="2">
        <v>263027</v>
      </c>
      <c r="K251" s="2">
        <v>310211</v>
      </c>
      <c r="L251" s="2">
        <v>274176</v>
      </c>
      <c r="M251" s="2">
        <v>338448</v>
      </c>
      <c r="N251" s="2">
        <v>397850</v>
      </c>
      <c r="O251" s="2">
        <v>91458</v>
      </c>
      <c r="P251" s="2">
        <v>2815439</v>
      </c>
      <c r="Q251" s="2">
        <v>216572</v>
      </c>
      <c r="S251" s="15">
        <v>15</v>
      </c>
      <c r="T251" s="15" t="s">
        <v>128</v>
      </c>
      <c r="U251" s="15"/>
      <c r="V251" s="16"/>
      <c r="W251" s="16"/>
      <c r="X251" s="16"/>
      <c r="Y251" s="16">
        <f t="shared" ref="Y251:Y255" si="33">-Q251</f>
        <v>-216572</v>
      </c>
      <c r="Z251" s="16"/>
      <c r="AA251" s="16"/>
      <c r="AB251" s="3">
        <f t="shared" ref="AB251:AB252" si="34">-Q251-V251-W251-X251-Y251-Z251-AA251</f>
        <v>0</v>
      </c>
      <c r="AC251" s="15"/>
      <c r="AD251" s="16"/>
      <c r="AE251" s="16"/>
      <c r="AF251" s="16"/>
      <c r="AG251" s="16">
        <f t="shared" ref="AG251:AG252" si="35">-O251</f>
        <v>-91458</v>
      </c>
      <c r="AH251" s="16"/>
      <c r="AI251" s="16"/>
      <c r="AJ251" s="15">
        <f t="shared" ref="AJ251:AJ252" si="36">SUM(AD251:AI251)+O251</f>
        <v>0</v>
      </c>
    </row>
    <row r="252" spans="1:36" ht="12.75" customHeight="1" x14ac:dyDescent="0.2">
      <c r="A252" s="13" t="s">
        <v>343</v>
      </c>
      <c r="B252" s="13" t="s">
        <v>344</v>
      </c>
      <c r="C252" s="2">
        <v>0</v>
      </c>
      <c r="D252" s="2">
        <v>0</v>
      </c>
      <c r="E252" s="2">
        <v>0</v>
      </c>
      <c r="F252" s="2">
        <v>0</v>
      </c>
      <c r="G252" s="2">
        <v>0</v>
      </c>
      <c r="H252" s="2">
        <v>0</v>
      </c>
      <c r="I252" s="2">
        <v>0</v>
      </c>
      <c r="J252" s="2">
        <v>0</v>
      </c>
      <c r="K252" s="2">
        <v>0</v>
      </c>
      <c r="L252" s="2">
        <v>0</v>
      </c>
      <c r="M252" s="2">
        <v>0</v>
      </c>
      <c r="N252" s="2">
        <v>0</v>
      </c>
      <c r="O252" s="2">
        <v>40087</v>
      </c>
      <c r="P252" s="2">
        <v>40087</v>
      </c>
      <c r="Q252" s="2">
        <v>3084</v>
      </c>
      <c r="S252" s="15">
        <v>16</v>
      </c>
      <c r="T252" s="15" t="s">
        <v>128</v>
      </c>
      <c r="U252" s="15"/>
      <c r="V252" s="16"/>
      <c r="W252" s="16"/>
      <c r="X252" s="16"/>
      <c r="Y252" s="16">
        <f t="shared" si="33"/>
        <v>-3084</v>
      </c>
      <c r="Z252" s="16"/>
      <c r="AA252" s="16"/>
      <c r="AB252" s="3">
        <f t="shared" si="34"/>
        <v>0</v>
      </c>
      <c r="AC252" s="15"/>
      <c r="AD252" s="16"/>
      <c r="AE252" s="16"/>
      <c r="AF252" s="16"/>
      <c r="AG252" s="16">
        <f t="shared" si="35"/>
        <v>-40087</v>
      </c>
      <c r="AH252" s="16"/>
      <c r="AI252" s="16"/>
      <c r="AJ252" s="15">
        <f t="shared" si="36"/>
        <v>0</v>
      </c>
    </row>
    <row r="253" spans="1:36" ht="12.75" customHeight="1" x14ac:dyDescent="0.2">
      <c r="A253" s="13" t="s">
        <v>345</v>
      </c>
      <c r="B253" s="13" t="s">
        <v>346</v>
      </c>
      <c r="C253" s="2">
        <v>1422472</v>
      </c>
      <c r="D253" s="2">
        <v>1839642</v>
      </c>
      <c r="E253" s="2">
        <v>2217046</v>
      </c>
      <c r="F253" s="2">
        <v>2190893</v>
      </c>
      <c r="G253" s="2">
        <v>2538592</v>
      </c>
      <c r="H253" s="2">
        <v>2783182</v>
      </c>
      <c r="I253" s="2">
        <v>2469944</v>
      </c>
      <c r="J253" s="2">
        <v>2659479</v>
      </c>
      <c r="K253" s="2">
        <v>2871837</v>
      </c>
      <c r="L253" s="2">
        <v>2946722</v>
      </c>
      <c r="M253" s="2">
        <v>3235990</v>
      </c>
      <c r="N253" s="2">
        <v>3503332</v>
      </c>
      <c r="O253" s="2">
        <v>2016668</v>
      </c>
      <c r="P253" s="2">
        <v>32695801</v>
      </c>
      <c r="Q253" s="2">
        <v>2515062</v>
      </c>
      <c r="S253" s="15">
        <v>17</v>
      </c>
      <c r="T253" s="15" t="s">
        <v>128</v>
      </c>
      <c r="U253" s="15"/>
      <c r="V253" s="16"/>
      <c r="W253" s="16"/>
      <c r="X253" s="16"/>
      <c r="Y253" s="16">
        <f t="shared" si="33"/>
        <v>-2515062</v>
      </c>
      <c r="Z253" s="16"/>
      <c r="AA253" s="16"/>
      <c r="AB253" s="3">
        <f>-Q253-V253-W253-X253-Y253-Z253-AA253</f>
        <v>0</v>
      </c>
      <c r="AC253" s="15"/>
      <c r="AD253" s="16"/>
      <c r="AE253" s="16"/>
      <c r="AF253" s="16"/>
      <c r="AG253" s="16">
        <f>-O253</f>
        <v>-2016668</v>
      </c>
      <c r="AH253" s="16"/>
      <c r="AI253" s="16"/>
      <c r="AJ253" s="15">
        <f t="shared" si="31"/>
        <v>0</v>
      </c>
    </row>
    <row r="254" spans="1:36" ht="12.75" customHeight="1" x14ac:dyDescent="0.2">
      <c r="A254" s="13" t="s">
        <v>347</v>
      </c>
      <c r="B254" s="13" t="s">
        <v>348</v>
      </c>
      <c r="C254" s="2">
        <v>-500000</v>
      </c>
      <c r="D254" s="2">
        <v>-500000</v>
      </c>
      <c r="E254" s="2">
        <v>-500000</v>
      </c>
      <c r="F254" s="2">
        <v>-500000</v>
      </c>
      <c r="G254" s="2">
        <v>-500000</v>
      </c>
      <c r="H254" s="2">
        <v>-500000</v>
      </c>
      <c r="I254" s="2">
        <v>-500000</v>
      </c>
      <c r="J254" s="2">
        <v>-500000</v>
      </c>
      <c r="K254" s="2">
        <v>-500000</v>
      </c>
      <c r="L254" s="2">
        <v>-500000</v>
      </c>
      <c r="M254" s="2">
        <v>-500000</v>
      </c>
      <c r="N254" s="2">
        <v>-500000</v>
      </c>
      <c r="O254" s="2">
        <v>920579</v>
      </c>
      <c r="P254" s="2">
        <v>-5079421</v>
      </c>
      <c r="Q254" s="2">
        <v>-390725</v>
      </c>
      <c r="S254" s="15">
        <v>17</v>
      </c>
      <c r="T254" s="15" t="s">
        <v>128</v>
      </c>
      <c r="U254" s="15"/>
      <c r="V254" s="16"/>
      <c r="W254" s="16"/>
      <c r="X254" s="16"/>
      <c r="Y254" s="16">
        <f t="shared" si="33"/>
        <v>390725</v>
      </c>
      <c r="Z254" s="16"/>
      <c r="AA254" s="16"/>
      <c r="AB254" s="3">
        <f>-Q254-V254-W254-X254-Y254-Z254-AA254</f>
        <v>0</v>
      </c>
      <c r="AC254" s="15"/>
      <c r="AD254" s="16"/>
      <c r="AE254" s="16"/>
      <c r="AF254" s="16"/>
      <c r="AG254" s="16">
        <f>-O254</f>
        <v>-920579</v>
      </c>
      <c r="AH254" s="16"/>
      <c r="AI254" s="16"/>
      <c r="AJ254" s="15">
        <f t="shared" si="31"/>
        <v>0</v>
      </c>
    </row>
    <row r="255" spans="1:36" ht="12.75" customHeight="1" x14ac:dyDescent="0.2">
      <c r="A255" s="13" t="s">
        <v>349</v>
      </c>
      <c r="B255" s="13" t="s">
        <v>350</v>
      </c>
      <c r="C255" s="2">
        <v>152525</v>
      </c>
      <c r="D255" s="2">
        <v>152525</v>
      </c>
      <c r="E255" s="2">
        <v>152525</v>
      </c>
      <c r="F255" s="2">
        <v>152525</v>
      </c>
      <c r="G255" s="2">
        <v>152525</v>
      </c>
      <c r="H255" s="2">
        <v>152525</v>
      </c>
      <c r="I255" s="2">
        <v>152525</v>
      </c>
      <c r="J255" s="2">
        <v>152525</v>
      </c>
      <c r="K255" s="2">
        <v>152525</v>
      </c>
      <c r="L255" s="2">
        <v>152525</v>
      </c>
      <c r="M255" s="2">
        <v>152525</v>
      </c>
      <c r="N255" s="2">
        <v>152525</v>
      </c>
      <c r="O255" s="2">
        <v>0</v>
      </c>
      <c r="P255" s="2">
        <v>1830300</v>
      </c>
      <c r="Q255" s="2">
        <v>140792</v>
      </c>
      <c r="S255" s="15">
        <v>17</v>
      </c>
      <c r="T255" s="15" t="s">
        <v>128</v>
      </c>
      <c r="U255" s="15"/>
      <c r="V255" s="16"/>
      <c r="W255" s="16"/>
      <c r="X255" s="16"/>
      <c r="Y255" s="16">
        <f t="shared" si="33"/>
        <v>-140792</v>
      </c>
      <c r="Z255" s="16"/>
      <c r="AA255" s="16"/>
      <c r="AB255" s="3">
        <f>-Q255-V255-W255-X255-Y255-Z255-AA255</f>
        <v>0</v>
      </c>
      <c r="AC255" s="15"/>
      <c r="AD255" s="16"/>
      <c r="AE255" s="16"/>
      <c r="AF255" s="16"/>
      <c r="AG255" s="16">
        <f>-O255</f>
        <v>0</v>
      </c>
      <c r="AH255" s="16"/>
      <c r="AI255" s="16"/>
      <c r="AJ255" s="15">
        <f t="shared" si="31"/>
        <v>0</v>
      </c>
    </row>
    <row r="256" spans="1:36" ht="12.75" customHeight="1" x14ac:dyDescent="0.2">
      <c r="C256" s="27" t="s">
        <v>122</v>
      </c>
      <c r="D256" s="27" t="s">
        <v>122</v>
      </c>
      <c r="E256" s="27" t="s">
        <v>122</v>
      </c>
      <c r="F256" s="27" t="s">
        <v>122</v>
      </c>
      <c r="G256" s="27" t="s">
        <v>122</v>
      </c>
      <c r="H256" s="27" t="s">
        <v>122</v>
      </c>
      <c r="I256" s="27" t="s">
        <v>122</v>
      </c>
      <c r="J256" s="27" t="s">
        <v>122</v>
      </c>
      <c r="K256" s="27" t="s">
        <v>122</v>
      </c>
      <c r="L256" s="27" t="s">
        <v>122</v>
      </c>
      <c r="M256" s="27" t="s">
        <v>122</v>
      </c>
      <c r="N256" s="27" t="s">
        <v>122</v>
      </c>
      <c r="O256" s="27" t="s">
        <v>122</v>
      </c>
      <c r="P256" s="27" t="s">
        <v>122</v>
      </c>
      <c r="Q256" s="27" t="s">
        <v>122</v>
      </c>
      <c r="S256" s="15"/>
      <c r="T256" s="15"/>
      <c r="U256" s="15"/>
      <c r="V256" s="16"/>
      <c r="W256" s="16"/>
      <c r="X256" s="16"/>
      <c r="Y256" s="16"/>
      <c r="Z256" s="16"/>
      <c r="AA256" s="16"/>
      <c r="AC256" s="15"/>
      <c r="AD256" s="16"/>
      <c r="AE256" s="16"/>
      <c r="AF256" s="16"/>
      <c r="AG256" s="16"/>
      <c r="AH256" s="16"/>
      <c r="AI256" s="16"/>
      <c r="AJ256" s="15"/>
    </row>
    <row r="257" spans="1:36" ht="12.75" customHeight="1" x14ac:dyDescent="0.2">
      <c r="A257" s="22" t="s">
        <v>351</v>
      </c>
      <c r="B257" s="23"/>
      <c r="C257" s="24">
        <v>1063173</v>
      </c>
      <c r="D257" s="24">
        <v>1573033</v>
      </c>
      <c r="E257" s="24">
        <v>2034293</v>
      </c>
      <c r="F257" s="24">
        <v>2002330</v>
      </c>
      <c r="G257" s="24">
        <v>2427284</v>
      </c>
      <c r="H257" s="24">
        <v>2726220</v>
      </c>
      <c r="I257" s="24">
        <v>2343382</v>
      </c>
      <c r="J257" s="24">
        <v>2575031</v>
      </c>
      <c r="K257" s="24">
        <v>2834574</v>
      </c>
      <c r="L257" s="24">
        <v>2873423</v>
      </c>
      <c r="M257" s="24">
        <v>3226963</v>
      </c>
      <c r="N257" s="24">
        <v>3553707</v>
      </c>
      <c r="O257" s="24">
        <v>3068793</v>
      </c>
      <c r="P257" s="24">
        <v>32302206</v>
      </c>
      <c r="Q257" s="24">
        <v>2484785</v>
      </c>
      <c r="S257" s="15"/>
      <c r="T257" s="15"/>
      <c r="U257" s="15"/>
      <c r="V257" s="16"/>
      <c r="W257" s="16"/>
      <c r="X257" s="16"/>
      <c r="Y257" s="16"/>
      <c r="Z257" s="16"/>
      <c r="AA257" s="16"/>
      <c r="AC257" s="15"/>
      <c r="AD257" s="16"/>
      <c r="AE257" s="16"/>
      <c r="AF257" s="16"/>
      <c r="AG257" s="16"/>
      <c r="AH257" s="16"/>
      <c r="AI257" s="16"/>
      <c r="AJ257" s="15"/>
    </row>
    <row r="258" spans="1:36" ht="12.75" customHeight="1" x14ac:dyDescent="0.2">
      <c r="C258" s="2"/>
      <c r="D258" s="2"/>
      <c r="E258" s="2"/>
      <c r="F258" s="2"/>
      <c r="G258" s="2"/>
      <c r="H258" s="2"/>
      <c r="I258" s="2"/>
      <c r="J258" s="2"/>
      <c r="K258" s="2"/>
      <c r="L258" s="2"/>
      <c r="M258" s="2"/>
      <c r="N258" s="2"/>
      <c r="O258" s="2"/>
      <c r="S258" s="15"/>
      <c r="T258" s="15"/>
      <c r="U258" s="15"/>
      <c r="V258" s="16"/>
      <c r="W258" s="16"/>
      <c r="X258" s="16"/>
      <c r="Y258" s="16"/>
      <c r="Z258" s="16"/>
      <c r="AA258" s="16"/>
      <c r="AC258" s="15"/>
      <c r="AD258" s="16"/>
      <c r="AE258" s="16"/>
      <c r="AF258" s="16"/>
      <c r="AG258" s="16"/>
      <c r="AH258" s="16"/>
      <c r="AI258" s="16"/>
      <c r="AJ258" s="15">
        <f t="shared" si="31"/>
        <v>0</v>
      </c>
    </row>
    <row r="259" spans="1:36" ht="12.75" customHeight="1" x14ac:dyDescent="0.2">
      <c r="A259" s="22" t="s">
        <v>352</v>
      </c>
      <c r="B259" s="23"/>
      <c r="C259" s="24"/>
      <c r="D259" s="24"/>
      <c r="E259" s="24"/>
      <c r="F259" s="24"/>
      <c r="G259" s="24"/>
      <c r="H259" s="24"/>
      <c r="I259" s="24"/>
      <c r="J259" s="24"/>
      <c r="K259" s="24"/>
      <c r="L259" s="24"/>
      <c r="M259" s="24"/>
      <c r="N259" s="24"/>
      <c r="O259" s="24"/>
      <c r="P259" s="24"/>
      <c r="Q259" s="24"/>
      <c r="S259" s="15"/>
      <c r="T259" s="15"/>
      <c r="U259" s="15"/>
      <c r="V259" s="16"/>
      <c r="W259" s="16"/>
      <c r="X259" s="16"/>
      <c r="Y259" s="16"/>
      <c r="Z259" s="16"/>
      <c r="AA259" s="16"/>
      <c r="AC259" s="15"/>
      <c r="AD259" s="16"/>
      <c r="AE259" s="16"/>
      <c r="AF259" s="16"/>
      <c r="AG259" s="16"/>
      <c r="AH259" s="16"/>
      <c r="AI259" s="16"/>
      <c r="AJ259" s="15">
        <f t="shared" si="31"/>
        <v>0</v>
      </c>
    </row>
    <row r="260" spans="1:36" ht="12.75" customHeight="1" x14ac:dyDescent="0.2">
      <c r="A260" s="13" t="s">
        <v>353</v>
      </c>
      <c r="B260" s="13" t="s">
        <v>354</v>
      </c>
      <c r="C260" s="2">
        <v>275836</v>
      </c>
      <c r="D260" s="2">
        <v>407900</v>
      </c>
      <c r="E260" s="2">
        <v>535579</v>
      </c>
      <c r="F260" s="2">
        <v>395513</v>
      </c>
      <c r="G260" s="2">
        <v>435166</v>
      </c>
      <c r="H260" s="2">
        <v>383774</v>
      </c>
      <c r="I260" s="2">
        <v>552602</v>
      </c>
      <c r="J260" s="2">
        <v>583535</v>
      </c>
      <c r="K260" s="2">
        <v>437818</v>
      </c>
      <c r="L260" s="2">
        <v>616588</v>
      </c>
      <c r="M260" s="2">
        <v>648715</v>
      </c>
      <c r="N260" s="2">
        <v>560686</v>
      </c>
      <c r="O260" s="2">
        <v>566599</v>
      </c>
      <c r="P260" s="2">
        <v>6400308</v>
      </c>
      <c r="Q260" s="2">
        <v>492331</v>
      </c>
      <c r="S260" s="15">
        <v>22</v>
      </c>
      <c r="T260" s="15" t="s">
        <v>128</v>
      </c>
      <c r="U260" s="15"/>
      <c r="V260" s="16"/>
      <c r="W260" s="16"/>
      <c r="X260" s="16"/>
      <c r="Y260" s="39">
        <f t="shared" ref="Y260:Y264" si="37">-Q260</f>
        <v>-492331</v>
      </c>
      <c r="Z260" s="16"/>
      <c r="AA260" s="16"/>
      <c r="AB260" s="3">
        <f>-Q260-V260-W260-X260-Y260-Z260-AA260</f>
        <v>0</v>
      </c>
      <c r="AC260" s="15"/>
      <c r="AD260" s="16"/>
      <c r="AE260" s="16"/>
      <c r="AF260" s="16"/>
      <c r="AG260" s="16">
        <f>-O260</f>
        <v>-566599</v>
      </c>
      <c r="AH260" s="16"/>
      <c r="AI260" s="16"/>
      <c r="AJ260" s="15">
        <f t="shared" si="31"/>
        <v>0</v>
      </c>
    </row>
    <row r="261" spans="1:36" ht="12.75" customHeight="1" x14ac:dyDescent="0.2">
      <c r="A261" s="13" t="s">
        <v>355</v>
      </c>
      <c r="B261" s="13" t="s">
        <v>356</v>
      </c>
      <c r="C261" s="2">
        <v>-1293720</v>
      </c>
      <c r="D261" s="2">
        <v>-1044528</v>
      </c>
      <c r="E261" s="2">
        <v>-1008367</v>
      </c>
      <c r="F261" s="2">
        <v>-994148</v>
      </c>
      <c r="G261" s="2">
        <v>-1045278</v>
      </c>
      <c r="H261" s="2">
        <v>-1241230</v>
      </c>
      <c r="I261" s="2">
        <v>-1551755</v>
      </c>
      <c r="J261" s="2">
        <v>-1622865</v>
      </c>
      <c r="K261" s="2">
        <v>-1622865</v>
      </c>
      <c r="L261" s="2">
        <v>-1622865</v>
      </c>
      <c r="M261" s="2">
        <v>-1622865</v>
      </c>
      <c r="N261" s="2">
        <v>-1622865</v>
      </c>
      <c r="O261" s="2">
        <v>-1622865</v>
      </c>
      <c r="P261" s="2">
        <v>-17916216</v>
      </c>
      <c r="Q261" s="2">
        <v>-1378170</v>
      </c>
      <c r="S261" s="15"/>
      <c r="T261" s="15" t="s">
        <v>128</v>
      </c>
      <c r="U261" s="15"/>
      <c r="V261" s="16"/>
      <c r="W261" s="16"/>
      <c r="X261" s="16"/>
      <c r="Y261" s="16">
        <f t="shared" si="37"/>
        <v>1378170</v>
      </c>
      <c r="Z261" s="16"/>
      <c r="AA261" s="16"/>
      <c r="AB261" s="3">
        <f>-Q261-V261-W261-X261-Y261-Z261-AA261</f>
        <v>0</v>
      </c>
      <c r="AC261" s="15"/>
      <c r="AD261" s="16"/>
      <c r="AE261" s="16"/>
      <c r="AF261" s="16"/>
      <c r="AG261" s="16">
        <f>-O261</f>
        <v>1622865</v>
      </c>
      <c r="AH261" s="16"/>
      <c r="AI261" s="16"/>
      <c r="AJ261" s="15">
        <f t="shared" si="31"/>
        <v>0</v>
      </c>
    </row>
    <row r="262" spans="1:36" ht="12.75" customHeight="1" x14ac:dyDescent="0.2">
      <c r="A262" s="13" t="s">
        <v>357</v>
      </c>
      <c r="B262" s="13" t="s">
        <v>358</v>
      </c>
      <c r="C262" s="2">
        <v>1622865</v>
      </c>
      <c r="D262" s="2">
        <v>1622865</v>
      </c>
      <c r="E262" s="2">
        <v>1622865</v>
      </c>
      <c r="F262" s="2">
        <v>1622865</v>
      </c>
      <c r="G262" s="2">
        <v>1622865</v>
      </c>
      <c r="H262" s="2">
        <v>1622865</v>
      </c>
      <c r="I262" s="2">
        <v>1622865</v>
      </c>
      <c r="J262" s="2">
        <v>1622865</v>
      </c>
      <c r="K262" s="2">
        <v>1622865</v>
      </c>
      <c r="L262" s="2">
        <v>1622865</v>
      </c>
      <c r="M262" s="2">
        <v>1622865</v>
      </c>
      <c r="N262" s="2">
        <v>1622865</v>
      </c>
      <c r="O262" s="2">
        <v>1622865</v>
      </c>
      <c r="P262" s="2">
        <v>21097245</v>
      </c>
      <c r="Q262" s="2">
        <v>1622865</v>
      </c>
      <c r="S262" s="15"/>
      <c r="T262" s="15" t="s">
        <v>128</v>
      </c>
      <c r="U262" s="15"/>
      <c r="V262" s="16"/>
      <c r="W262" s="16"/>
      <c r="X262" s="16"/>
      <c r="Y262" s="16">
        <f t="shared" si="37"/>
        <v>-1622865</v>
      </c>
      <c r="Z262" s="16"/>
      <c r="AA262" s="16"/>
      <c r="AB262" s="3">
        <f>-Q262-V262-W262-X262-Y262-Z262-AA262</f>
        <v>0</v>
      </c>
      <c r="AC262" s="15"/>
      <c r="AD262" s="16"/>
      <c r="AE262" s="16"/>
      <c r="AF262" s="16"/>
      <c r="AG262" s="16">
        <f>-O262</f>
        <v>-1622865</v>
      </c>
      <c r="AH262" s="16"/>
      <c r="AI262" s="16"/>
      <c r="AJ262" s="15">
        <f t="shared" si="31"/>
        <v>0</v>
      </c>
    </row>
    <row r="263" spans="1:36" ht="12.75" customHeight="1" x14ac:dyDescent="0.2">
      <c r="A263" s="13" t="s">
        <v>359</v>
      </c>
      <c r="B263" s="13" t="s">
        <v>360</v>
      </c>
      <c r="C263" s="2">
        <v>0</v>
      </c>
      <c r="D263" s="2">
        <v>0</v>
      </c>
      <c r="E263" s="2">
        <v>0</v>
      </c>
      <c r="F263" s="2">
        <v>0</v>
      </c>
      <c r="G263" s="2">
        <v>0</v>
      </c>
      <c r="H263" s="2">
        <v>0</v>
      </c>
      <c r="I263" s="2">
        <v>13747</v>
      </c>
      <c r="J263" s="2">
        <v>9621</v>
      </c>
      <c r="K263" s="2">
        <v>20095</v>
      </c>
      <c r="L263" s="2">
        <v>30484</v>
      </c>
      <c r="M263" s="2">
        <v>41055</v>
      </c>
      <c r="N263" s="2">
        <v>37117</v>
      </c>
      <c r="O263" s="2">
        <v>44618</v>
      </c>
      <c r="P263" s="2">
        <v>196736</v>
      </c>
      <c r="Q263" s="2">
        <v>15134</v>
      </c>
      <c r="S263" s="15"/>
      <c r="T263" s="15" t="s">
        <v>128</v>
      </c>
      <c r="U263" s="15"/>
      <c r="V263" s="16"/>
      <c r="W263" s="16"/>
      <c r="X263" s="16"/>
      <c r="Y263" s="16">
        <f t="shared" si="37"/>
        <v>-15134</v>
      </c>
      <c r="Z263" s="16"/>
      <c r="AA263" s="16"/>
      <c r="AB263" s="3">
        <f>-Q263-V263-W263-X263-Y263-Z263-AA263</f>
        <v>0</v>
      </c>
      <c r="AC263" s="15"/>
      <c r="AD263" s="16"/>
      <c r="AE263" s="16"/>
      <c r="AF263" s="16"/>
      <c r="AG263" s="16">
        <f>-O263</f>
        <v>-44618</v>
      </c>
      <c r="AH263" s="16"/>
      <c r="AI263" s="16"/>
      <c r="AJ263" s="15">
        <f t="shared" si="31"/>
        <v>0</v>
      </c>
    </row>
    <row r="264" spans="1:36" ht="12.75" customHeight="1" x14ac:dyDescent="0.2">
      <c r="A264" s="13" t="s">
        <v>361</v>
      </c>
      <c r="B264" s="13" t="s">
        <v>362</v>
      </c>
      <c r="C264" s="2">
        <v>0</v>
      </c>
      <c r="D264" s="2">
        <v>1139527</v>
      </c>
      <c r="E264" s="2">
        <v>1948008</v>
      </c>
      <c r="F264" s="2">
        <v>2250464</v>
      </c>
      <c r="G264" s="2">
        <v>3036496</v>
      </c>
      <c r="H264" s="2">
        <v>3312802</v>
      </c>
      <c r="I264" s="2">
        <v>3333872</v>
      </c>
      <c r="J264" s="2">
        <v>3093692</v>
      </c>
      <c r="K264" s="2">
        <v>2461557</v>
      </c>
      <c r="L264" s="2">
        <v>2314355</v>
      </c>
      <c r="M264" s="2">
        <v>1464123</v>
      </c>
      <c r="N264" s="2">
        <v>209619</v>
      </c>
      <c r="O264" s="2">
        <v>0</v>
      </c>
      <c r="P264" s="2">
        <v>24564514</v>
      </c>
      <c r="Q264" s="2">
        <v>1889578</v>
      </c>
      <c r="S264" s="15">
        <v>13</v>
      </c>
      <c r="T264" s="15" t="s">
        <v>128</v>
      </c>
      <c r="U264" s="15"/>
      <c r="V264" s="16"/>
      <c r="W264" s="16"/>
      <c r="X264" s="16"/>
      <c r="Y264" s="39">
        <f t="shared" si="37"/>
        <v>-1889578</v>
      </c>
      <c r="Z264" s="16"/>
      <c r="AA264" s="16"/>
      <c r="AB264" s="3">
        <f>-Q264-V264-W264-X264-Y264-Z264-AA264</f>
        <v>0</v>
      </c>
      <c r="AC264" s="15"/>
      <c r="AD264" s="16"/>
      <c r="AE264" s="16"/>
      <c r="AF264" s="16"/>
      <c r="AG264" s="16">
        <f>-O264</f>
        <v>0</v>
      </c>
      <c r="AH264" s="16"/>
      <c r="AI264" s="16"/>
      <c r="AJ264" s="15">
        <f t="shared" si="31"/>
        <v>0</v>
      </c>
    </row>
    <row r="265" spans="1:36" ht="12.75" customHeight="1" x14ac:dyDescent="0.2">
      <c r="C265" s="27" t="s">
        <v>122</v>
      </c>
      <c r="D265" s="27" t="s">
        <v>122</v>
      </c>
      <c r="E265" s="27" t="s">
        <v>122</v>
      </c>
      <c r="F265" s="27" t="s">
        <v>122</v>
      </c>
      <c r="G265" s="27" t="s">
        <v>122</v>
      </c>
      <c r="H265" s="27" t="s">
        <v>122</v>
      </c>
      <c r="I265" s="27" t="s">
        <v>122</v>
      </c>
      <c r="J265" s="27" t="s">
        <v>122</v>
      </c>
      <c r="K265" s="27" t="s">
        <v>122</v>
      </c>
      <c r="L265" s="27" t="s">
        <v>122</v>
      </c>
      <c r="M265" s="27" t="s">
        <v>122</v>
      </c>
      <c r="N265" s="27" t="s">
        <v>122</v>
      </c>
      <c r="O265" s="27" t="s">
        <v>122</v>
      </c>
      <c r="P265" s="27" t="s">
        <v>122</v>
      </c>
      <c r="Q265" s="27" t="s">
        <v>122</v>
      </c>
      <c r="S265" s="15"/>
      <c r="T265" s="15"/>
      <c r="U265" s="15"/>
      <c r="V265" s="16"/>
      <c r="W265" s="16"/>
      <c r="X265" s="16"/>
      <c r="Y265" s="16"/>
      <c r="Z265" s="16"/>
      <c r="AA265" s="16"/>
      <c r="AC265" s="15"/>
      <c r="AD265" s="16"/>
      <c r="AE265" s="16"/>
      <c r="AF265" s="16"/>
      <c r="AG265" s="16"/>
      <c r="AH265" s="16"/>
      <c r="AI265" s="16"/>
      <c r="AJ265" s="15"/>
    </row>
    <row r="266" spans="1:36" ht="12.75" customHeight="1" x14ac:dyDescent="0.2">
      <c r="A266" s="22" t="s">
        <v>363</v>
      </c>
      <c r="B266" s="23"/>
      <c r="C266" s="24">
        <v>604981</v>
      </c>
      <c r="D266" s="24">
        <v>2125764</v>
      </c>
      <c r="E266" s="24">
        <v>3098085</v>
      </c>
      <c r="F266" s="24">
        <v>3274694</v>
      </c>
      <c r="G266" s="24">
        <v>4049249</v>
      </c>
      <c r="H266" s="24">
        <v>4078211</v>
      </c>
      <c r="I266" s="24">
        <v>3971331</v>
      </c>
      <c r="J266" s="24">
        <v>3686847</v>
      </c>
      <c r="K266" s="24">
        <v>2919469</v>
      </c>
      <c r="L266" s="24">
        <v>2961426</v>
      </c>
      <c r="M266" s="24">
        <v>2153893</v>
      </c>
      <c r="N266" s="24">
        <v>807422</v>
      </c>
      <c r="O266" s="24">
        <v>611217</v>
      </c>
      <c r="P266" s="24">
        <v>34342587</v>
      </c>
      <c r="Q266" s="24">
        <v>2641737</v>
      </c>
      <c r="S266" s="15"/>
      <c r="T266" s="15"/>
      <c r="U266" s="15"/>
      <c r="V266" s="16"/>
      <c r="W266" s="16"/>
      <c r="X266" s="16"/>
      <c r="Y266" s="16"/>
      <c r="Z266" s="16"/>
      <c r="AA266" s="16"/>
      <c r="AC266" s="15"/>
      <c r="AD266" s="16"/>
      <c r="AE266" s="16"/>
      <c r="AF266" s="16"/>
      <c r="AG266" s="16"/>
      <c r="AH266" s="16"/>
      <c r="AI266" s="16"/>
      <c r="AJ266" s="15"/>
    </row>
    <row r="267" spans="1:36" ht="12.75" customHeight="1" x14ac:dyDescent="0.2">
      <c r="C267" s="2"/>
      <c r="D267" s="2"/>
      <c r="E267" s="2"/>
      <c r="F267" s="2"/>
      <c r="G267" s="2"/>
      <c r="H267" s="2"/>
      <c r="I267" s="2"/>
      <c r="J267" s="2"/>
      <c r="K267" s="2"/>
      <c r="L267" s="2"/>
      <c r="M267" s="2"/>
      <c r="N267" s="2"/>
      <c r="O267" s="2"/>
      <c r="S267" s="15"/>
      <c r="T267" s="15"/>
      <c r="U267" s="15"/>
      <c r="V267" s="16"/>
      <c r="W267" s="16"/>
      <c r="X267" s="16"/>
      <c r="Y267" s="16"/>
      <c r="Z267" s="16"/>
      <c r="AA267" s="16"/>
      <c r="AC267" s="15"/>
      <c r="AD267" s="16"/>
      <c r="AE267" s="16"/>
      <c r="AF267" s="16"/>
      <c r="AG267" s="16"/>
      <c r="AH267" s="16"/>
      <c r="AI267" s="16"/>
      <c r="AJ267" s="15">
        <f t="shared" si="31"/>
        <v>0</v>
      </c>
    </row>
    <row r="268" spans="1:36" s="32" customFormat="1" ht="12.75" customHeight="1" x14ac:dyDescent="0.2">
      <c r="A268" s="22" t="s">
        <v>364</v>
      </c>
      <c r="B268" s="23"/>
      <c r="C268" s="24"/>
      <c r="D268" s="24"/>
      <c r="E268" s="24"/>
      <c r="F268" s="24"/>
      <c r="G268" s="24"/>
      <c r="H268" s="24"/>
      <c r="I268" s="24"/>
      <c r="J268" s="24"/>
      <c r="K268" s="24"/>
      <c r="L268" s="24"/>
      <c r="M268" s="24"/>
      <c r="N268" s="24"/>
      <c r="O268" s="24"/>
      <c r="P268" s="24"/>
      <c r="Q268" s="24"/>
      <c r="S268" s="33"/>
      <c r="T268" s="33"/>
      <c r="U268" s="33"/>
      <c r="V268" s="33"/>
      <c r="W268" s="33"/>
      <c r="X268" s="33"/>
      <c r="Y268" s="16"/>
      <c r="Z268" s="33"/>
      <c r="AA268" s="33"/>
      <c r="AB268" s="34"/>
      <c r="AC268" s="33"/>
      <c r="AD268" s="33"/>
      <c r="AE268" s="33"/>
      <c r="AF268" s="33"/>
      <c r="AG268" s="16"/>
      <c r="AH268" s="33"/>
      <c r="AI268" s="33"/>
      <c r="AJ268" s="15">
        <f t="shared" si="31"/>
        <v>0</v>
      </c>
    </row>
    <row r="269" spans="1:36" x14ac:dyDescent="0.2">
      <c r="A269" s="13" t="s">
        <v>365</v>
      </c>
      <c r="B269" s="13" t="s">
        <v>366</v>
      </c>
      <c r="C269" s="2">
        <v>309719</v>
      </c>
      <c r="D269" s="2">
        <v>329825</v>
      </c>
      <c r="E269" s="2">
        <v>349670</v>
      </c>
      <c r="F269" s="2">
        <v>366790</v>
      </c>
      <c r="G269" s="2">
        <v>74245</v>
      </c>
      <c r="H269" s="2">
        <v>88769</v>
      </c>
      <c r="I269" s="2">
        <v>100007</v>
      </c>
      <c r="J269" s="2">
        <v>112126</v>
      </c>
      <c r="K269" s="2">
        <v>125345</v>
      </c>
      <c r="L269" s="2">
        <v>242959</v>
      </c>
      <c r="M269" s="2">
        <v>0</v>
      </c>
      <c r="N269" s="2">
        <v>0</v>
      </c>
      <c r="O269" s="2">
        <v>0</v>
      </c>
      <c r="P269" s="2">
        <v>2099455</v>
      </c>
      <c r="Q269" s="2">
        <v>161497</v>
      </c>
      <c r="V269" s="33"/>
      <c r="W269" s="33"/>
      <c r="X269" s="33"/>
      <c r="Y269" s="16">
        <f t="shared" ref="Y269:Y277" si="38">-Q269</f>
        <v>-161497</v>
      </c>
      <c r="Z269" s="33"/>
      <c r="AA269" s="33"/>
      <c r="AB269"/>
      <c r="AD269" s="33"/>
      <c r="AE269" s="33"/>
      <c r="AF269" s="33"/>
      <c r="AG269" s="16">
        <f t="shared" ref="AG269:AG277" si="39">-O269</f>
        <v>0</v>
      </c>
      <c r="AH269" s="33"/>
      <c r="AI269" s="33"/>
      <c r="AJ269" s="15">
        <f t="shared" si="31"/>
        <v>0</v>
      </c>
    </row>
    <row r="270" spans="1:36" s="32" customFormat="1" ht="12.75" customHeight="1" x14ac:dyDescent="0.2">
      <c r="A270" s="13" t="s">
        <v>367</v>
      </c>
      <c r="B270" s="13" t="s">
        <v>368</v>
      </c>
      <c r="C270" s="2">
        <v>348293</v>
      </c>
      <c r="D270" s="2">
        <v>350872</v>
      </c>
      <c r="E270" s="2">
        <v>353459</v>
      </c>
      <c r="F270" s="2">
        <v>354474</v>
      </c>
      <c r="G270" s="2">
        <v>347173</v>
      </c>
      <c r="H270" s="2">
        <v>339850</v>
      </c>
      <c r="I270" s="2">
        <v>332505</v>
      </c>
      <c r="J270" s="2">
        <v>325137</v>
      </c>
      <c r="K270" s="2">
        <v>317776</v>
      </c>
      <c r="L270" s="2">
        <v>310393</v>
      </c>
      <c r="M270" s="2">
        <v>302988</v>
      </c>
      <c r="N270" s="2">
        <v>295560</v>
      </c>
      <c r="O270" s="2">
        <v>288109</v>
      </c>
      <c r="P270" s="2">
        <v>4266590</v>
      </c>
      <c r="Q270" s="2">
        <v>328199</v>
      </c>
      <c r="S270" s="33"/>
      <c r="T270" s="33"/>
      <c r="U270" s="33"/>
      <c r="V270" s="33"/>
      <c r="W270" s="33"/>
      <c r="X270" s="33"/>
      <c r="Y270" s="16">
        <f t="shared" si="38"/>
        <v>-328199</v>
      </c>
      <c r="Z270" s="33"/>
      <c r="AA270" s="33"/>
      <c r="AB270" s="3">
        <f t="shared" ref="AB270:AB277" si="40">-Q270-V270-W270-X270-Y270-Z270-AA270</f>
        <v>0</v>
      </c>
      <c r="AC270" s="33"/>
      <c r="AD270" s="33"/>
      <c r="AE270" s="33"/>
      <c r="AF270" s="33"/>
      <c r="AG270" s="16">
        <f t="shared" si="39"/>
        <v>-288109</v>
      </c>
      <c r="AH270" s="33"/>
      <c r="AI270" s="33"/>
      <c r="AJ270" s="15">
        <f t="shared" si="31"/>
        <v>0</v>
      </c>
    </row>
    <row r="271" spans="1:36" ht="12.75" customHeight="1" x14ac:dyDescent="0.2">
      <c r="A271" s="13" t="s">
        <v>369</v>
      </c>
      <c r="B271" s="13" t="s">
        <v>370</v>
      </c>
      <c r="C271" s="2">
        <v>1654000</v>
      </c>
      <c r="D271" s="2">
        <v>1654000</v>
      </c>
      <c r="E271" s="2">
        <v>1654000</v>
      </c>
      <c r="F271" s="2">
        <v>1654000</v>
      </c>
      <c r="G271" s="2">
        <v>1654000</v>
      </c>
      <c r="H271" s="2">
        <v>1654000</v>
      </c>
      <c r="I271" s="2">
        <v>1654000</v>
      </c>
      <c r="J271" s="2">
        <v>1654000</v>
      </c>
      <c r="K271" s="2">
        <v>1654000</v>
      </c>
      <c r="L271" s="2">
        <v>1654000</v>
      </c>
      <c r="M271" s="2">
        <v>1654000</v>
      </c>
      <c r="N271" s="2">
        <v>1654000</v>
      </c>
      <c r="O271" s="2">
        <v>1654000</v>
      </c>
      <c r="P271" s="2">
        <v>21502000</v>
      </c>
      <c r="Q271" s="47">
        <v>1654000</v>
      </c>
      <c r="S271" s="15">
        <v>23</v>
      </c>
      <c r="T271" s="15" t="s">
        <v>128</v>
      </c>
      <c r="U271" s="15"/>
      <c r="V271" s="16"/>
      <c r="W271" s="16"/>
      <c r="X271" s="16"/>
      <c r="Y271" s="16">
        <f t="shared" si="38"/>
        <v>-1654000</v>
      </c>
      <c r="Z271" s="16"/>
      <c r="AA271" s="16"/>
      <c r="AB271" s="3">
        <f t="shared" si="40"/>
        <v>0</v>
      </c>
      <c r="AC271" s="15"/>
      <c r="AD271" s="16"/>
      <c r="AE271" s="16"/>
      <c r="AF271" s="16"/>
      <c r="AG271" s="16">
        <f t="shared" si="39"/>
        <v>-1654000</v>
      </c>
      <c r="AH271" s="16"/>
      <c r="AI271" s="16"/>
      <c r="AJ271" s="15">
        <f t="shared" si="31"/>
        <v>0</v>
      </c>
    </row>
    <row r="272" spans="1:36" ht="12.75" customHeight="1" x14ac:dyDescent="0.2">
      <c r="A272" s="13" t="s">
        <v>371</v>
      </c>
      <c r="B272" s="13" t="s">
        <v>372</v>
      </c>
      <c r="C272" s="2">
        <v>0</v>
      </c>
      <c r="D272" s="2">
        <v>312463</v>
      </c>
      <c r="E272" s="2">
        <v>624925</v>
      </c>
      <c r="F272" s="2">
        <v>937388</v>
      </c>
      <c r="G272" s="2">
        <v>1249851</v>
      </c>
      <c r="H272" s="2">
        <v>1562314</v>
      </c>
      <c r="I272" s="2">
        <v>1874776</v>
      </c>
      <c r="J272" s="2">
        <v>2187239</v>
      </c>
      <c r="K272" s="2">
        <v>2499702</v>
      </c>
      <c r="L272" s="2">
        <v>2812165</v>
      </c>
      <c r="M272" s="2">
        <v>3124627</v>
      </c>
      <c r="N272" s="2">
        <v>0</v>
      </c>
      <c r="O272" s="2">
        <v>0</v>
      </c>
      <c r="P272" s="2">
        <v>17185451</v>
      </c>
      <c r="Q272" s="2">
        <v>1321958</v>
      </c>
      <c r="S272" s="15">
        <v>16</v>
      </c>
      <c r="T272" s="15" t="s">
        <v>128</v>
      </c>
      <c r="U272" s="15"/>
      <c r="V272" s="16"/>
      <c r="W272" s="16"/>
      <c r="X272" s="16"/>
      <c r="Y272" s="16">
        <f t="shared" si="38"/>
        <v>-1321958</v>
      </c>
      <c r="Z272" s="16"/>
      <c r="AA272" s="16"/>
      <c r="AB272" s="3">
        <f t="shared" si="40"/>
        <v>0</v>
      </c>
      <c r="AC272" s="15"/>
      <c r="AD272" s="16"/>
      <c r="AE272" s="16"/>
      <c r="AF272" s="16"/>
      <c r="AG272" s="16">
        <f t="shared" si="39"/>
        <v>0</v>
      </c>
      <c r="AH272" s="16"/>
      <c r="AI272" s="16"/>
      <c r="AJ272" s="15">
        <f t="shared" si="31"/>
        <v>0</v>
      </c>
    </row>
    <row r="273" spans="1:36" ht="12.75" customHeight="1" x14ac:dyDescent="0.2">
      <c r="A273" s="13" t="s">
        <v>373</v>
      </c>
      <c r="B273" s="13" t="s">
        <v>374</v>
      </c>
      <c r="C273" s="2">
        <v>262954</v>
      </c>
      <c r="D273" s="2">
        <v>345305</v>
      </c>
      <c r="E273" s="2">
        <v>449918</v>
      </c>
      <c r="F273" s="2">
        <v>380686</v>
      </c>
      <c r="G273" s="2">
        <v>355582</v>
      </c>
      <c r="H273" s="2">
        <v>384986</v>
      </c>
      <c r="I273" s="2">
        <v>282529</v>
      </c>
      <c r="J273" s="2">
        <v>240634</v>
      </c>
      <c r="K273" s="2">
        <v>224282</v>
      </c>
      <c r="L273" s="2">
        <v>181489</v>
      </c>
      <c r="M273" s="2">
        <v>133147</v>
      </c>
      <c r="N273" s="2">
        <v>175482</v>
      </c>
      <c r="O273" s="2">
        <v>162224</v>
      </c>
      <c r="P273" s="2">
        <v>3579219</v>
      </c>
      <c r="Q273" s="2">
        <v>275325</v>
      </c>
      <c r="S273" s="15">
        <v>16</v>
      </c>
      <c r="T273" s="15" t="s">
        <v>128</v>
      </c>
      <c r="U273" s="15"/>
      <c r="V273" s="16"/>
      <c r="W273" s="16"/>
      <c r="X273" s="16"/>
      <c r="Y273" s="16">
        <f t="shared" si="38"/>
        <v>-275325</v>
      </c>
      <c r="Z273" s="16"/>
      <c r="AA273" s="16"/>
      <c r="AB273" s="3">
        <f t="shared" si="40"/>
        <v>0</v>
      </c>
      <c r="AC273" s="15"/>
      <c r="AD273" s="16"/>
      <c r="AE273" s="16"/>
      <c r="AF273" s="16"/>
      <c r="AG273" s="16">
        <f t="shared" si="39"/>
        <v>-162224</v>
      </c>
      <c r="AH273" s="16"/>
      <c r="AI273" s="16"/>
      <c r="AJ273" s="15">
        <f t="shared" si="31"/>
        <v>0</v>
      </c>
    </row>
    <row r="274" spans="1:36" ht="12.75" customHeight="1" x14ac:dyDescent="0.2">
      <c r="A274" s="13" t="s">
        <v>375</v>
      </c>
      <c r="B274" s="13" t="s">
        <v>376</v>
      </c>
      <c r="C274" s="2">
        <v>215010</v>
      </c>
      <c r="D274" s="2">
        <v>56822</v>
      </c>
      <c r="E274" s="2">
        <v>105994</v>
      </c>
      <c r="F274" s="2">
        <v>152850</v>
      </c>
      <c r="G274" s="2">
        <v>201096</v>
      </c>
      <c r="H274" s="2">
        <v>243205</v>
      </c>
      <c r="I274" s="2">
        <v>280053</v>
      </c>
      <c r="J274" s="2">
        <v>37263</v>
      </c>
      <c r="K274" s="2">
        <v>72395</v>
      </c>
      <c r="L274" s="2">
        <v>108526</v>
      </c>
      <c r="M274" s="2">
        <v>146072</v>
      </c>
      <c r="N274" s="2">
        <v>187337</v>
      </c>
      <c r="O274" s="2">
        <v>234616</v>
      </c>
      <c r="P274" s="2">
        <v>2041239</v>
      </c>
      <c r="Q274" s="2">
        <v>157018</v>
      </c>
      <c r="S274" s="15">
        <v>16</v>
      </c>
      <c r="T274" s="15" t="s">
        <v>128</v>
      </c>
      <c r="U274" s="15"/>
      <c r="V274" s="16"/>
      <c r="W274" s="16"/>
      <c r="X274" s="16"/>
      <c r="Y274" s="16">
        <f t="shared" si="38"/>
        <v>-157018</v>
      </c>
      <c r="Z274" s="16"/>
      <c r="AA274" s="16"/>
      <c r="AB274" s="3">
        <f t="shared" si="40"/>
        <v>0</v>
      </c>
      <c r="AC274" s="15"/>
      <c r="AD274" s="16"/>
      <c r="AE274" s="16"/>
      <c r="AF274" s="16"/>
      <c r="AG274" s="16">
        <f t="shared" si="39"/>
        <v>-234616</v>
      </c>
      <c r="AH274" s="16"/>
      <c r="AI274" s="16"/>
      <c r="AJ274" s="15">
        <f t="shared" si="31"/>
        <v>0</v>
      </c>
    </row>
    <row r="275" spans="1:36" ht="12.75" customHeight="1" x14ac:dyDescent="0.2">
      <c r="A275" s="13" t="s">
        <v>377</v>
      </c>
      <c r="B275" s="13" t="s">
        <v>378</v>
      </c>
      <c r="C275" s="2">
        <v>205357</v>
      </c>
      <c r="D275" s="2">
        <v>245309</v>
      </c>
      <c r="E275" s="2">
        <v>448501</v>
      </c>
      <c r="F275" s="2">
        <v>190152</v>
      </c>
      <c r="G275" s="2">
        <v>190052</v>
      </c>
      <c r="H275" s="2">
        <v>352227</v>
      </c>
      <c r="I275" s="2">
        <v>142384</v>
      </c>
      <c r="J275" s="2">
        <v>147830</v>
      </c>
      <c r="K275" s="2">
        <v>132757</v>
      </c>
      <c r="L275" s="2">
        <v>141928</v>
      </c>
      <c r="M275" s="2">
        <v>142855</v>
      </c>
      <c r="N275" s="2">
        <v>169131</v>
      </c>
      <c r="O275" s="2">
        <v>376123</v>
      </c>
      <c r="P275" s="2">
        <v>2884607</v>
      </c>
      <c r="Q275" s="2">
        <v>221893</v>
      </c>
      <c r="S275" s="15">
        <v>16</v>
      </c>
      <c r="T275" s="15" t="s">
        <v>128</v>
      </c>
      <c r="U275" s="15"/>
      <c r="V275" s="16"/>
      <c r="W275" s="16"/>
      <c r="X275" s="16"/>
      <c r="Y275" s="16">
        <f t="shared" si="38"/>
        <v>-221893</v>
      </c>
      <c r="Z275" s="16"/>
      <c r="AA275" s="16"/>
      <c r="AB275" s="3">
        <f t="shared" si="40"/>
        <v>0</v>
      </c>
      <c r="AC275" s="15"/>
      <c r="AD275" s="16"/>
      <c r="AE275" s="16"/>
      <c r="AF275" s="16"/>
      <c r="AG275" s="16">
        <f t="shared" si="39"/>
        <v>-376123</v>
      </c>
      <c r="AH275" s="16"/>
      <c r="AI275" s="16"/>
      <c r="AJ275" s="15">
        <f t="shared" si="31"/>
        <v>0</v>
      </c>
    </row>
    <row r="276" spans="1:36" ht="12.75" customHeight="1" x14ac:dyDescent="0.2">
      <c r="A276" s="13" t="s">
        <v>379</v>
      </c>
      <c r="B276" s="13" t="s">
        <v>380</v>
      </c>
      <c r="C276" s="2">
        <v>339221</v>
      </c>
      <c r="D276" s="2">
        <v>404969</v>
      </c>
      <c r="E276" s="2">
        <v>340314</v>
      </c>
      <c r="F276" s="2">
        <v>311361</v>
      </c>
      <c r="G276" s="2">
        <v>309629</v>
      </c>
      <c r="H276" s="2">
        <v>263225</v>
      </c>
      <c r="I276" s="2">
        <v>232712</v>
      </c>
      <c r="J276" s="2">
        <v>284736</v>
      </c>
      <c r="K276" s="2">
        <v>207260</v>
      </c>
      <c r="L276" s="2">
        <v>217672</v>
      </c>
      <c r="M276" s="2">
        <v>223004</v>
      </c>
      <c r="N276" s="2">
        <v>266467</v>
      </c>
      <c r="O276" s="2">
        <v>325967</v>
      </c>
      <c r="P276" s="2">
        <v>3726538</v>
      </c>
      <c r="Q276" s="2">
        <v>286657</v>
      </c>
      <c r="S276" s="15">
        <v>16</v>
      </c>
      <c r="T276" s="15" t="s">
        <v>128</v>
      </c>
      <c r="U276" s="15"/>
      <c r="V276" s="16"/>
      <c r="W276" s="16"/>
      <c r="X276" s="16"/>
      <c r="Y276" s="16">
        <f t="shared" si="38"/>
        <v>-286657</v>
      </c>
      <c r="Z276" s="16"/>
      <c r="AA276" s="16"/>
      <c r="AB276" s="3">
        <f t="shared" si="40"/>
        <v>0</v>
      </c>
      <c r="AC276" s="15"/>
      <c r="AD276" s="16"/>
      <c r="AE276" s="16"/>
      <c r="AF276" s="16"/>
      <c r="AG276" s="16">
        <f t="shared" si="39"/>
        <v>-325967</v>
      </c>
      <c r="AH276" s="16"/>
      <c r="AI276" s="16"/>
      <c r="AJ276" s="15">
        <f t="shared" si="31"/>
        <v>0</v>
      </c>
    </row>
    <row r="277" spans="1:36" ht="12.75" customHeight="1" x14ac:dyDescent="0.2">
      <c r="A277" s="13" t="s">
        <v>381</v>
      </c>
      <c r="B277" s="13" t="s">
        <v>382</v>
      </c>
      <c r="C277" s="2">
        <v>-80908</v>
      </c>
      <c r="D277" s="2">
        <v>-62660</v>
      </c>
      <c r="E277" s="2">
        <v>90717</v>
      </c>
      <c r="F277" s="2">
        <v>-84836</v>
      </c>
      <c r="G277" s="2">
        <v>-70506</v>
      </c>
      <c r="H277" s="2">
        <v>64990</v>
      </c>
      <c r="I277" s="2">
        <v>-135667</v>
      </c>
      <c r="J277" s="2">
        <v>-138979</v>
      </c>
      <c r="K277" s="2">
        <v>-125303</v>
      </c>
      <c r="L277" s="2">
        <v>-121657</v>
      </c>
      <c r="M277" s="2">
        <v>-166884</v>
      </c>
      <c r="N277" s="2">
        <v>-135283</v>
      </c>
      <c r="O277" s="2">
        <v>-1907</v>
      </c>
      <c r="P277" s="2">
        <v>-968882</v>
      </c>
      <c r="Q277" s="2">
        <v>-74529</v>
      </c>
      <c r="S277" s="15">
        <v>21</v>
      </c>
      <c r="T277" s="15" t="s">
        <v>128</v>
      </c>
      <c r="U277" s="15"/>
      <c r="V277" s="16"/>
      <c r="W277" s="16"/>
      <c r="X277" s="16"/>
      <c r="Y277" s="16">
        <f t="shared" si="38"/>
        <v>74529</v>
      </c>
      <c r="Z277" s="16"/>
      <c r="AA277" s="16"/>
      <c r="AB277" s="3">
        <f t="shared" si="40"/>
        <v>0</v>
      </c>
      <c r="AC277" s="15"/>
      <c r="AD277" s="16"/>
      <c r="AE277" s="16"/>
      <c r="AF277" s="16"/>
      <c r="AG277" s="16">
        <f t="shared" si="39"/>
        <v>1907</v>
      </c>
      <c r="AH277" s="16"/>
      <c r="AI277" s="16"/>
      <c r="AJ277" s="15">
        <f t="shared" si="31"/>
        <v>0</v>
      </c>
    </row>
    <row r="278" spans="1:36" ht="12.75" customHeight="1" x14ac:dyDescent="0.2">
      <c r="C278" s="27" t="s">
        <v>122</v>
      </c>
      <c r="D278" s="27" t="s">
        <v>122</v>
      </c>
      <c r="E278" s="27" t="s">
        <v>122</v>
      </c>
      <c r="F278" s="27" t="s">
        <v>122</v>
      </c>
      <c r="G278" s="27" t="s">
        <v>122</v>
      </c>
      <c r="H278" s="27" t="s">
        <v>122</v>
      </c>
      <c r="I278" s="27" t="s">
        <v>122</v>
      </c>
      <c r="J278" s="27" t="s">
        <v>122</v>
      </c>
      <c r="K278" s="27" t="s">
        <v>122</v>
      </c>
      <c r="L278" s="27" t="s">
        <v>122</v>
      </c>
      <c r="M278" s="27" t="s">
        <v>122</v>
      </c>
      <c r="N278" s="27" t="s">
        <v>122</v>
      </c>
      <c r="O278" s="27" t="s">
        <v>122</v>
      </c>
      <c r="P278" s="27" t="s">
        <v>122</v>
      </c>
      <c r="Q278" s="27" t="s">
        <v>122</v>
      </c>
      <c r="S278" s="15"/>
      <c r="T278" s="15"/>
      <c r="U278" s="15"/>
      <c r="V278" s="16"/>
      <c r="W278" s="16"/>
      <c r="X278" s="16"/>
      <c r="Y278" s="16"/>
      <c r="Z278" s="16"/>
      <c r="AA278" s="16"/>
      <c r="AC278" s="15"/>
      <c r="AD278" s="16"/>
      <c r="AE278" s="16"/>
      <c r="AF278" s="16"/>
      <c r="AG278" s="16"/>
      <c r="AH278" s="16"/>
      <c r="AI278" s="16"/>
      <c r="AJ278" s="15"/>
    </row>
    <row r="279" spans="1:36" ht="12.75" customHeight="1" x14ac:dyDescent="0.2">
      <c r="A279" s="22" t="s">
        <v>383</v>
      </c>
      <c r="B279" s="23"/>
      <c r="C279" s="24">
        <v>3253646</v>
      </c>
      <c r="D279" s="24">
        <v>3636906</v>
      </c>
      <c r="E279" s="24">
        <v>4417499</v>
      </c>
      <c r="F279" s="24">
        <v>4262865</v>
      </c>
      <c r="G279" s="24">
        <v>4311122</v>
      </c>
      <c r="H279" s="24">
        <v>4953565</v>
      </c>
      <c r="I279" s="24">
        <v>4763299</v>
      </c>
      <c r="J279" s="24">
        <v>4849986</v>
      </c>
      <c r="K279" s="24">
        <v>5108215</v>
      </c>
      <c r="L279" s="24">
        <v>5547477</v>
      </c>
      <c r="M279" s="24">
        <v>5559809</v>
      </c>
      <c r="N279" s="24">
        <v>2612694</v>
      </c>
      <c r="O279" s="24">
        <v>3039132</v>
      </c>
      <c r="P279" s="24">
        <v>56316217</v>
      </c>
      <c r="Q279" s="24">
        <v>4332017</v>
      </c>
      <c r="S279" s="15"/>
      <c r="T279" s="15"/>
      <c r="U279" s="15"/>
      <c r="V279" s="16"/>
      <c r="W279" s="16"/>
      <c r="X279" s="16"/>
      <c r="Y279" s="16"/>
      <c r="Z279" s="16"/>
      <c r="AA279" s="16"/>
      <c r="AC279" s="15"/>
      <c r="AD279" s="16"/>
      <c r="AE279" s="16"/>
      <c r="AF279" s="16"/>
      <c r="AG279" s="16"/>
      <c r="AH279" s="16"/>
      <c r="AI279" s="16"/>
      <c r="AJ279" s="15"/>
    </row>
    <row r="280" spans="1:36" ht="12.75" customHeight="1" x14ac:dyDescent="0.2">
      <c r="C280" s="2"/>
      <c r="D280" s="2"/>
      <c r="E280" s="2"/>
      <c r="F280" s="2"/>
      <c r="G280" s="2"/>
      <c r="H280" s="2"/>
      <c r="I280" s="2"/>
      <c r="J280" s="2"/>
      <c r="K280" s="2"/>
      <c r="L280" s="2"/>
      <c r="M280" s="2"/>
      <c r="N280" s="2"/>
      <c r="O280" s="2"/>
      <c r="S280" s="15"/>
      <c r="T280" s="15"/>
      <c r="U280" s="15"/>
      <c r="V280" s="16"/>
      <c r="W280" s="16"/>
      <c r="X280" s="16"/>
      <c r="Y280" s="16"/>
      <c r="Z280" s="16"/>
      <c r="AA280" s="16"/>
      <c r="AC280" s="15"/>
      <c r="AD280" s="16"/>
      <c r="AE280" s="16"/>
      <c r="AF280" s="16"/>
      <c r="AG280" s="16"/>
      <c r="AH280" s="16"/>
      <c r="AI280" s="16"/>
      <c r="AJ280" s="15"/>
    </row>
    <row r="281" spans="1:36" ht="12.75" customHeight="1" x14ac:dyDescent="0.3">
      <c r="A281" s="19" t="s">
        <v>384</v>
      </c>
      <c r="B281" s="20"/>
      <c r="C281" s="21">
        <v>22284833</v>
      </c>
      <c r="D281" s="21">
        <v>24166794</v>
      </c>
      <c r="E281" s="21">
        <v>24613130</v>
      </c>
      <c r="F281" s="21">
        <v>25134188</v>
      </c>
      <c r="G281" s="21">
        <v>25788294</v>
      </c>
      <c r="H281" s="21">
        <v>26797875</v>
      </c>
      <c r="I281" s="21">
        <v>25002399</v>
      </c>
      <c r="J281" s="21">
        <v>25538822</v>
      </c>
      <c r="K281" s="21">
        <v>26319881</v>
      </c>
      <c r="L281" s="21">
        <v>26435198</v>
      </c>
      <c r="M281" s="21">
        <v>26632609</v>
      </c>
      <c r="N281" s="21">
        <v>24390399</v>
      </c>
      <c r="O281" s="21">
        <v>25570333</v>
      </c>
      <c r="P281" s="21">
        <v>328674756</v>
      </c>
      <c r="Q281" s="21">
        <v>25282674</v>
      </c>
      <c r="S281" s="15"/>
      <c r="T281" s="15"/>
      <c r="U281" s="15"/>
      <c r="V281" s="16"/>
      <c r="W281" s="16"/>
      <c r="X281" s="16"/>
      <c r="Y281" s="16"/>
      <c r="Z281" s="16"/>
      <c r="AA281" s="16"/>
      <c r="AC281" s="15"/>
      <c r="AD281" s="16"/>
      <c r="AE281" s="16"/>
      <c r="AF281" s="16"/>
      <c r="AG281" s="16"/>
      <c r="AH281" s="16"/>
      <c r="AI281" s="16"/>
      <c r="AJ281" s="15"/>
    </row>
    <row r="282" spans="1:36" ht="12.75" customHeight="1" x14ac:dyDescent="0.2">
      <c r="C282" s="2"/>
      <c r="D282" s="2"/>
      <c r="E282" s="2"/>
      <c r="F282" s="2"/>
      <c r="G282" s="2"/>
      <c r="H282" s="2"/>
      <c r="I282" s="2"/>
      <c r="J282" s="2"/>
      <c r="K282" s="2"/>
      <c r="L282" s="2"/>
      <c r="M282" s="2"/>
      <c r="N282" s="2"/>
      <c r="O282" s="2"/>
      <c r="S282" s="15"/>
      <c r="T282" s="15"/>
      <c r="U282" s="15"/>
      <c r="V282" s="16"/>
      <c r="W282" s="16"/>
      <c r="X282" s="16"/>
      <c r="Y282" s="16"/>
      <c r="Z282" s="16"/>
      <c r="AA282" s="16"/>
      <c r="AC282" s="15"/>
      <c r="AD282" s="16"/>
      <c r="AE282" s="16"/>
      <c r="AF282" s="16"/>
      <c r="AG282" s="16"/>
      <c r="AH282" s="16"/>
      <c r="AI282" s="16"/>
      <c r="AJ282" s="15">
        <f t="shared" si="31"/>
        <v>0</v>
      </c>
    </row>
    <row r="283" spans="1:36" ht="12.75" customHeight="1" x14ac:dyDescent="0.3">
      <c r="A283" s="19" t="s">
        <v>385</v>
      </c>
      <c r="B283" s="20"/>
      <c r="C283" s="21"/>
      <c r="D283" s="21"/>
      <c r="E283" s="21"/>
      <c r="F283" s="21"/>
      <c r="G283" s="21"/>
      <c r="H283" s="21"/>
      <c r="I283" s="21"/>
      <c r="J283" s="21"/>
      <c r="K283" s="21"/>
      <c r="L283" s="21"/>
      <c r="M283" s="21"/>
      <c r="N283" s="21"/>
      <c r="O283" s="21"/>
      <c r="P283" s="21"/>
      <c r="Q283" s="21"/>
      <c r="S283" s="15"/>
      <c r="T283" s="15"/>
      <c r="U283" s="15"/>
      <c r="V283" s="16"/>
      <c r="W283" s="16"/>
      <c r="X283" s="16"/>
      <c r="Y283" s="16"/>
      <c r="Z283" s="16"/>
      <c r="AA283" s="16"/>
      <c r="AC283" s="15"/>
      <c r="AD283" s="16"/>
      <c r="AE283" s="16"/>
      <c r="AF283" s="16"/>
      <c r="AG283" s="16"/>
      <c r="AH283" s="16"/>
      <c r="AI283" s="16"/>
      <c r="AJ283" s="15">
        <f t="shared" si="31"/>
        <v>0</v>
      </c>
    </row>
    <row r="284" spans="1:36" ht="12.75" customHeight="1" x14ac:dyDescent="0.2">
      <c r="A284" s="22" t="s">
        <v>386</v>
      </c>
      <c r="B284" s="23"/>
      <c r="C284" s="24"/>
      <c r="D284" s="24"/>
      <c r="E284" s="24"/>
      <c r="F284" s="24"/>
      <c r="G284" s="24"/>
      <c r="H284" s="24"/>
      <c r="I284" s="24"/>
      <c r="J284" s="24"/>
      <c r="K284" s="24"/>
      <c r="L284" s="24"/>
      <c r="M284" s="24"/>
      <c r="N284" s="24"/>
      <c r="O284" s="24"/>
      <c r="P284" s="24"/>
      <c r="Q284" s="24"/>
      <c r="S284" s="15"/>
      <c r="T284" s="15"/>
      <c r="U284" s="15"/>
      <c r="V284" s="16"/>
      <c r="W284" s="16"/>
      <c r="X284" s="16"/>
      <c r="Y284" s="16"/>
      <c r="Z284" s="16"/>
      <c r="AA284" s="16"/>
      <c r="AC284" s="15"/>
      <c r="AD284" s="16"/>
      <c r="AE284" s="16"/>
      <c r="AF284" s="16"/>
      <c r="AG284" s="16"/>
      <c r="AH284" s="16"/>
      <c r="AI284" s="16"/>
      <c r="AJ284" s="15">
        <f t="shared" si="31"/>
        <v>0</v>
      </c>
    </row>
    <row r="285" spans="1:36" ht="12.75" customHeight="1" x14ac:dyDescent="0.2">
      <c r="A285" s="13" t="s">
        <v>387</v>
      </c>
      <c r="B285" s="13" t="s">
        <v>388</v>
      </c>
      <c r="C285" s="2">
        <v>625812</v>
      </c>
      <c r="D285" s="2">
        <v>625812</v>
      </c>
      <c r="E285" s="2">
        <v>625812</v>
      </c>
      <c r="F285" s="2">
        <v>835152</v>
      </c>
      <c r="G285" s="2">
        <v>835152</v>
      </c>
      <c r="H285" s="2">
        <v>835152</v>
      </c>
      <c r="I285" s="2">
        <v>1044492</v>
      </c>
      <c r="J285" s="2">
        <v>1044492</v>
      </c>
      <c r="K285" s="2">
        <v>1044492</v>
      </c>
      <c r="L285" s="2">
        <v>966361</v>
      </c>
      <c r="M285" s="2">
        <v>966361</v>
      </c>
      <c r="N285" s="2">
        <v>966361</v>
      </c>
      <c r="O285" s="2">
        <v>26685457</v>
      </c>
      <c r="P285" s="2">
        <v>37100908</v>
      </c>
      <c r="Q285" s="2">
        <v>2853916</v>
      </c>
      <c r="S285" s="15">
        <v>29</v>
      </c>
      <c r="T285" s="15" t="s">
        <v>222</v>
      </c>
      <c r="U285" s="15"/>
      <c r="V285" s="16"/>
      <c r="W285" s="16"/>
      <c r="X285" s="16"/>
      <c r="Y285" s="16"/>
      <c r="Z285" s="16"/>
      <c r="AA285" s="16">
        <f t="shared" ref="AA285:AA309" si="41">-Q285</f>
        <v>-2853916</v>
      </c>
      <c r="AB285" s="3">
        <f t="shared" ref="AB285:AB298" si="42">-Q285-V285-W285-X285-Y285-Z285-AA285</f>
        <v>0</v>
      </c>
      <c r="AC285" s="15"/>
      <c r="AD285" s="16"/>
      <c r="AE285" s="16"/>
      <c r="AF285" s="16"/>
      <c r="AG285" s="16"/>
      <c r="AH285" s="16"/>
      <c r="AI285" s="16">
        <f t="shared" ref="AI285:AI309" si="43">-O285</f>
        <v>-26685457</v>
      </c>
      <c r="AJ285" s="15">
        <f t="shared" ref="AJ285:AJ286" si="44">SUM(AD285:AI285)+O285</f>
        <v>0</v>
      </c>
    </row>
    <row r="286" spans="1:36" ht="12.75" customHeight="1" x14ac:dyDescent="0.2">
      <c r="A286" s="13" t="s">
        <v>389</v>
      </c>
      <c r="B286" s="13" t="s">
        <v>390</v>
      </c>
      <c r="C286" s="2">
        <v>420822</v>
      </c>
      <c r="D286" s="2">
        <v>420822</v>
      </c>
      <c r="E286" s="2">
        <v>420822</v>
      </c>
      <c r="F286" s="2">
        <v>535595</v>
      </c>
      <c r="G286" s="2">
        <v>535595</v>
      </c>
      <c r="H286" s="2">
        <v>535595</v>
      </c>
      <c r="I286" s="2">
        <v>870855</v>
      </c>
      <c r="J286" s="2">
        <v>870855</v>
      </c>
      <c r="K286" s="2">
        <v>870855</v>
      </c>
      <c r="L286" s="2">
        <v>1095871</v>
      </c>
      <c r="M286" s="2">
        <v>1095871</v>
      </c>
      <c r="N286" s="2">
        <v>1095871</v>
      </c>
      <c r="O286" s="2">
        <v>2535650</v>
      </c>
      <c r="P286" s="2">
        <v>11305078</v>
      </c>
      <c r="Q286" s="2">
        <v>869621</v>
      </c>
      <c r="S286" s="15">
        <v>31</v>
      </c>
      <c r="T286" s="15" t="s">
        <v>222</v>
      </c>
      <c r="U286" s="15"/>
      <c r="V286" s="16"/>
      <c r="W286" s="16"/>
      <c r="X286" s="16"/>
      <c r="Y286" s="16"/>
      <c r="Z286" s="16"/>
      <c r="AA286" s="16">
        <f t="shared" si="41"/>
        <v>-869621</v>
      </c>
      <c r="AB286" s="3">
        <f t="shared" si="42"/>
        <v>0</v>
      </c>
      <c r="AC286" s="15"/>
      <c r="AD286" s="16"/>
      <c r="AE286" s="16"/>
      <c r="AF286" s="16"/>
      <c r="AG286" s="16"/>
      <c r="AH286" s="16"/>
      <c r="AI286" s="16">
        <f t="shared" si="43"/>
        <v>-2535650</v>
      </c>
      <c r="AJ286" s="15">
        <f t="shared" si="44"/>
        <v>0</v>
      </c>
    </row>
    <row r="287" spans="1:36" ht="12.75" customHeight="1" x14ac:dyDescent="0.2">
      <c r="A287" s="13" t="s">
        <v>391</v>
      </c>
      <c r="B287" s="13" t="s">
        <v>392</v>
      </c>
      <c r="C287" s="2">
        <v>-169730</v>
      </c>
      <c r="D287" s="2">
        <v>-169730</v>
      </c>
      <c r="E287" s="2">
        <v>-169730</v>
      </c>
      <c r="F287" s="2">
        <v>-169730</v>
      </c>
      <c r="G287" s="2">
        <v>-169730</v>
      </c>
      <c r="H287" s="2">
        <v>-169730</v>
      </c>
      <c r="I287" s="2">
        <v>-169730</v>
      </c>
      <c r="J287" s="2">
        <v>-169730</v>
      </c>
      <c r="K287" s="2">
        <v>-169730</v>
      </c>
      <c r="L287" s="2">
        <v>-169730</v>
      </c>
      <c r="M287" s="2">
        <v>-169730</v>
      </c>
      <c r="N287" s="2">
        <v>-169730</v>
      </c>
      <c r="O287" s="2">
        <v>0</v>
      </c>
      <c r="P287" s="2">
        <v>-2036760</v>
      </c>
      <c r="Q287" s="2">
        <v>-156674</v>
      </c>
      <c r="S287" s="15">
        <v>32</v>
      </c>
      <c r="T287" s="15" t="s">
        <v>222</v>
      </c>
      <c r="U287" s="15"/>
      <c r="V287" s="16"/>
      <c r="W287" s="16"/>
      <c r="X287" s="16"/>
      <c r="Y287" s="16"/>
      <c r="Z287" s="16"/>
      <c r="AA287" s="16">
        <f t="shared" si="41"/>
        <v>156674</v>
      </c>
      <c r="AB287" s="3">
        <f t="shared" si="42"/>
        <v>0</v>
      </c>
      <c r="AC287" s="15"/>
      <c r="AD287" s="16"/>
      <c r="AE287" s="16"/>
      <c r="AF287" s="16"/>
      <c r="AG287" s="16"/>
      <c r="AH287" s="16"/>
      <c r="AI287" s="16">
        <f t="shared" si="43"/>
        <v>0</v>
      </c>
      <c r="AJ287" s="15">
        <f t="shared" si="31"/>
        <v>0</v>
      </c>
    </row>
    <row r="288" spans="1:36" ht="12.75" customHeight="1" x14ac:dyDescent="0.2">
      <c r="A288" s="13" t="s">
        <v>393</v>
      </c>
      <c r="B288" s="13" t="s">
        <v>394</v>
      </c>
      <c r="C288" s="2">
        <v>178244</v>
      </c>
      <c r="D288" s="2">
        <v>178244</v>
      </c>
      <c r="E288" s="2">
        <v>178244</v>
      </c>
      <c r="F288" s="2">
        <v>236262</v>
      </c>
      <c r="G288" s="2">
        <v>236262</v>
      </c>
      <c r="H288" s="2">
        <v>236262</v>
      </c>
      <c r="I288" s="2">
        <v>294281</v>
      </c>
      <c r="J288" s="2">
        <v>294281</v>
      </c>
      <c r="K288" s="2">
        <v>294281</v>
      </c>
      <c r="L288" s="2">
        <v>272627</v>
      </c>
      <c r="M288" s="2">
        <v>272627</v>
      </c>
      <c r="N288" s="2">
        <v>272627</v>
      </c>
      <c r="O288" s="2">
        <v>7395819</v>
      </c>
      <c r="P288" s="2">
        <v>10340061</v>
      </c>
      <c r="Q288" s="2">
        <v>795389</v>
      </c>
      <c r="S288" s="15"/>
      <c r="T288" s="15" t="s">
        <v>222</v>
      </c>
      <c r="U288" s="15"/>
      <c r="V288" s="16"/>
      <c r="W288" s="16"/>
      <c r="X288" s="16"/>
      <c r="Y288" s="16"/>
      <c r="Z288" s="16"/>
      <c r="AA288" s="16">
        <f t="shared" si="41"/>
        <v>-795389</v>
      </c>
      <c r="AB288" s="3">
        <f t="shared" si="42"/>
        <v>0</v>
      </c>
      <c r="AC288" s="15"/>
      <c r="AD288" s="16"/>
      <c r="AE288" s="16"/>
      <c r="AF288" s="16"/>
      <c r="AG288" s="16"/>
      <c r="AH288" s="16"/>
      <c r="AI288" s="16">
        <f t="shared" si="43"/>
        <v>-7395819</v>
      </c>
      <c r="AJ288" s="15">
        <f t="shared" ref="AJ288:AJ289" si="45">SUM(AD288:AI288)+O288</f>
        <v>0</v>
      </c>
    </row>
    <row r="289" spans="1:36" ht="12.75" customHeight="1" x14ac:dyDescent="0.2">
      <c r="A289" s="13" t="s">
        <v>395</v>
      </c>
      <c r="B289" s="13" t="s">
        <v>396</v>
      </c>
      <c r="C289" s="2">
        <v>520813</v>
      </c>
      <c r="D289" s="2">
        <v>520813</v>
      </c>
      <c r="E289" s="2">
        <v>520813</v>
      </c>
      <c r="F289" s="2">
        <v>552622</v>
      </c>
      <c r="G289" s="2">
        <v>552622</v>
      </c>
      <c r="H289" s="2">
        <v>552622</v>
      </c>
      <c r="I289" s="2">
        <v>645539</v>
      </c>
      <c r="J289" s="2">
        <v>645539</v>
      </c>
      <c r="K289" s="2">
        <v>645539</v>
      </c>
      <c r="L289" s="2">
        <v>707901</v>
      </c>
      <c r="M289" s="2">
        <v>707901</v>
      </c>
      <c r="N289" s="2">
        <v>707901</v>
      </c>
      <c r="O289" s="2">
        <v>-4491313</v>
      </c>
      <c r="P289" s="2">
        <v>2789311</v>
      </c>
      <c r="Q289" s="2">
        <v>214562</v>
      </c>
      <c r="S289" s="15"/>
      <c r="T289" s="15" t="s">
        <v>222</v>
      </c>
      <c r="U289" s="15"/>
      <c r="V289" s="16"/>
      <c r="W289" s="16"/>
      <c r="X289" s="16"/>
      <c r="Y289" s="16"/>
      <c r="Z289" s="16"/>
      <c r="AA289" s="16">
        <f t="shared" si="41"/>
        <v>-214562</v>
      </c>
      <c r="AB289" s="3">
        <f t="shared" si="42"/>
        <v>0</v>
      </c>
      <c r="AC289" s="15"/>
      <c r="AD289" s="16"/>
      <c r="AE289" s="16"/>
      <c r="AF289" s="16"/>
      <c r="AG289" s="16"/>
      <c r="AH289" s="16"/>
      <c r="AI289" s="16">
        <f t="shared" si="43"/>
        <v>4491313</v>
      </c>
      <c r="AJ289" s="15">
        <f t="shared" si="45"/>
        <v>0</v>
      </c>
    </row>
    <row r="290" spans="1:36" ht="12.75" customHeight="1" x14ac:dyDescent="0.2">
      <c r="A290" s="13" t="s">
        <v>397</v>
      </c>
      <c r="B290" s="13" t="s">
        <v>398</v>
      </c>
      <c r="C290" s="2">
        <v>8042896</v>
      </c>
      <c r="D290" s="2">
        <v>8007313</v>
      </c>
      <c r="E290" s="2">
        <v>7971730</v>
      </c>
      <c r="F290" s="2">
        <v>7936147</v>
      </c>
      <c r="G290" s="2">
        <v>7900564</v>
      </c>
      <c r="H290" s="2">
        <v>7864981</v>
      </c>
      <c r="I290" s="2">
        <v>7829398</v>
      </c>
      <c r="J290" s="2">
        <v>7793815</v>
      </c>
      <c r="K290" s="2">
        <v>7758232</v>
      </c>
      <c r="L290" s="2">
        <v>7722649</v>
      </c>
      <c r="M290" s="2">
        <v>7687066</v>
      </c>
      <c r="N290" s="2">
        <v>7651483</v>
      </c>
      <c r="O290" s="2">
        <v>7615900</v>
      </c>
      <c r="P290" s="2">
        <v>101782174</v>
      </c>
      <c r="Q290" s="2">
        <v>7829398</v>
      </c>
      <c r="S290" s="15">
        <v>32</v>
      </c>
      <c r="T290" s="15" t="s">
        <v>222</v>
      </c>
      <c r="U290" s="15"/>
      <c r="V290" s="16"/>
      <c r="W290" s="16"/>
      <c r="X290" s="16"/>
      <c r="Y290" s="16"/>
      <c r="Z290" s="16"/>
      <c r="AA290" s="44">
        <f>-Q290</f>
        <v>-7829398</v>
      </c>
      <c r="AB290" s="3">
        <f t="shared" si="42"/>
        <v>0</v>
      </c>
      <c r="AC290" s="15"/>
      <c r="AD290" s="16"/>
      <c r="AE290" s="16"/>
      <c r="AF290" s="16"/>
      <c r="AG290" s="16"/>
      <c r="AH290" s="16"/>
      <c r="AI290" s="44">
        <f>-O290</f>
        <v>-7615900</v>
      </c>
      <c r="AJ290" s="15">
        <f t="shared" si="31"/>
        <v>0</v>
      </c>
    </row>
    <row r="291" spans="1:36" ht="12.75" customHeight="1" x14ac:dyDescent="0.2">
      <c r="A291" s="13" t="s">
        <v>399</v>
      </c>
      <c r="B291" s="13" t="s">
        <v>400</v>
      </c>
      <c r="C291" s="2">
        <v>-1652246</v>
      </c>
      <c r="D291" s="2">
        <v>-1652246</v>
      </c>
      <c r="E291" s="2">
        <v>-1652246</v>
      </c>
      <c r="F291" s="2">
        <v>-1652246</v>
      </c>
      <c r="G291" s="2">
        <v>-1652246</v>
      </c>
      <c r="H291" s="2">
        <v>-1652246</v>
      </c>
      <c r="I291" s="2">
        <v>-1652246</v>
      </c>
      <c r="J291" s="2">
        <v>-1652246</v>
      </c>
      <c r="K291" s="2">
        <v>-1652246</v>
      </c>
      <c r="L291" s="2">
        <v>-1652246</v>
      </c>
      <c r="M291" s="2">
        <v>-1652246</v>
      </c>
      <c r="N291" s="2">
        <v>-1652246</v>
      </c>
      <c r="O291" s="2">
        <v>0</v>
      </c>
      <c r="P291" s="2">
        <v>-19826952</v>
      </c>
      <c r="Q291" s="2">
        <v>-1525150</v>
      </c>
      <c r="S291" s="15"/>
      <c r="T291" s="15"/>
      <c r="U291" s="15"/>
      <c r="V291" s="16"/>
      <c r="W291" s="16"/>
      <c r="X291" s="16"/>
      <c r="Y291" s="16"/>
      <c r="Z291" s="16"/>
      <c r="AA291" s="16">
        <f t="shared" si="41"/>
        <v>1525150</v>
      </c>
      <c r="AB291" s="3">
        <f t="shared" si="42"/>
        <v>0</v>
      </c>
      <c r="AC291" s="15"/>
      <c r="AD291" s="16"/>
      <c r="AE291" s="16"/>
      <c r="AF291" s="16"/>
      <c r="AG291" s="16"/>
      <c r="AH291" s="16"/>
      <c r="AI291" s="16">
        <f t="shared" si="43"/>
        <v>0</v>
      </c>
      <c r="AJ291" s="15">
        <f t="shared" si="31"/>
        <v>0</v>
      </c>
    </row>
    <row r="292" spans="1:36" ht="12.75" customHeight="1" x14ac:dyDescent="0.2">
      <c r="A292" s="13" t="s">
        <v>401</v>
      </c>
      <c r="B292" s="13" t="s">
        <v>402</v>
      </c>
      <c r="C292" s="2">
        <v>-1425119</v>
      </c>
      <c r="D292" s="2">
        <v>-1418813</v>
      </c>
      <c r="E292" s="2">
        <v>-1412507</v>
      </c>
      <c r="F292" s="2">
        <v>-1406201</v>
      </c>
      <c r="G292" s="2">
        <v>-1399895</v>
      </c>
      <c r="H292" s="2">
        <v>-1393589</v>
      </c>
      <c r="I292" s="2">
        <v>-1387283</v>
      </c>
      <c r="J292" s="2">
        <v>-1380977</v>
      </c>
      <c r="K292" s="2">
        <v>-1374671</v>
      </c>
      <c r="L292" s="2">
        <v>-1368365</v>
      </c>
      <c r="M292" s="2">
        <v>-1362059</v>
      </c>
      <c r="N292" s="2">
        <v>-1355753</v>
      </c>
      <c r="O292" s="2">
        <v>-1349447</v>
      </c>
      <c r="P292" s="2">
        <v>-18034679</v>
      </c>
      <c r="Q292" s="2">
        <v>-1387283</v>
      </c>
      <c r="S292" s="15"/>
      <c r="T292" s="15"/>
      <c r="U292" s="15"/>
      <c r="V292" s="16"/>
      <c r="W292" s="16"/>
      <c r="X292" s="16"/>
      <c r="Y292" s="16"/>
      <c r="Z292" s="16"/>
      <c r="AA292" s="44">
        <f t="shared" si="41"/>
        <v>1387283</v>
      </c>
      <c r="AB292" s="3">
        <f t="shared" si="42"/>
        <v>0</v>
      </c>
      <c r="AC292" s="15"/>
      <c r="AD292" s="16"/>
      <c r="AE292" s="16"/>
      <c r="AF292" s="16"/>
      <c r="AG292" s="16"/>
      <c r="AH292" s="16"/>
      <c r="AI292" s="44">
        <f t="shared" si="43"/>
        <v>1349447</v>
      </c>
      <c r="AJ292" s="15">
        <f t="shared" si="31"/>
        <v>0</v>
      </c>
    </row>
    <row r="293" spans="1:36" ht="12.75" customHeight="1" x14ac:dyDescent="0.2">
      <c r="A293" s="13" t="s">
        <v>403</v>
      </c>
      <c r="B293" s="13" t="s">
        <v>404</v>
      </c>
      <c r="C293" s="2">
        <v>-39642</v>
      </c>
      <c r="D293" s="2">
        <v>-39642</v>
      </c>
      <c r="E293" s="2">
        <v>-39642</v>
      </c>
      <c r="F293" s="2">
        <v>-39642</v>
      </c>
      <c r="G293" s="2">
        <v>-39642</v>
      </c>
      <c r="H293" s="2">
        <v>-39642</v>
      </c>
      <c r="I293" s="2">
        <v>-39642</v>
      </c>
      <c r="J293" s="2">
        <v>-39642</v>
      </c>
      <c r="K293" s="2">
        <v>-39642</v>
      </c>
      <c r="L293" s="2">
        <v>-39642</v>
      </c>
      <c r="M293" s="2">
        <v>-39642</v>
      </c>
      <c r="N293" s="2">
        <v>-39642</v>
      </c>
      <c r="O293" s="2">
        <v>0</v>
      </c>
      <c r="P293" s="2">
        <v>-475704</v>
      </c>
      <c r="Q293" s="2">
        <v>-36593</v>
      </c>
      <c r="S293" s="15"/>
      <c r="T293" s="15"/>
      <c r="U293" s="15"/>
      <c r="V293" s="16"/>
      <c r="W293" s="16"/>
      <c r="X293" s="16"/>
      <c r="Y293" s="16"/>
      <c r="Z293" s="16"/>
      <c r="AA293" s="16">
        <f t="shared" si="41"/>
        <v>36593</v>
      </c>
      <c r="AB293" s="3">
        <f t="shared" si="42"/>
        <v>0</v>
      </c>
      <c r="AC293" s="15"/>
      <c r="AD293" s="16"/>
      <c r="AE293" s="16"/>
      <c r="AF293" s="16"/>
      <c r="AG293" s="16"/>
      <c r="AH293" s="16"/>
      <c r="AI293" s="16">
        <f t="shared" si="43"/>
        <v>0</v>
      </c>
      <c r="AJ293" s="15">
        <f t="shared" si="31"/>
        <v>0</v>
      </c>
    </row>
    <row r="294" spans="1:36" ht="12.75" customHeight="1" x14ac:dyDescent="0.2">
      <c r="A294" s="13" t="s">
        <v>405</v>
      </c>
      <c r="B294" s="13" t="s">
        <v>406</v>
      </c>
      <c r="C294" s="2">
        <v>37358</v>
      </c>
      <c r="D294" s="2">
        <v>37358</v>
      </c>
      <c r="E294" s="2">
        <v>37358</v>
      </c>
      <c r="F294" s="2">
        <v>37358</v>
      </c>
      <c r="G294" s="2">
        <v>37358</v>
      </c>
      <c r="H294" s="2">
        <v>37358</v>
      </c>
      <c r="I294" s="2">
        <v>37358</v>
      </c>
      <c r="J294" s="2">
        <v>37358</v>
      </c>
      <c r="K294" s="2">
        <v>37358</v>
      </c>
      <c r="L294" s="2">
        <v>37358</v>
      </c>
      <c r="M294" s="2">
        <v>37358</v>
      </c>
      <c r="N294" s="2">
        <v>37358</v>
      </c>
      <c r="O294" s="2">
        <v>0</v>
      </c>
      <c r="P294" s="2">
        <v>448296</v>
      </c>
      <c r="Q294" s="2">
        <v>34484</v>
      </c>
      <c r="S294" s="15">
        <v>32</v>
      </c>
      <c r="T294" s="15" t="s">
        <v>222</v>
      </c>
      <c r="U294" s="15"/>
      <c r="V294" s="16"/>
      <c r="W294" s="16"/>
      <c r="X294" s="16"/>
      <c r="Y294" s="16"/>
      <c r="Z294" s="16"/>
      <c r="AA294" s="16">
        <f t="shared" si="41"/>
        <v>-34484</v>
      </c>
      <c r="AB294" s="3">
        <f t="shared" si="42"/>
        <v>0</v>
      </c>
      <c r="AC294" s="15"/>
      <c r="AD294" s="16"/>
      <c r="AE294" s="16"/>
      <c r="AF294" s="16"/>
      <c r="AG294" s="16"/>
      <c r="AH294" s="16"/>
      <c r="AI294" s="16">
        <f t="shared" si="43"/>
        <v>0</v>
      </c>
      <c r="AJ294" s="15">
        <f t="shared" si="31"/>
        <v>0</v>
      </c>
    </row>
    <row r="295" spans="1:36" ht="12.75" customHeight="1" x14ac:dyDescent="0.2">
      <c r="A295" s="13" t="s">
        <v>407</v>
      </c>
      <c r="B295" s="13" t="s">
        <v>408</v>
      </c>
      <c r="C295" s="2">
        <v>31578088</v>
      </c>
      <c r="D295" s="2">
        <v>31578088</v>
      </c>
      <c r="E295" s="2">
        <v>31578088</v>
      </c>
      <c r="F295" s="2">
        <v>31578088</v>
      </c>
      <c r="G295" s="2">
        <v>31578088</v>
      </c>
      <c r="H295" s="2">
        <v>31578088</v>
      </c>
      <c r="I295" s="2">
        <v>31578088</v>
      </c>
      <c r="J295" s="2">
        <v>31578088</v>
      </c>
      <c r="K295" s="2">
        <v>31578088</v>
      </c>
      <c r="L295" s="2">
        <v>31578088</v>
      </c>
      <c r="M295" s="2">
        <v>31578088</v>
      </c>
      <c r="N295" s="2">
        <v>31578088</v>
      </c>
      <c r="O295" s="2">
        <v>0</v>
      </c>
      <c r="P295" s="2">
        <v>378937050</v>
      </c>
      <c r="Q295" s="2">
        <v>29149004</v>
      </c>
      <c r="S295" s="15">
        <v>32</v>
      </c>
      <c r="T295" s="15" t="s">
        <v>222</v>
      </c>
      <c r="U295" s="15"/>
      <c r="V295" s="16"/>
      <c r="W295" s="16"/>
      <c r="X295" s="16"/>
      <c r="Y295" s="16"/>
      <c r="Z295" s="16"/>
      <c r="AA295" s="16">
        <f t="shared" si="41"/>
        <v>-29149004</v>
      </c>
      <c r="AB295" s="3">
        <f t="shared" si="42"/>
        <v>0</v>
      </c>
      <c r="AC295" s="15"/>
      <c r="AD295" s="16"/>
      <c r="AE295" s="16"/>
      <c r="AF295" s="16"/>
      <c r="AG295" s="16"/>
      <c r="AH295" s="16"/>
      <c r="AI295" s="16">
        <f t="shared" si="43"/>
        <v>0</v>
      </c>
      <c r="AJ295" s="15">
        <f t="shared" si="31"/>
        <v>0</v>
      </c>
    </row>
    <row r="296" spans="1:36" ht="12.75" customHeight="1" x14ac:dyDescent="0.2">
      <c r="A296" s="13" t="s">
        <v>409</v>
      </c>
      <c r="B296" s="13" t="s">
        <v>410</v>
      </c>
      <c r="C296" s="2">
        <v>-1516436</v>
      </c>
      <c r="D296" s="2">
        <v>-1516436</v>
      </c>
      <c r="E296" s="2">
        <v>-1516436</v>
      </c>
      <c r="F296" s="2">
        <v>-1516436</v>
      </c>
      <c r="G296" s="2">
        <v>-1516436</v>
      </c>
      <c r="H296" s="2">
        <v>-1516436</v>
      </c>
      <c r="I296" s="2">
        <v>-1516436</v>
      </c>
      <c r="J296" s="2">
        <v>-1516436</v>
      </c>
      <c r="K296" s="2">
        <v>-1516436</v>
      </c>
      <c r="L296" s="2">
        <v>-1516436</v>
      </c>
      <c r="M296" s="2">
        <v>-1516436</v>
      </c>
      <c r="N296" s="2">
        <v>-1516436</v>
      </c>
      <c r="O296" s="2">
        <v>0</v>
      </c>
      <c r="P296" s="2">
        <v>-18197232</v>
      </c>
      <c r="Q296" s="2">
        <v>-1399787</v>
      </c>
      <c r="S296" s="15">
        <v>32</v>
      </c>
      <c r="T296" s="15" t="s">
        <v>222</v>
      </c>
      <c r="U296" s="15"/>
      <c r="V296" s="16"/>
      <c r="W296" s="16"/>
      <c r="X296" s="16"/>
      <c r="Y296" s="16"/>
      <c r="Z296" s="16"/>
      <c r="AA296" s="16">
        <f t="shared" si="41"/>
        <v>1399787</v>
      </c>
      <c r="AB296" s="3">
        <f t="shared" si="42"/>
        <v>0</v>
      </c>
      <c r="AC296" s="15"/>
      <c r="AD296" s="16"/>
      <c r="AE296" s="16"/>
      <c r="AF296" s="16"/>
      <c r="AG296" s="16"/>
      <c r="AH296" s="16"/>
      <c r="AI296" s="16">
        <f t="shared" si="43"/>
        <v>0</v>
      </c>
      <c r="AJ296" s="15">
        <f t="shared" si="31"/>
        <v>0</v>
      </c>
    </row>
    <row r="297" spans="1:36" ht="12.75" customHeight="1" x14ac:dyDescent="0.2">
      <c r="A297" s="13" t="s">
        <v>411</v>
      </c>
      <c r="B297" s="13" t="s">
        <v>412</v>
      </c>
      <c r="C297" s="2">
        <v>15237</v>
      </c>
      <c r="D297" s="2">
        <v>15237</v>
      </c>
      <c r="E297" s="2">
        <v>15237</v>
      </c>
      <c r="F297" s="2">
        <v>15237</v>
      </c>
      <c r="G297" s="2">
        <v>15237</v>
      </c>
      <c r="H297" s="2">
        <v>15237</v>
      </c>
      <c r="I297" s="2">
        <v>15237</v>
      </c>
      <c r="J297" s="2">
        <v>15237</v>
      </c>
      <c r="K297" s="2">
        <v>15237</v>
      </c>
      <c r="L297" s="2">
        <v>15237</v>
      </c>
      <c r="M297" s="2">
        <v>15237</v>
      </c>
      <c r="N297" s="2">
        <v>15237</v>
      </c>
      <c r="O297" s="2">
        <v>0</v>
      </c>
      <c r="P297" s="2">
        <v>182844</v>
      </c>
      <c r="Q297" s="2">
        <v>14065</v>
      </c>
      <c r="S297" s="15"/>
      <c r="T297" s="15"/>
      <c r="U297" s="15"/>
      <c r="V297" s="16"/>
      <c r="W297" s="16"/>
      <c r="X297" s="16"/>
      <c r="Y297" s="16"/>
      <c r="Z297" s="16"/>
      <c r="AA297" s="16">
        <f t="shared" si="41"/>
        <v>-14065</v>
      </c>
      <c r="AB297" s="3">
        <f t="shared" si="42"/>
        <v>0</v>
      </c>
      <c r="AC297" s="15"/>
      <c r="AD297" s="16"/>
      <c r="AE297" s="16"/>
      <c r="AF297" s="16"/>
      <c r="AG297" s="16"/>
      <c r="AH297" s="16"/>
      <c r="AI297" s="16">
        <f t="shared" si="43"/>
        <v>0</v>
      </c>
      <c r="AJ297" s="15">
        <f t="shared" si="31"/>
        <v>0</v>
      </c>
    </row>
    <row r="298" spans="1:36" ht="12.75" customHeight="1" x14ac:dyDescent="0.2">
      <c r="A298" s="13" t="s">
        <v>413</v>
      </c>
      <c r="B298" s="13" t="s">
        <v>414</v>
      </c>
      <c r="C298" s="2">
        <v>143727</v>
      </c>
      <c r="D298" s="2">
        <v>143727</v>
      </c>
      <c r="E298" s="2">
        <v>143727</v>
      </c>
      <c r="F298" s="2">
        <v>143727</v>
      </c>
      <c r="G298" s="2">
        <v>143727</v>
      </c>
      <c r="H298" s="2">
        <v>143727</v>
      </c>
      <c r="I298" s="2">
        <v>143727</v>
      </c>
      <c r="J298" s="2">
        <v>143727</v>
      </c>
      <c r="K298" s="2">
        <v>143727</v>
      </c>
      <c r="L298" s="2">
        <v>143727</v>
      </c>
      <c r="M298" s="2">
        <v>143727</v>
      </c>
      <c r="N298" s="2">
        <v>143727</v>
      </c>
      <c r="O298" s="2">
        <v>0</v>
      </c>
      <c r="P298" s="2">
        <v>1724724</v>
      </c>
      <c r="Q298" s="2">
        <v>132671</v>
      </c>
      <c r="S298" s="15"/>
      <c r="T298" s="15"/>
      <c r="U298" s="15"/>
      <c r="V298" s="16"/>
      <c r="W298" s="16"/>
      <c r="X298" s="16"/>
      <c r="Y298" s="16"/>
      <c r="Z298" s="16"/>
      <c r="AA298" s="16">
        <f t="shared" si="41"/>
        <v>-132671</v>
      </c>
      <c r="AB298" s="3">
        <f t="shared" si="42"/>
        <v>0</v>
      </c>
      <c r="AC298" s="15"/>
      <c r="AD298" s="16"/>
      <c r="AE298" s="16"/>
      <c r="AF298" s="16"/>
      <c r="AG298" s="16"/>
      <c r="AH298" s="16"/>
      <c r="AI298" s="16">
        <f t="shared" si="43"/>
        <v>0</v>
      </c>
      <c r="AJ298" s="15">
        <f t="shared" ref="AJ298:AJ299" si="46">SUM(AD298:AI298)+O298</f>
        <v>0</v>
      </c>
    </row>
    <row r="299" spans="1:36" x14ac:dyDescent="0.2">
      <c r="A299" s="13" t="s">
        <v>415</v>
      </c>
      <c r="B299" s="13" t="s">
        <v>416</v>
      </c>
      <c r="C299" s="2">
        <v>-1369</v>
      </c>
      <c r="D299" s="2">
        <v>-1369</v>
      </c>
      <c r="E299" s="2">
        <v>-1369</v>
      </c>
      <c r="F299" s="2">
        <v>-1369</v>
      </c>
      <c r="G299" s="2">
        <v>-1369</v>
      </c>
      <c r="H299" s="2">
        <v>-1369</v>
      </c>
      <c r="I299" s="2">
        <v>-1369</v>
      </c>
      <c r="J299" s="2">
        <v>-1369</v>
      </c>
      <c r="K299" s="2">
        <v>-1369</v>
      </c>
      <c r="L299" s="2">
        <v>-1369</v>
      </c>
      <c r="M299" s="2">
        <v>-1369</v>
      </c>
      <c r="N299" s="2">
        <v>-1369</v>
      </c>
      <c r="O299" s="2">
        <v>0</v>
      </c>
      <c r="P299" s="2">
        <v>-16428</v>
      </c>
      <c r="Q299" s="2">
        <v>-1264</v>
      </c>
      <c r="V299" s="16"/>
      <c r="W299" s="16"/>
      <c r="X299" s="16"/>
      <c r="Y299" s="16"/>
      <c r="Z299" s="16"/>
      <c r="AA299" s="16">
        <f t="shared" si="41"/>
        <v>1264</v>
      </c>
      <c r="AB299"/>
      <c r="AD299" s="16"/>
      <c r="AE299" s="16"/>
      <c r="AF299" s="16"/>
      <c r="AG299" s="16"/>
      <c r="AH299" s="16"/>
      <c r="AI299" s="16">
        <f t="shared" si="43"/>
        <v>0</v>
      </c>
      <c r="AJ299" s="15">
        <f t="shared" si="46"/>
        <v>0</v>
      </c>
    </row>
    <row r="300" spans="1:36" ht="12.75" customHeight="1" x14ac:dyDescent="0.2">
      <c r="A300" s="13" t="s">
        <v>417</v>
      </c>
      <c r="B300" s="13" t="s">
        <v>418</v>
      </c>
      <c r="C300" s="2">
        <v>-353373</v>
      </c>
      <c r="D300" s="2">
        <v>-353373</v>
      </c>
      <c r="E300" s="2">
        <v>-353373</v>
      </c>
      <c r="F300" s="2">
        <v>-353373</v>
      </c>
      <c r="G300" s="2">
        <v>-353373</v>
      </c>
      <c r="H300" s="2">
        <v>-353373</v>
      </c>
      <c r="I300" s="2">
        <v>-353373</v>
      </c>
      <c r="J300" s="2">
        <v>-353373</v>
      </c>
      <c r="K300" s="2">
        <v>-353373</v>
      </c>
      <c r="L300" s="2">
        <v>-353373</v>
      </c>
      <c r="M300" s="2">
        <v>-353373</v>
      </c>
      <c r="N300" s="2">
        <v>-353373</v>
      </c>
      <c r="O300" s="2">
        <v>0</v>
      </c>
      <c r="P300" s="2">
        <v>-4240476</v>
      </c>
      <c r="Q300" s="2">
        <v>-326190</v>
      </c>
      <c r="S300" s="15">
        <v>33</v>
      </c>
      <c r="T300" s="15" t="s">
        <v>222</v>
      </c>
      <c r="U300" s="15"/>
      <c r="V300" s="16"/>
      <c r="W300" s="16"/>
      <c r="X300" s="16"/>
      <c r="Y300" s="16"/>
      <c r="Z300" s="16"/>
      <c r="AA300" s="16">
        <f t="shared" si="41"/>
        <v>326190</v>
      </c>
      <c r="AB300" s="3">
        <f t="shared" ref="AB300:AB309" si="47">-Q300-V300-W300-X300-Y300-Z300-AA300</f>
        <v>0</v>
      </c>
      <c r="AC300" s="15"/>
      <c r="AD300" s="16"/>
      <c r="AE300" s="16"/>
      <c r="AF300" s="16"/>
      <c r="AG300" s="16"/>
      <c r="AH300" s="16"/>
      <c r="AI300" s="16">
        <f t="shared" si="43"/>
        <v>0</v>
      </c>
      <c r="AJ300" s="15">
        <f t="shared" ref="AJ300:AJ363" si="48">SUM(AD300:AI300)+O300</f>
        <v>0</v>
      </c>
    </row>
    <row r="301" spans="1:36" ht="12.75" customHeight="1" x14ac:dyDescent="0.2">
      <c r="A301" s="13" t="s">
        <v>419</v>
      </c>
      <c r="B301" s="13" t="s">
        <v>420</v>
      </c>
      <c r="C301" s="2">
        <v>449631</v>
      </c>
      <c r="D301" s="2">
        <v>449631</v>
      </c>
      <c r="E301" s="2">
        <v>449631</v>
      </c>
      <c r="F301" s="2">
        <v>449631</v>
      </c>
      <c r="G301" s="2">
        <v>449631</v>
      </c>
      <c r="H301" s="2">
        <v>449631</v>
      </c>
      <c r="I301" s="2">
        <v>449631</v>
      </c>
      <c r="J301" s="2">
        <v>449631</v>
      </c>
      <c r="K301" s="2">
        <v>449631</v>
      </c>
      <c r="L301" s="2">
        <v>449631</v>
      </c>
      <c r="M301" s="2">
        <v>449631</v>
      </c>
      <c r="N301" s="2">
        <v>449631</v>
      </c>
      <c r="O301" s="2">
        <v>0</v>
      </c>
      <c r="P301" s="2">
        <v>5395572</v>
      </c>
      <c r="Q301" s="2">
        <v>415044</v>
      </c>
      <c r="S301" s="15">
        <v>32</v>
      </c>
      <c r="T301" s="15" t="s">
        <v>222</v>
      </c>
      <c r="U301" s="15"/>
      <c r="V301" s="16"/>
      <c r="W301" s="16"/>
      <c r="X301" s="16"/>
      <c r="Y301" s="16"/>
      <c r="Z301" s="16"/>
      <c r="AA301" s="16">
        <f t="shared" si="41"/>
        <v>-415044</v>
      </c>
      <c r="AB301" s="3">
        <f t="shared" si="47"/>
        <v>0</v>
      </c>
      <c r="AC301" s="15"/>
      <c r="AD301" s="16"/>
      <c r="AE301" s="16"/>
      <c r="AF301" s="16"/>
      <c r="AG301" s="16"/>
      <c r="AH301" s="16"/>
      <c r="AI301" s="16">
        <f t="shared" si="43"/>
        <v>0</v>
      </c>
      <c r="AJ301" s="15">
        <f t="shared" si="48"/>
        <v>0</v>
      </c>
    </row>
    <row r="302" spans="1:36" ht="12.75" customHeight="1" x14ac:dyDescent="0.2">
      <c r="A302" s="13" t="s">
        <v>421</v>
      </c>
      <c r="B302" s="13" t="s">
        <v>422</v>
      </c>
      <c r="C302" s="2">
        <v>-155623</v>
      </c>
      <c r="D302" s="2">
        <v>-155623</v>
      </c>
      <c r="E302" s="2">
        <v>-155623</v>
      </c>
      <c r="F302" s="2">
        <v>-155623</v>
      </c>
      <c r="G302" s="2">
        <v>-155623</v>
      </c>
      <c r="H302" s="2">
        <v>-155623</v>
      </c>
      <c r="I302" s="2">
        <v>-155623</v>
      </c>
      <c r="J302" s="2">
        <v>-155623</v>
      </c>
      <c r="K302" s="2">
        <v>-155623</v>
      </c>
      <c r="L302" s="2">
        <v>-155623</v>
      </c>
      <c r="M302" s="2">
        <v>-155623</v>
      </c>
      <c r="N302" s="2">
        <v>-155623</v>
      </c>
      <c r="O302" s="2">
        <v>0</v>
      </c>
      <c r="P302" s="2">
        <v>-1867476</v>
      </c>
      <c r="Q302" s="2">
        <v>-143652</v>
      </c>
      <c r="S302" s="15"/>
      <c r="T302" s="15" t="s">
        <v>222</v>
      </c>
      <c r="U302" s="15"/>
      <c r="V302" s="16"/>
      <c r="W302" s="16"/>
      <c r="X302" s="16"/>
      <c r="Y302" s="16"/>
      <c r="Z302" s="16"/>
      <c r="AA302" s="16">
        <f t="shared" si="41"/>
        <v>143652</v>
      </c>
      <c r="AB302" s="3">
        <f t="shared" si="47"/>
        <v>0</v>
      </c>
      <c r="AC302" s="15"/>
      <c r="AD302" s="16"/>
      <c r="AE302" s="16"/>
      <c r="AF302" s="16"/>
      <c r="AG302" s="16"/>
      <c r="AH302" s="16"/>
      <c r="AI302" s="16">
        <f t="shared" si="43"/>
        <v>0</v>
      </c>
      <c r="AJ302" s="15">
        <f t="shared" si="48"/>
        <v>0</v>
      </c>
    </row>
    <row r="303" spans="1:36" ht="12.75" customHeight="1" x14ac:dyDescent="0.2">
      <c r="A303" s="13" t="s">
        <v>423</v>
      </c>
      <c r="B303" s="13" t="s">
        <v>424</v>
      </c>
      <c r="C303" s="2">
        <v>-8</v>
      </c>
      <c r="D303" s="2">
        <v>-8</v>
      </c>
      <c r="E303" s="2">
        <v>-8</v>
      </c>
      <c r="F303" s="2">
        <v>-8</v>
      </c>
      <c r="G303" s="2">
        <v>-8</v>
      </c>
      <c r="H303" s="2">
        <v>-8</v>
      </c>
      <c r="I303" s="2">
        <v>-8</v>
      </c>
      <c r="J303" s="2">
        <v>-8</v>
      </c>
      <c r="K303" s="2">
        <v>-8</v>
      </c>
      <c r="L303" s="2">
        <v>-8</v>
      </c>
      <c r="M303" s="2">
        <v>-8</v>
      </c>
      <c r="N303" s="2">
        <v>-8</v>
      </c>
      <c r="O303" s="2">
        <v>-8</v>
      </c>
      <c r="P303" s="2">
        <v>-104</v>
      </c>
      <c r="Q303" s="2">
        <v>-8</v>
      </c>
      <c r="S303" s="15"/>
      <c r="T303" s="15"/>
      <c r="U303" s="15"/>
      <c r="V303" s="16"/>
      <c r="W303" s="16"/>
      <c r="X303" s="16"/>
      <c r="Y303" s="16"/>
      <c r="Z303" s="16"/>
      <c r="AA303" s="16">
        <f t="shared" si="41"/>
        <v>8</v>
      </c>
      <c r="AB303" s="3">
        <f t="shared" si="47"/>
        <v>0</v>
      </c>
      <c r="AC303" s="15"/>
      <c r="AD303" s="16"/>
      <c r="AE303" s="16"/>
      <c r="AF303" s="16"/>
      <c r="AG303" s="16"/>
      <c r="AH303" s="16"/>
      <c r="AI303" s="16">
        <f t="shared" si="43"/>
        <v>8</v>
      </c>
      <c r="AJ303" s="15">
        <f t="shared" si="48"/>
        <v>0</v>
      </c>
    </row>
    <row r="304" spans="1:36" ht="12.75" customHeight="1" x14ac:dyDescent="0.2">
      <c r="A304" s="13" t="s">
        <v>425</v>
      </c>
      <c r="B304" s="13" t="s">
        <v>426</v>
      </c>
      <c r="C304" s="2">
        <v>734401</v>
      </c>
      <c r="D304" s="2">
        <v>734401</v>
      </c>
      <c r="E304" s="2">
        <v>734401</v>
      </c>
      <c r="F304" s="2">
        <v>734401</v>
      </c>
      <c r="G304" s="2">
        <v>734401</v>
      </c>
      <c r="H304" s="2">
        <v>734401</v>
      </c>
      <c r="I304" s="2">
        <v>734401</v>
      </c>
      <c r="J304" s="2">
        <v>734401</v>
      </c>
      <c r="K304" s="2">
        <v>734401</v>
      </c>
      <c r="L304" s="2">
        <v>734401</v>
      </c>
      <c r="M304" s="2">
        <v>734401</v>
      </c>
      <c r="N304" s="2">
        <v>734401</v>
      </c>
      <c r="O304" s="2">
        <v>0</v>
      </c>
      <c r="P304" s="2">
        <v>8812812</v>
      </c>
      <c r="Q304" s="2">
        <v>677909</v>
      </c>
      <c r="S304" s="15"/>
      <c r="T304" s="15" t="s">
        <v>222</v>
      </c>
      <c r="U304" s="15"/>
      <c r="V304" s="16"/>
      <c r="W304" s="16"/>
      <c r="X304" s="16"/>
      <c r="Y304" s="16"/>
      <c r="Z304" s="16"/>
      <c r="AA304" s="16">
        <f t="shared" si="41"/>
        <v>-677909</v>
      </c>
      <c r="AB304" s="3">
        <f t="shared" si="47"/>
        <v>0</v>
      </c>
      <c r="AC304" s="15"/>
      <c r="AD304" s="16"/>
      <c r="AE304" s="16"/>
      <c r="AF304" s="16"/>
      <c r="AG304" s="16"/>
      <c r="AH304" s="16"/>
      <c r="AI304" s="16">
        <f t="shared" si="43"/>
        <v>0</v>
      </c>
      <c r="AJ304" s="15">
        <f t="shared" si="48"/>
        <v>0</v>
      </c>
    </row>
    <row r="305" spans="1:36" ht="12.75" customHeight="1" x14ac:dyDescent="0.2">
      <c r="A305" s="13" t="s">
        <v>427</v>
      </c>
      <c r="B305" s="13" t="s">
        <v>428</v>
      </c>
      <c r="C305" s="2">
        <v>-840913</v>
      </c>
      <c r="D305" s="2">
        <v>-840913</v>
      </c>
      <c r="E305" s="2">
        <v>-840913</v>
      </c>
      <c r="F305" s="2">
        <v>-840913</v>
      </c>
      <c r="G305" s="2">
        <v>-840913</v>
      </c>
      <c r="H305" s="2">
        <v>-840913</v>
      </c>
      <c r="I305" s="2">
        <v>-840913</v>
      </c>
      <c r="J305" s="2">
        <v>-840913</v>
      </c>
      <c r="K305" s="2">
        <v>-840913</v>
      </c>
      <c r="L305" s="2">
        <v>-840913</v>
      </c>
      <c r="M305" s="2">
        <v>-840913</v>
      </c>
      <c r="N305" s="2">
        <v>-840913</v>
      </c>
      <c r="O305" s="2">
        <v>0</v>
      </c>
      <c r="P305" s="2">
        <v>-10090956</v>
      </c>
      <c r="Q305" s="2">
        <v>-776227</v>
      </c>
      <c r="S305" s="15"/>
      <c r="T305" s="15"/>
      <c r="U305" s="15"/>
      <c r="V305" s="16"/>
      <c r="W305" s="16"/>
      <c r="X305" s="16"/>
      <c r="Y305" s="16"/>
      <c r="Z305" s="16"/>
      <c r="AA305" s="16">
        <f t="shared" si="41"/>
        <v>776227</v>
      </c>
      <c r="AB305" s="3">
        <f t="shared" si="47"/>
        <v>0</v>
      </c>
      <c r="AC305" s="15"/>
      <c r="AD305" s="16"/>
      <c r="AE305" s="16"/>
      <c r="AF305" s="16"/>
      <c r="AG305" s="16"/>
      <c r="AH305" s="16"/>
      <c r="AI305" s="16">
        <f t="shared" si="43"/>
        <v>0</v>
      </c>
      <c r="AJ305" s="15">
        <f t="shared" si="48"/>
        <v>0</v>
      </c>
    </row>
    <row r="306" spans="1:36" ht="12.75" customHeight="1" x14ac:dyDescent="0.2">
      <c r="A306" s="13" t="s">
        <v>429</v>
      </c>
      <c r="B306" s="13" t="s">
        <v>430</v>
      </c>
      <c r="C306" s="2">
        <v>-13876</v>
      </c>
      <c r="D306" s="2">
        <v>-13876</v>
      </c>
      <c r="E306" s="2">
        <v>-13876</v>
      </c>
      <c r="F306" s="2">
        <v>-13876</v>
      </c>
      <c r="G306" s="2">
        <v>-13876</v>
      </c>
      <c r="H306" s="2">
        <v>-13876</v>
      </c>
      <c r="I306" s="2">
        <v>-13876</v>
      </c>
      <c r="J306" s="2">
        <v>-13876</v>
      </c>
      <c r="K306" s="2">
        <v>-13876</v>
      </c>
      <c r="L306" s="2">
        <v>-13876</v>
      </c>
      <c r="M306" s="2">
        <v>-13876</v>
      </c>
      <c r="N306" s="2">
        <v>-13876</v>
      </c>
      <c r="O306" s="2">
        <v>0</v>
      </c>
      <c r="P306" s="2">
        <v>-166512</v>
      </c>
      <c r="Q306" s="2">
        <v>-12809</v>
      </c>
      <c r="S306" s="15"/>
      <c r="T306" s="15" t="s">
        <v>222</v>
      </c>
      <c r="U306" s="15"/>
      <c r="V306" s="16"/>
      <c r="W306" s="16"/>
      <c r="X306" s="16"/>
      <c r="Y306" s="16"/>
      <c r="Z306" s="16"/>
      <c r="AA306" s="16">
        <f t="shared" si="41"/>
        <v>12809</v>
      </c>
      <c r="AB306" s="3">
        <f t="shared" si="47"/>
        <v>0</v>
      </c>
      <c r="AC306" s="15"/>
      <c r="AD306" s="16"/>
      <c r="AE306" s="16"/>
      <c r="AF306" s="16"/>
      <c r="AG306" s="16"/>
      <c r="AH306" s="16"/>
      <c r="AI306" s="16">
        <f t="shared" si="43"/>
        <v>0</v>
      </c>
      <c r="AJ306" s="15">
        <f t="shared" si="48"/>
        <v>0</v>
      </c>
    </row>
    <row r="307" spans="1:36" s="32" customFormat="1" ht="12.75" customHeight="1" x14ac:dyDescent="0.2">
      <c r="A307" s="13" t="s">
        <v>431</v>
      </c>
      <c r="B307" s="13" t="s">
        <v>432</v>
      </c>
      <c r="C307" s="2">
        <v>-4984255</v>
      </c>
      <c r="D307" s="2">
        <v>-4982823</v>
      </c>
      <c r="E307" s="2">
        <v>-4981391</v>
      </c>
      <c r="F307" s="2">
        <v>-4979959</v>
      </c>
      <c r="G307" s="2">
        <v>-4978527</v>
      </c>
      <c r="H307" s="2">
        <v>-4977096</v>
      </c>
      <c r="I307" s="2">
        <v>-4975664</v>
      </c>
      <c r="J307" s="2">
        <v>-4974232</v>
      </c>
      <c r="K307" s="2">
        <v>-4972800</v>
      </c>
      <c r="L307" s="2">
        <v>-4971368</v>
      </c>
      <c r="M307" s="2">
        <v>-4969936</v>
      </c>
      <c r="N307" s="2">
        <v>-4968504</v>
      </c>
      <c r="O307" s="2">
        <v>-4967072</v>
      </c>
      <c r="P307" s="2">
        <v>-64683624</v>
      </c>
      <c r="Q307" s="2">
        <v>-4975663</v>
      </c>
      <c r="S307" s="33"/>
      <c r="T307" s="33"/>
      <c r="U307" s="33"/>
      <c r="V307" s="33"/>
      <c r="W307" s="33"/>
      <c r="X307" s="33"/>
      <c r="Y307" s="33"/>
      <c r="Z307" s="33"/>
      <c r="AA307" s="16">
        <f t="shared" si="41"/>
        <v>4975663</v>
      </c>
      <c r="AB307" s="3">
        <f t="shared" si="47"/>
        <v>0</v>
      </c>
      <c r="AC307" s="33"/>
      <c r="AD307" s="33"/>
      <c r="AE307" s="33"/>
      <c r="AF307" s="33"/>
      <c r="AG307" s="33"/>
      <c r="AH307" s="33"/>
      <c r="AI307" s="16">
        <f t="shared" si="43"/>
        <v>4967072</v>
      </c>
      <c r="AJ307" s="15">
        <f t="shared" si="48"/>
        <v>0</v>
      </c>
    </row>
    <row r="308" spans="1:36" s="32" customFormat="1" ht="12.75" customHeight="1" x14ac:dyDescent="0.2">
      <c r="A308" s="13" t="s">
        <v>433</v>
      </c>
      <c r="B308" s="13" t="s">
        <v>434</v>
      </c>
      <c r="C308" s="2">
        <v>122839</v>
      </c>
      <c r="D308" s="2">
        <v>122839</v>
      </c>
      <c r="E308" s="2">
        <v>122839</v>
      </c>
      <c r="F308" s="2">
        <v>122839</v>
      </c>
      <c r="G308" s="2">
        <v>122839</v>
      </c>
      <c r="H308" s="2">
        <v>122839</v>
      </c>
      <c r="I308" s="2">
        <v>122839</v>
      </c>
      <c r="J308" s="2">
        <v>122839</v>
      </c>
      <c r="K308" s="2">
        <v>122839</v>
      </c>
      <c r="L308" s="2">
        <v>122839</v>
      </c>
      <c r="M308" s="2">
        <v>122839</v>
      </c>
      <c r="N308" s="2">
        <v>122839</v>
      </c>
      <c r="O308" s="2">
        <v>122839</v>
      </c>
      <c r="P308" s="2">
        <v>1596907</v>
      </c>
      <c r="Q308" s="2">
        <v>122839</v>
      </c>
      <c r="S308" s="33"/>
      <c r="T308" s="33"/>
      <c r="U308" s="33"/>
      <c r="V308" s="33"/>
      <c r="W308" s="33"/>
      <c r="X308" s="33"/>
      <c r="Y308" s="33"/>
      <c r="Z308" s="33"/>
      <c r="AA308" s="33">
        <f t="shared" si="41"/>
        <v>-122839</v>
      </c>
      <c r="AB308" s="3">
        <f t="shared" si="47"/>
        <v>0</v>
      </c>
      <c r="AC308" s="33"/>
      <c r="AD308" s="33"/>
      <c r="AE308" s="33"/>
      <c r="AF308" s="33"/>
      <c r="AG308" s="33"/>
      <c r="AH308" s="33"/>
      <c r="AI308" s="33">
        <f t="shared" si="43"/>
        <v>-122839</v>
      </c>
      <c r="AJ308" s="15">
        <f t="shared" si="48"/>
        <v>0</v>
      </c>
    </row>
    <row r="309" spans="1:36" ht="12.75" customHeight="1" x14ac:dyDescent="0.2">
      <c r="A309" s="13" t="s">
        <v>435</v>
      </c>
      <c r="B309" s="13" t="s">
        <v>436</v>
      </c>
      <c r="C309" s="2">
        <v>-166504</v>
      </c>
      <c r="D309" s="2">
        <v>-166504</v>
      </c>
      <c r="E309" s="2">
        <v>-166504</v>
      </c>
      <c r="F309" s="2">
        <v>-166504</v>
      </c>
      <c r="G309" s="2">
        <v>-166504</v>
      </c>
      <c r="H309" s="2">
        <v>-166504</v>
      </c>
      <c r="I309" s="2">
        <v>-166504</v>
      </c>
      <c r="J309" s="2">
        <v>-166504</v>
      </c>
      <c r="K309" s="2">
        <v>-166504</v>
      </c>
      <c r="L309" s="2">
        <v>-166504</v>
      </c>
      <c r="M309" s="2">
        <v>-166504</v>
      </c>
      <c r="N309" s="2">
        <v>-166504</v>
      </c>
      <c r="O309" s="2">
        <v>0</v>
      </c>
      <c r="P309" s="2">
        <v>-1998048</v>
      </c>
      <c r="Q309" s="2">
        <v>-153696</v>
      </c>
      <c r="S309" s="15">
        <v>32</v>
      </c>
      <c r="T309" s="15" t="s">
        <v>222</v>
      </c>
      <c r="U309" s="15"/>
      <c r="V309" s="16"/>
      <c r="W309" s="16"/>
      <c r="X309" s="16"/>
      <c r="Y309" s="16"/>
      <c r="Z309" s="16"/>
      <c r="AA309" s="16">
        <f t="shared" si="41"/>
        <v>153696</v>
      </c>
      <c r="AB309" s="3">
        <f t="shared" si="47"/>
        <v>0</v>
      </c>
      <c r="AC309" s="15"/>
      <c r="AD309" s="16"/>
      <c r="AE309" s="16"/>
      <c r="AF309" s="16"/>
      <c r="AG309" s="16"/>
      <c r="AH309" s="16"/>
      <c r="AI309" s="16">
        <f t="shared" si="43"/>
        <v>0</v>
      </c>
      <c r="AJ309" s="15">
        <f t="shared" si="48"/>
        <v>0</v>
      </c>
    </row>
    <row r="310" spans="1:36" ht="12.75" customHeight="1" x14ac:dyDescent="0.2">
      <c r="C310" s="27" t="s">
        <v>122</v>
      </c>
      <c r="D310" s="27" t="s">
        <v>122</v>
      </c>
      <c r="E310" s="27" t="s">
        <v>122</v>
      </c>
      <c r="F310" s="27" t="s">
        <v>122</v>
      </c>
      <c r="G310" s="27" t="s">
        <v>122</v>
      </c>
      <c r="H310" s="27" t="s">
        <v>122</v>
      </c>
      <c r="I310" s="27" t="s">
        <v>122</v>
      </c>
      <c r="J310" s="27" t="s">
        <v>122</v>
      </c>
      <c r="K310" s="27" t="s">
        <v>122</v>
      </c>
      <c r="L310" s="27" t="s">
        <v>122</v>
      </c>
      <c r="M310" s="27" t="s">
        <v>122</v>
      </c>
      <c r="N310" s="27" t="s">
        <v>122</v>
      </c>
      <c r="O310" s="27" t="s">
        <v>122</v>
      </c>
      <c r="P310" s="27" t="s">
        <v>122</v>
      </c>
      <c r="Q310" s="27" t="s">
        <v>122</v>
      </c>
      <c r="S310" s="15"/>
      <c r="T310" s="15"/>
      <c r="U310" s="15"/>
      <c r="V310" s="16"/>
      <c r="W310" s="16"/>
      <c r="X310" s="16"/>
      <c r="Y310" s="16"/>
      <c r="Z310" s="16"/>
      <c r="AA310" s="16"/>
      <c r="AC310" s="15"/>
      <c r="AD310" s="16"/>
      <c r="AE310" s="16"/>
      <c r="AF310" s="16"/>
      <c r="AG310" s="16"/>
      <c r="AH310" s="16"/>
      <c r="AI310" s="16"/>
      <c r="AJ310" s="15"/>
    </row>
    <row r="311" spans="1:36" ht="12.75" customHeight="1" x14ac:dyDescent="0.2">
      <c r="A311" s="22" t="s">
        <v>437</v>
      </c>
      <c r="B311" s="23"/>
      <c r="C311" s="24">
        <v>31550774</v>
      </c>
      <c r="D311" s="24">
        <v>31522929</v>
      </c>
      <c r="E311" s="24">
        <v>31495084</v>
      </c>
      <c r="F311" s="24">
        <v>31881178</v>
      </c>
      <c r="G311" s="24">
        <v>31853333</v>
      </c>
      <c r="H311" s="24">
        <v>31825488</v>
      </c>
      <c r="I311" s="24">
        <v>32493177</v>
      </c>
      <c r="J311" s="24">
        <v>32465332</v>
      </c>
      <c r="K311" s="24">
        <v>32437487</v>
      </c>
      <c r="L311" s="24">
        <v>32597237</v>
      </c>
      <c r="M311" s="24">
        <v>32569392</v>
      </c>
      <c r="N311" s="24">
        <v>32541547</v>
      </c>
      <c r="O311" s="24">
        <v>33547824</v>
      </c>
      <c r="P311" s="24">
        <v>418780786</v>
      </c>
      <c r="Q311" s="24">
        <v>32213907</v>
      </c>
      <c r="S311" s="15"/>
      <c r="T311" s="15"/>
      <c r="U311" s="15"/>
      <c r="V311" s="16"/>
      <c r="W311" s="16"/>
      <c r="X311" s="16"/>
      <c r="Y311" s="16"/>
      <c r="Z311" s="16"/>
      <c r="AA311" s="16"/>
      <c r="AC311" s="15"/>
      <c r="AD311" s="16"/>
      <c r="AE311" s="16"/>
      <c r="AF311" s="16"/>
      <c r="AG311" s="16"/>
      <c r="AH311" s="16"/>
      <c r="AI311" s="16"/>
      <c r="AJ311" s="15"/>
    </row>
    <row r="312" spans="1:36" ht="12.75" customHeight="1" x14ac:dyDescent="0.2">
      <c r="C312" s="2"/>
      <c r="D312" s="2"/>
      <c r="E312" s="2"/>
      <c r="F312" s="2"/>
      <c r="G312" s="2"/>
      <c r="H312" s="2"/>
      <c r="I312" s="2"/>
      <c r="J312" s="2"/>
      <c r="K312" s="2"/>
      <c r="L312" s="2"/>
      <c r="M312" s="2"/>
      <c r="N312" s="2"/>
      <c r="O312" s="2"/>
      <c r="S312" s="15"/>
      <c r="T312" s="15"/>
      <c r="U312" s="15"/>
      <c r="V312" s="16"/>
      <c r="W312" s="16"/>
      <c r="X312" s="16"/>
      <c r="Y312" s="16"/>
      <c r="Z312" s="16"/>
      <c r="AA312" s="16"/>
      <c r="AB312" s="3">
        <f t="shared" ref="AB312:AB317" si="49">-Q312-V312-W312-X312-Y312-Z312-AA312</f>
        <v>0</v>
      </c>
      <c r="AC312" s="15"/>
      <c r="AD312" s="16"/>
      <c r="AE312" s="16"/>
      <c r="AF312" s="16"/>
      <c r="AG312" s="16"/>
      <c r="AH312" s="16"/>
      <c r="AI312" s="16"/>
      <c r="AJ312" s="15">
        <f t="shared" si="48"/>
        <v>0</v>
      </c>
    </row>
    <row r="313" spans="1:36" ht="12.75" customHeight="1" x14ac:dyDescent="0.2">
      <c r="A313" s="22" t="s">
        <v>352</v>
      </c>
      <c r="B313" s="23"/>
      <c r="C313" s="24"/>
      <c r="D313" s="24"/>
      <c r="E313" s="24"/>
      <c r="F313" s="24"/>
      <c r="G313" s="24"/>
      <c r="H313" s="24"/>
      <c r="I313" s="24"/>
      <c r="J313" s="24"/>
      <c r="K313" s="24"/>
      <c r="L313" s="24"/>
      <c r="M313" s="24"/>
      <c r="N313" s="24"/>
      <c r="O313" s="24"/>
      <c r="P313" s="24"/>
      <c r="Q313" s="24"/>
      <c r="S313" s="15"/>
      <c r="T313" s="15"/>
      <c r="U313" s="15"/>
      <c r="V313" s="16"/>
      <c r="W313" s="16"/>
      <c r="X313" s="16"/>
      <c r="Y313" s="16"/>
      <c r="Z313" s="16"/>
      <c r="AA313" s="16"/>
      <c r="AB313" s="3">
        <f t="shared" si="49"/>
        <v>0</v>
      </c>
      <c r="AC313" s="15"/>
      <c r="AD313" s="16"/>
      <c r="AE313" s="16"/>
      <c r="AF313" s="16"/>
      <c r="AG313" s="16"/>
      <c r="AH313" s="16"/>
      <c r="AI313" s="16"/>
      <c r="AJ313" s="15">
        <f t="shared" si="48"/>
        <v>0</v>
      </c>
    </row>
    <row r="314" spans="1:36" ht="12.75" customHeight="1" x14ac:dyDescent="0.2">
      <c r="A314" s="13" t="s">
        <v>438</v>
      </c>
      <c r="B314" s="13" t="s">
        <v>439</v>
      </c>
      <c r="C314" s="2">
        <v>662950</v>
      </c>
      <c r="D314" s="2">
        <v>663450</v>
      </c>
      <c r="E314" s="2">
        <v>663950</v>
      </c>
      <c r="F314" s="2">
        <v>664450</v>
      </c>
      <c r="G314" s="2">
        <v>664950</v>
      </c>
      <c r="H314" s="2">
        <v>665450</v>
      </c>
      <c r="I314" s="2">
        <v>665950</v>
      </c>
      <c r="J314" s="2">
        <v>666450</v>
      </c>
      <c r="K314" s="2">
        <v>666950</v>
      </c>
      <c r="L314" s="2">
        <v>667450</v>
      </c>
      <c r="M314" s="2">
        <v>667950</v>
      </c>
      <c r="N314" s="2">
        <v>668450</v>
      </c>
      <c r="O314" s="2">
        <v>655534</v>
      </c>
      <c r="P314" s="2">
        <v>8643936</v>
      </c>
      <c r="Q314" s="2">
        <v>664918</v>
      </c>
      <c r="S314" s="15">
        <v>27</v>
      </c>
      <c r="T314" s="15" t="s">
        <v>128</v>
      </c>
      <c r="U314" s="15"/>
      <c r="V314" s="16"/>
      <c r="W314" s="16"/>
      <c r="X314" s="16"/>
      <c r="Y314" s="16">
        <f t="shared" ref="Y314" si="50">-Q314</f>
        <v>-664918</v>
      </c>
      <c r="Z314" s="16"/>
      <c r="AA314" s="16"/>
      <c r="AB314" s="3">
        <f t="shared" si="49"/>
        <v>0</v>
      </c>
      <c r="AC314" s="15"/>
      <c r="AD314" s="16"/>
      <c r="AE314" s="16"/>
      <c r="AF314" s="16"/>
      <c r="AG314" s="16">
        <f>-O314</f>
        <v>-655534</v>
      </c>
      <c r="AH314" s="16"/>
      <c r="AI314" s="16"/>
      <c r="AJ314" s="15">
        <f t="shared" si="48"/>
        <v>0</v>
      </c>
    </row>
    <row r="315" spans="1:36" ht="12.75" customHeight="1" x14ac:dyDescent="0.2">
      <c r="A315" s="13" t="s">
        <v>440</v>
      </c>
      <c r="B315" s="13" t="s">
        <v>441</v>
      </c>
      <c r="C315" s="2">
        <v>-1803913</v>
      </c>
      <c r="D315" s="2">
        <v>-1782438</v>
      </c>
      <c r="E315" s="2">
        <v>-1760963</v>
      </c>
      <c r="F315" s="2">
        <v>-1739488</v>
      </c>
      <c r="G315" s="2">
        <v>-1718013</v>
      </c>
      <c r="H315" s="2">
        <v>-1696537</v>
      </c>
      <c r="I315" s="2">
        <v>-1675062</v>
      </c>
      <c r="J315" s="2">
        <v>-1653587</v>
      </c>
      <c r="K315" s="2">
        <v>-1632112</v>
      </c>
      <c r="L315" s="2">
        <v>-1610637</v>
      </c>
      <c r="M315" s="2">
        <v>-1589162</v>
      </c>
      <c r="N315" s="2">
        <v>-1567687</v>
      </c>
      <c r="O315" s="2">
        <v>-1546212</v>
      </c>
      <c r="P315" s="2">
        <v>-21775814</v>
      </c>
      <c r="Q315" s="2">
        <v>-1675063</v>
      </c>
      <c r="S315" s="15">
        <v>32</v>
      </c>
      <c r="T315" s="15" t="s">
        <v>222</v>
      </c>
      <c r="U315" s="15"/>
      <c r="V315" s="16"/>
      <c r="W315" s="16"/>
      <c r="X315" s="16"/>
      <c r="Y315" s="16"/>
      <c r="Z315" s="16"/>
      <c r="AA315" s="16">
        <f>-Q315</f>
        <v>1675063</v>
      </c>
      <c r="AB315" s="3">
        <f t="shared" si="49"/>
        <v>0</v>
      </c>
      <c r="AC315" s="15"/>
      <c r="AD315" s="16"/>
      <c r="AE315" s="16"/>
      <c r="AF315" s="16"/>
      <c r="AG315" s="16"/>
      <c r="AH315" s="16"/>
      <c r="AI315" s="16">
        <f>-O315</f>
        <v>1546212</v>
      </c>
      <c r="AJ315" s="15">
        <f t="shared" si="48"/>
        <v>0</v>
      </c>
    </row>
    <row r="316" spans="1:36" ht="12.75" customHeight="1" x14ac:dyDescent="0.2">
      <c r="A316" s="13" t="s">
        <v>442</v>
      </c>
      <c r="B316" s="13" t="s">
        <v>443</v>
      </c>
      <c r="C316" s="2">
        <v>20986666</v>
      </c>
      <c r="D316" s="2">
        <v>20959542</v>
      </c>
      <c r="E316" s="2">
        <v>20932418</v>
      </c>
      <c r="F316" s="2">
        <v>20905294</v>
      </c>
      <c r="G316" s="2">
        <v>20878170</v>
      </c>
      <c r="H316" s="2">
        <v>20851046</v>
      </c>
      <c r="I316" s="2">
        <v>20823922</v>
      </c>
      <c r="J316" s="2">
        <v>20796798</v>
      </c>
      <c r="K316" s="2">
        <v>20769674</v>
      </c>
      <c r="L316" s="2">
        <v>20742550</v>
      </c>
      <c r="M316" s="2">
        <v>20715426</v>
      </c>
      <c r="N316" s="2">
        <v>20688302</v>
      </c>
      <c r="O316" s="2">
        <v>20661178</v>
      </c>
      <c r="P316" s="2">
        <v>270710982</v>
      </c>
      <c r="Q316" s="2">
        <v>20823922</v>
      </c>
      <c r="S316" s="15"/>
      <c r="T316" s="15"/>
      <c r="U316" s="15"/>
      <c r="V316" s="16"/>
      <c r="W316" s="16"/>
      <c r="X316" s="16"/>
      <c r="Y316" s="16"/>
      <c r="Z316" s="16"/>
      <c r="AA316" s="16">
        <f>-Q316</f>
        <v>-20823922</v>
      </c>
      <c r="AB316" s="3">
        <f t="shared" si="49"/>
        <v>0</v>
      </c>
      <c r="AC316" s="15"/>
      <c r="AD316" s="16"/>
      <c r="AE316" s="16"/>
      <c r="AF316" s="16"/>
      <c r="AG316" s="16"/>
      <c r="AH316" s="16"/>
      <c r="AI316" s="16">
        <f>-O316</f>
        <v>-20661178</v>
      </c>
      <c r="AJ316" s="15">
        <f t="shared" si="48"/>
        <v>0</v>
      </c>
    </row>
    <row r="317" spans="1:36" ht="12.75" customHeight="1" x14ac:dyDescent="0.2">
      <c r="A317" s="13" t="s">
        <v>444</v>
      </c>
      <c r="B317" s="13" t="s">
        <v>445</v>
      </c>
      <c r="C317" s="2">
        <v>74269</v>
      </c>
      <c r="D317" s="2">
        <v>74269</v>
      </c>
      <c r="E317" s="2">
        <v>74269</v>
      </c>
      <c r="F317" s="2">
        <v>74269</v>
      </c>
      <c r="G317" s="2">
        <v>74269</v>
      </c>
      <c r="H317" s="2">
        <v>74269</v>
      </c>
      <c r="I317" s="2">
        <v>74269</v>
      </c>
      <c r="J317" s="2">
        <v>74269</v>
      </c>
      <c r="K317" s="2">
        <v>74269</v>
      </c>
      <c r="L317" s="2">
        <v>74269</v>
      </c>
      <c r="M317" s="2">
        <v>74269</v>
      </c>
      <c r="N317" s="2">
        <v>74269</v>
      </c>
      <c r="O317" s="2">
        <v>74269</v>
      </c>
      <c r="P317" s="2">
        <v>965497</v>
      </c>
      <c r="Q317" s="2">
        <v>74269</v>
      </c>
      <c r="S317" s="15"/>
      <c r="T317" s="15"/>
      <c r="U317" s="15"/>
      <c r="V317" s="16"/>
      <c r="W317" s="16"/>
      <c r="X317" s="16"/>
      <c r="Y317" s="16"/>
      <c r="Z317" s="16"/>
      <c r="AA317" s="16">
        <f>-Q317</f>
        <v>-74269</v>
      </c>
      <c r="AB317" s="3">
        <f t="shared" si="49"/>
        <v>0</v>
      </c>
      <c r="AC317" s="15"/>
      <c r="AD317" s="16"/>
      <c r="AE317" s="16"/>
      <c r="AF317" s="16"/>
      <c r="AG317" s="16"/>
      <c r="AH317" s="16"/>
      <c r="AI317" s="16">
        <f>-O317</f>
        <v>-74269</v>
      </c>
      <c r="AJ317" s="15">
        <f t="shared" si="48"/>
        <v>0</v>
      </c>
    </row>
    <row r="318" spans="1:36" ht="12.75" customHeight="1" x14ac:dyDescent="0.2">
      <c r="C318" s="27" t="s">
        <v>122</v>
      </c>
      <c r="D318" s="27" t="s">
        <v>122</v>
      </c>
      <c r="E318" s="27" t="s">
        <v>122</v>
      </c>
      <c r="F318" s="27" t="s">
        <v>122</v>
      </c>
      <c r="G318" s="27" t="s">
        <v>122</v>
      </c>
      <c r="H318" s="27" t="s">
        <v>122</v>
      </c>
      <c r="I318" s="27" t="s">
        <v>122</v>
      </c>
      <c r="J318" s="27" t="s">
        <v>122</v>
      </c>
      <c r="K318" s="27" t="s">
        <v>122</v>
      </c>
      <c r="L318" s="27" t="s">
        <v>122</v>
      </c>
      <c r="M318" s="27" t="s">
        <v>122</v>
      </c>
      <c r="N318" s="27" t="s">
        <v>122</v>
      </c>
      <c r="O318" s="27" t="s">
        <v>122</v>
      </c>
      <c r="P318" s="27" t="s">
        <v>122</v>
      </c>
      <c r="Q318" s="27" t="s">
        <v>122</v>
      </c>
      <c r="S318" s="15"/>
      <c r="T318" s="15"/>
      <c r="U318" s="15"/>
      <c r="V318" s="16"/>
      <c r="W318" s="16"/>
      <c r="X318" s="16"/>
      <c r="Y318" s="16"/>
      <c r="Z318" s="16"/>
      <c r="AA318" s="16"/>
      <c r="AC318" s="15"/>
      <c r="AD318" s="16"/>
      <c r="AE318" s="16"/>
      <c r="AF318" s="16"/>
      <c r="AG318" s="16"/>
      <c r="AH318" s="16"/>
      <c r="AI318" s="16"/>
      <c r="AJ318" s="15"/>
    </row>
    <row r="319" spans="1:36" ht="12.75" customHeight="1" x14ac:dyDescent="0.2">
      <c r="A319" s="22" t="s">
        <v>363</v>
      </c>
      <c r="B319" s="23"/>
      <c r="C319" s="24">
        <v>19919972</v>
      </c>
      <c r="D319" s="24">
        <v>19914823</v>
      </c>
      <c r="E319" s="24">
        <v>19909674</v>
      </c>
      <c r="F319" s="24">
        <v>19904525</v>
      </c>
      <c r="G319" s="24">
        <v>19899376</v>
      </c>
      <c r="H319" s="24">
        <v>19894227</v>
      </c>
      <c r="I319" s="24">
        <v>19889078</v>
      </c>
      <c r="J319" s="24">
        <v>19883929</v>
      </c>
      <c r="K319" s="24">
        <v>19878780</v>
      </c>
      <c r="L319" s="24">
        <v>19873631</v>
      </c>
      <c r="M319" s="24">
        <v>19868482</v>
      </c>
      <c r="N319" s="24">
        <v>19863333</v>
      </c>
      <c r="O319" s="24">
        <v>19844768</v>
      </c>
      <c r="P319" s="24">
        <v>258544602</v>
      </c>
      <c r="Q319" s="24">
        <v>19888046</v>
      </c>
      <c r="S319" s="15"/>
      <c r="T319" s="15"/>
      <c r="U319" s="15"/>
      <c r="V319" s="16"/>
      <c r="W319" s="16"/>
      <c r="X319" s="16"/>
      <c r="Y319" s="16"/>
      <c r="Z319" s="16"/>
      <c r="AA319" s="16"/>
      <c r="AC319" s="15"/>
      <c r="AD319" s="16"/>
      <c r="AE319" s="16"/>
      <c r="AF319" s="16"/>
      <c r="AG319" s="16"/>
      <c r="AH319" s="16"/>
      <c r="AI319" s="16"/>
      <c r="AJ319" s="15"/>
    </row>
    <row r="320" spans="1:36" ht="12.75" customHeight="1" x14ac:dyDescent="0.2">
      <c r="C320" s="2"/>
      <c r="D320" s="2"/>
      <c r="E320" s="2"/>
      <c r="F320" s="2"/>
      <c r="G320" s="2"/>
      <c r="H320" s="2"/>
      <c r="I320" s="2"/>
      <c r="J320" s="2"/>
      <c r="K320" s="2"/>
      <c r="L320" s="2"/>
      <c r="M320" s="2"/>
      <c r="N320" s="2"/>
      <c r="O320" s="2"/>
      <c r="S320" s="15"/>
      <c r="T320" s="15"/>
      <c r="U320" s="15"/>
      <c r="V320" s="16"/>
      <c r="W320" s="16"/>
      <c r="X320" s="16"/>
      <c r="Y320" s="16"/>
      <c r="Z320" s="16"/>
      <c r="AA320" s="16"/>
      <c r="AB320" s="3">
        <f t="shared" ref="AB320:AB325" si="51">-Q320-V320-W320-X320-Y320-Z320-AA320</f>
        <v>0</v>
      </c>
      <c r="AC320" s="15"/>
      <c r="AD320" s="16"/>
      <c r="AE320" s="16"/>
      <c r="AF320" s="16"/>
      <c r="AG320" s="16"/>
      <c r="AH320" s="16"/>
      <c r="AI320" s="16"/>
      <c r="AJ320" s="15">
        <f t="shared" si="48"/>
        <v>0</v>
      </c>
    </row>
    <row r="321" spans="1:36" ht="12.75" customHeight="1" x14ac:dyDescent="0.2">
      <c r="A321" s="22" t="s">
        <v>446</v>
      </c>
      <c r="B321" s="23"/>
      <c r="C321" s="24"/>
      <c r="D321" s="24"/>
      <c r="E321" s="24"/>
      <c r="F321" s="24"/>
      <c r="G321" s="24"/>
      <c r="H321" s="24"/>
      <c r="I321" s="24"/>
      <c r="J321" s="24"/>
      <c r="K321" s="24"/>
      <c r="L321" s="24"/>
      <c r="M321" s="24"/>
      <c r="N321" s="24"/>
      <c r="O321" s="24"/>
      <c r="P321" s="24"/>
      <c r="Q321" s="24"/>
      <c r="S321" s="15"/>
      <c r="T321" s="15"/>
      <c r="U321" s="15"/>
      <c r="V321" s="16"/>
      <c r="W321" s="16"/>
      <c r="X321" s="16"/>
      <c r="Y321" s="16"/>
      <c r="Z321" s="16"/>
      <c r="AA321" s="16"/>
      <c r="AB321" s="3">
        <f t="shared" si="51"/>
        <v>0</v>
      </c>
      <c r="AC321" s="15"/>
      <c r="AD321" s="16"/>
      <c r="AE321" s="16"/>
      <c r="AF321" s="16"/>
      <c r="AG321" s="16"/>
      <c r="AH321" s="16"/>
      <c r="AI321" s="16"/>
      <c r="AJ321" s="15">
        <f t="shared" si="48"/>
        <v>0</v>
      </c>
    </row>
    <row r="322" spans="1:36" ht="12.75" customHeight="1" x14ac:dyDescent="0.2">
      <c r="A322" s="13" t="s">
        <v>447</v>
      </c>
      <c r="B322" s="13" t="s">
        <v>448</v>
      </c>
      <c r="C322" s="2">
        <v>5611069</v>
      </c>
      <c r="D322" s="2">
        <v>5611069</v>
      </c>
      <c r="E322" s="2">
        <v>5611069</v>
      </c>
      <c r="F322" s="2">
        <v>5611069</v>
      </c>
      <c r="G322" s="2">
        <v>5611069</v>
      </c>
      <c r="H322" s="2">
        <v>5611069</v>
      </c>
      <c r="I322" s="2">
        <v>5611069</v>
      </c>
      <c r="J322" s="2">
        <v>5611069</v>
      </c>
      <c r="K322" s="2">
        <v>5611069</v>
      </c>
      <c r="L322" s="2">
        <v>5611069</v>
      </c>
      <c r="M322" s="2">
        <v>5611069</v>
      </c>
      <c r="N322" s="2">
        <v>5611069</v>
      </c>
      <c r="O322" s="2">
        <v>5611069</v>
      </c>
      <c r="P322" s="2">
        <v>72943896</v>
      </c>
      <c r="Q322" s="47">
        <v>5611069</v>
      </c>
      <c r="S322" s="15">
        <v>23</v>
      </c>
      <c r="T322" s="15" t="s">
        <v>128</v>
      </c>
      <c r="U322" s="15"/>
      <c r="V322" s="16"/>
      <c r="W322" s="16"/>
      <c r="X322" s="16"/>
      <c r="Y322" s="16">
        <f t="shared" ref="Y322:Y325" si="52">-Q322</f>
        <v>-5611069</v>
      </c>
      <c r="Z322" s="16"/>
      <c r="AA322" s="16"/>
      <c r="AB322" s="3">
        <f t="shared" si="51"/>
        <v>0</v>
      </c>
      <c r="AC322" s="15"/>
      <c r="AD322" s="16"/>
      <c r="AE322" s="16"/>
      <c r="AF322" s="16"/>
      <c r="AG322" s="16">
        <f>-O322</f>
        <v>-5611069</v>
      </c>
      <c r="AH322" s="16"/>
      <c r="AI322" s="16"/>
      <c r="AJ322" s="15">
        <f t="shared" si="48"/>
        <v>0</v>
      </c>
    </row>
    <row r="323" spans="1:36" ht="12.75" customHeight="1" x14ac:dyDescent="0.2">
      <c r="A323" s="13" t="s">
        <v>369</v>
      </c>
      <c r="B323" s="13" t="s">
        <v>449</v>
      </c>
      <c r="C323" s="2">
        <v>-1277217</v>
      </c>
      <c r="D323" s="2">
        <v>-1312352</v>
      </c>
      <c r="E323" s="2">
        <v>-1327946</v>
      </c>
      <c r="F323" s="2">
        <v>-1396508</v>
      </c>
      <c r="G323" s="2">
        <v>-1380310</v>
      </c>
      <c r="H323" s="2">
        <v>-1431293</v>
      </c>
      <c r="I323" s="2">
        <v>-1431622</v>
      </c>
      <c r="J323" s="2">
        <v>-1507509</v>
      </c>
      <c r="K323" s="2">
        <v>-1510272</v>
      </c>
      <c r="L323" s="2">
        <v>-1509654</v>
      </c>
      <c r="M323" s="2">
        <v>-1522834</v>
      </c>
      <c r="N323" s="2">
        <v>-1535559</v>
      </c>
      <c r="O323" s="2">
        <v>-1566589</v>
      </c>
      <c r="P323" s="2">
        <v>-18709665</v>
      </c>
      <c r="Q323" s="47">
        <v>-1439205</v>
      </c>
      <c r="S323" s="15">
        <v>23</v>
      </c>
      <c r="T323" s="15" t="s">
        <v>128</v>
      </c>
      <c r="U323" s="15"/>
      <c r="V323" s="16"/>
      <c r="W323" s="16"/>
      <c r="X323" s="16"/>
      <c r="Y323" s="16">
        <f t="shared" si="52"/>
        <v>1439205</v>
      </c>
      <c r="Z323" s="16"/>
      <c r="AA323" s="16"/>
      <c r="AB323" s="3">
        <f t="shared" si="51"/>
        <v>0</v>
      </c>
      <c r="AC323" s="15"/>
      <c r="AD323" s="16"/>
      <c r="AE323" s="16"/>
      <c r="AF323" s="16"/>
      <c r="AG323" s="16">
        <f>-O323</f>
        <v>1566589</v>
      </c>
      <c r="AH323" s="16"/>
      <c r="AI323" s="16"/>
      <c r="AJ323" s="15">
        <f t="shared" si="48"/>
        <v>0</v>
      </c>
    </row>
    <row r="324" spans="1:36" ht="12.75" customHeight="1" x14ac:dyDescent="0.2">
      <c r="A324" s="13" t="s">
        <v>450</v>
      </c>
      <c r="B324" s="13" t="s">
        <v>451</v>
      </c>
      <c r="C324" s="2">
        <v>1603930</v>
      </c>
      <c r="D324" s="2">
        <v>1565901</v>
      </c>
      <c r="E324" s="2">
        <v>1527872</v>
      </c>
      <c r="F324" s="2">
        <v>1489843</v>
      </c>
      <c r="G324" s="2">
        <v>1451814</v>
      </c>
      <c r="H324" s="2">
        <v>1413785</v>
      </c>
      <c r="I324" s="2">
        <v>1375756</v>
      </c>
      <c r="J324" s="2">
        <v>1337727</v>
      </c>
      <c r="K324" s="2">
        <v>1299698</v>
      </c>
      <c r="L324" s="2">
        <v>1261669</v>
      </c>
      <c r="M324" s="2">
        <v>1223640</v>
      </c>
      <c r="N324" s="2">
        <v>1185611</v>
      </c>
      <c r="O324" s="2">
        <v>1147582</v>
      </c>
      <c r="P324" s="2">
        <v>17884822</v>
      </c>
      <c r="Q324" s="47">
        <v>1375756</v>
      </c>
      <c r="S324" s="15">
        <v>23</v>
      </c>
      <c r="T324" s="15" t="s">
        <v>128</v>
      </c>
      <c r="U324" s="15"/>
      <c r="V324" s="16"/>
      <c r="W324" s="16"/>
      <c r="X324" s="16"/>
      <c r="Y324" s="16">
        <f t="shared" si="52"/>
        <v>-1375756</v>
      </c>
      <c r="Z324" s="16"/>
      <c r="AA324" s="16"/>
      <c r="AB324" s="3">
        <f t="shared" si="51"/>
        <v>0</v>
      </c>
      <c r="AC324" s="15"/>
      <c r="AD324" s="16"/>
      <c r="AE324" s="16"/>
      <c r="AF324" s="16"/>
      <c r="AG324" s="16">
        <f>-O324</f>
        <v>-1147582</v>
      </c>
      <c r="AH324" s="16"/>
      <c r="AI324" s="16"/>
      <c r="AJ324" s="15">
        <f t="shared" si="48"/>
        <v>0</v>
      </c>
    </row>
    <row r="325" spans="1:36" ht="12.75" customHeight="1" x14ac:dyDescent="0.2">
      <c r="A325" s="13" t="s">
        <v>452</v>
      </c>
      <c r="B325" s="13" t="s">
        <v>453</v>
      </c>
      <c r="C325" s="2">
        <v>-1654000</v>
      </c>
      <c r="D325" s="2">
        <v>-1654000</v>
      </c>
      <c r="E325" s="2">
        <v>-1654000</v>
      </c>
      <c r="F325" s="2">
        <v>-1654000</v>
      </c>
      <c r="G325" s="2">
        <v>-1654000</v>
      </c>
      <c r="H325" s="2">
        <v>-1654000</v>
      </c>
      <c r="I325" s="2">
        <v>-1654000</v>
      </c>
      <c r="J325" s="2">
        <v>-1654000</v>
      </c>
      <c r="K325" s="2">
        <v>-1654000</v>
      </c>
      <c r="L325" s="2">
        <v>-1654000</v>
      </c>
      <c r="M325" s="2">
        <v>-1654000</v>
      </c>
      <c r="N325" s="2">
        <v>-1654000</v>
      </c>
      <c r="O325" s="2">
        <v>-1654000</v>
      </c>
      <c r="P325" s="2">
        <v>-21502000</v>
      </c>
      <c r="Q325" s="47">
        <v>-1654000</v>
      </c>
      <c r="S325" s="15">
        <v>23</v>
      </c>
      <c r="T325" s="15" t="s">
        <v>128</v>
      </c>
      <c r="U325" s="15"/>
      <c r="V325" s="16"/>
      <c r="W325" s="16"/>
      <c r="X325" s="16"/>
      <c r="Y325" s="16">
        <f t="shared" si="52"/>
        <v>1654000</v>
      </c>
      <c r="Z325" s="16"/>
      <c r="AA325" s="16"/>
      <c r="AB325" s="3">
        <f t="shared" si="51"/>
        <v>0</v>
      </c>
      <c r="AC325" s="15"/>
      <c r="AD325" s="16"/>
      <c r="AE325" s="16"/>
      <c r="AF325" s="16"/>
      <c r="AG325" s="16">
        <f>-O325</f>
        <v>1654000</v>
      </c>
      <c r="AH325" s="16"/>
      <c r="AI325" s="16"/>
      <c r="AJ325" s="15">
        <f t="shared" si="48"/>
        <v>0</v>
      </c>
    </row>
    <row r="326" spans="1:36" ht="12.75" customHeight="1" x14ac:dyDescent="0.2">
      <c r="C326" s="27" t="s">
        <v>122</v>
      </c>
      <c r="D326" s="27" t="s">
        <v>122</v>
      </c>
      <c r="E326" s="27" t="s">
        <v>122</v>
      </c>
      <c r="F326" s="27" t="s">
        <v>122</v>
      </c>
      <c r="G326" s="27" t="s">
        <v>122</v>
      </c>
      <c r="H326" s="27" t="s">
        <v>122</v>
      </c>
      <c r="I326" s="27" t="s">
        <v>122</v>
      </c>
      <c r="J326" s="27" t="s">
        <v>122</v>
      </c>
      <c r="K326" s="27" t="s">
        <v>122</v>
      </c>
      <c r="L326" s="27" t="s">
        <v>122</v>
      </c>
      <c r="M326" s="27" t="s">
        <v>122</v>
      </c>
      <c r="N326" s="27" t="s">
        <v>122</v>
      </c>
      <c r="O326" s="27" t="s">
        <v>122</v>
      </c>
      <c r="P326" s="27" t="s">
        <v>122</v>
      </c>
      <c r="Q326" s="27" t="s">
        <v>122</v>
      </c>
      <c r="S326" s="15"/>
      <c r="T326" s="15"/>
      <c r="U326" s="15"/>
      <c r="V326" s="16"/>
      <c r="W326" s="16"/>
      <c r="X326" s="16"/>
      <c r="Y326" s="16"/>
      <c r="Z326" s="16"/>
      <c r="AA326" s="16"/>
      <c r="AC326" s="15"/>
      <c r="AD326" s="16"/>
      <c r="AE326" s="16"/>
      <c r="AF326" s="16"/>
      <c r="AG326" s="16"/>
      <c r="AH326" s="16"/>
      <c r="AI326" s="16"/>
      <c r="AJ326" s="15"/>
    </row>
    <row r="327" spans="1:36" ht="12.75" customHeight="1" x14ac:dyDescent="0.2">
      <c r="A327" s="22" t="s">
        <v>454</v>
      </c>
      <c r="B327" s="23"/>
      <c r="C327" s="24">
        <v>4283782</v>
      </c>
      <c r="D327" s="24">
        <v>4210617</v>
      </c>
      <c r="E327" s="24">
        <v>4156995</v>
      </c>
      <c r="F327" s="24">
        <v>4050403</v>
      </c>
      <c r="G327" s="24">
        <v>4028572</v>
      </c>
      <c r="H327" s="24">
        <v>3939560</v>
      </c>
      <c r="I327" s="24">
        <v>3901202</v>
      </c>
      <c r="J327" s="24">
        <v>3787287</v>
      </c>
      <c r="K327" s="24">
        <v>3746494</v>
      </c>
      <c r="L327" s="24">
        <v>3709084</v>
      </c>
      <c r="M327" s="24">
        <v>3657875</v>
      </c>
      <c r="N327" s="24">
        <v>3607121</v>
      </c>
      <c r="O327" s="24">
        <v>3538061</v>
      </c>
      <c r="P327" s="24">
        <v>50617053</v>
      </c>
      <c r="Q327" s="24">
        <v>3893619</v>
      </c>
      <c r="S327" s="15"/>
      <c r="T327" s="15"/>
      <c r="U327" s="15"/>
      <c r="V327" s="16"/>
      <c r="W327" s="16"/>
      <c r="X327" s="16"/>
      <c r="Y327" s="16"/>
      <c r="Z327" s="16"/>
      <c r="AA327" s="16"/>
      <c r="AC327" s="15"/>
      <c r="AD327" s="16"/>
      <c r="AE327" s="16"/>
      <c r="AF327" s="16"/>
      <c r="AG327" s="16"/>
      <c r="AH327" s="16"/>
      <c r="AI327" s="16"/>
      <c r="AJ327" s="15"/>
    </row>
    <row r="328" spans="1:36" ht="12.75" customHeight="1" x14ac:dyDescent="0.2">
      <c r="C328" s="2"/>
      <c r="D328" s="2"/>
      <c r="E328" s="2"/>
      <c r="F328" s="2"/>
      <c r="G328" s="2"/>
      <c r="H328" s="2"/>
      <c r="I328" s="2"/>
      <c r="J328" s="2"/>
      <c r="K328" s="2"/>
      <c r="L328" s="2"/>
      <c r="M328" s="2"/>
      <c r="N328" s="2"/>
      <c r="O328" s="2"/>
      <c r="S328" s="15"/>
      <c r="T328" s="15"/>
      <c r="U328" s="15"/>
      <c r="V328" s="16"/>
      <c r="W328" s="16"/>
      <c r="X328" s="16"/>
      <c r="Y328" s="16"/>
      <c r="Z328" s="16"/>
      <c r="AA328" s="16"/>
      <c r="AB328" s="3">
        <f t="shared" ref="AB328:AB340" si="53">-Q328-V328-W328-X328-Y328-Z328-AA328</f>
        <v>0</v>
      </c>
      <c r="AC328" s="15"/>
      <c r="AD328" s="16"/>
      <c r="AE328" s="16"/>
      <c r="AF328" s="16"/>
      <c r="AG328" s="16"/>
      <c r="AH328" s="16"/>
      <c r="AI328" s="16"/>
      <c r="AJ328" s="15">
        <f t="shared" si="48"/>
        <v>0</v>
      </c>
    </row>
    <row r="329" spans="1:36" ht="12.75" customHeight="1" x14ac:dyDescent="0.2">
      <c r="A329" s="22" t="s">
        <v>455</v>
      </c>
      <c r="B329" s="23"/>
      <c r="C329" s="24"/>
      <c r="D329" s="24"/>
      <c r="E329" s="24"/>
      <c r="F329" s="24"/>
      <c r="G329" s="24"/>
      <c r="H329" s="24"/>
      <c r="I329" s="24"/>
      <c r="J329" s="24"/>
      <c r="K329" s="24"/>
      <c r="L329" s="24"/>
      <c r="M329" s="24"/>
      <c r="N329" s="24"/>
      <c r="O329" s="24"/>
      <c r="P329" s="24"/>
      <c r="Q329" s="24"/>
      <c r="S329" s="15"/>
      <c r="T329" s="15"/>
      <c r="U329" s="15"/>
      <c r="V329" s="16"/>
      <c r="W329" s="16"/>
      <c r="X329" s="16"/>
      <c r="Y329" s="16"/>
      <c r="Z329" s="16"/>
      <c r="AA329" s="16"/>
      <c r="AB329" s="3">
        <f t="shared" si="53"/>
        <v>0</v>
      </c>
      <c r="AC329" s="15"/>
      <c r="AD329" s="16"/>
      <c r="AE329" s="16"/>
      <c r="AF329" s="16"/>
      <c r="AG329" s="16"/>
      <c r="AH329" s="16"/>
      <c r="AI329" s="16"/>
      <c r="AJ329" s="15">
        <f t="shared" si="48"/>
        <v>0</v>
      </c>
    </row>
    <row r="330" spans="1:36" ht="12.75" customHeight="1" x14ac:dyDescent="0.2">
      <c r="A330" s="13" t="s">
        <v>456</v>
      </c>
      <c r="B330" s="13" t="s">
        <v>457</v>
      </c>
      <c r="C330" s="2">
        <v>1569</v>
      </c>
      <c r="D330" s="2">
        <v>-26565</v>
      </c>
      <c r="E330" s="2">
        <v>66773</v>
      </c>
      <c r="F330" s="2">
        <v>75256</v>
      </c>
      <c r="G330" s="2">
        <v>4378862</v>
      </c>
      <c r="H330" s="2">
        <v>4476390</v>
      </c>
      <c r="I330" s="2">
        <v>4519666</v>
      </c>
      <c r="J330" s="2">
        <v>4581153</v>
      </c>
      <c r="K330" s="2">
        <v>4638211</v>
      </c>
      <c r="L330" s="2">
        <v>4674801</v>
      </c>
      <c r="M330" s="2">
        <v>4748689</v>
      </c>
      <c r="N330" s="2">
        <v>4775959</v>
      </c>
      <c r="O330" s="2">
        <v>4432850</v>
      </c>
      <c r="P330" s="2">
        <v>41343613</v>
      </c>
      <c r="Q330" s="2">
        <v>3180278</v>
      </c>
      <c r="S330" s="15"/>
      <c r="T330" s="15" t="s">
        <v>143</v>
      </c>
      <c r="U330" s="15"/>
      <c r="V330" s="16"/>
      <c r="W330" s="16">
        <f>-Q330</f>
        <v>-3180278</v>
      </c>
      <c r="X330" s="16"/>
      <c r="Y330" s="16"/>
      <c r="Z330" s="16"/>
      <c r="AA330" s="16"/>
      <c r="AB330" s="3">
        <f t="shared" si="53"/>
        <v>0</v>
      </c>
      <c r="AC330" s="15"/>
      <c r="AD330" s="16"/>
      <c r="AE330" s="16">
        <f>+-O330</f>
        <v>-4432850</v>
      </c>
      <c r="AF330" s="16"/>
      <c r="AG330" s="16"/>
      <c r="AH330" s="16"/>
      <c r="AI330" s="16"/>
      <c r="AJ330" s="15">
        <f t="shared" si="48"/>
        <v>0</v>
      </c>
    </row>
    <row r="331" spans="1:36" ht="12.75" customHeight="1" x14ac:dyDescent="0.2">
      <c r="A331" s="13" t="s">
        <v>54</v>
      </c>
      <c r="B331" s="13" t="s">
        <v>458</v>
      </c>
      <c r="C331" s="2">
        <v>1529553</v>
      </c>
      <c r="D331" s="2">
        <v>1529553</v>
      </c>
      <c r="E331" s="2">
        <v>1529553</v>
      </c>
      <c r="F331" s="2">
        <v>1529553</v>
      </c>
      <c r="G331" s="2">
        <v>0</v>
      </c>
      <c r="H331" s="2">
        <v>0</v>
      </c>
      <c r="I331" s="2">
        <v>0</v>
      </c>
      <c r="J331" s="2">
        <v>0</v>
      </c>
      <c r="K331" s="2">
        <v>0</v>
      </c>
      <c r="L331" s="2">
        <v>0</v>
      </c>
      <c r="M331" s="2">
        <v>0</v>
      </c>
      <c r="N331" s="2">
        <v>0</v>
      </c>
      <c r="O331" s="2">
        <v>0</v>
      </c>
      <c r="P331" s="2">
        <v>6118210</v>
      </c>
      <c r="Q331" s="2">
        <v>470632</v>
      </c>
      <c r="S331" s="15">
        <v>34</v>
      </c>
      <c r="T331" s="15" t="s">
        <v>143</v>
      </c>
      <c r="U331" s="15"/>
      <c r="V331" s="16"/>
      <c r="W331" s="16">
        <f>-Q331</f>
        <v>-470632</v>
      </c>
      <c r="X331" s="16"/>
      <c r="Y331" s="16"/>
      <c r="Z331" s="16"/>
      <c r="AA331" s="16"/>
      <c r="AB331" s="3">
        <f t="shared" si="53"/>
        <v>0</v>
      </c>
      <c r="AC331" s="15"/>
      <c r="AD331" s="16"/>
      <c r="AE331" s="16">
        <f>+-O331</f>
        <v>0</v>
      </c>
      <c r="AF331" s="16"/>
      <c r="AG331" s="16"/>
      <c r="AH331" s="16"/>
      <c r="AI331" s="16"/>
      <c r="AJ331" s="15">
        <f t="shared" si="48"/>
        <v>0</v>
      </c>
    </row>
    <row r="332" spans="1:36" ht="12.75" customHeight="1" x14ac:dyDescent="0.2">
      <c r="A332" s="13" t="s">
        <v>56</v>
      </c>
      <c r="B332" s="13" t="s">
        <v>459</v>
      </c>
      <c r="C332" s="2">
        <v>2955456</v>
      </c>
      <c r="D332" s="2">
        <v>2955456</v>
      </c>
      <c r="E332" s="2">
        <v>2955456</v>
      </c>
      <c r="F332" s="2">
        <v>2955456</v>
      </c>
      <c r="G332" s="2">
        <v>0</v>
      </c>
      <c r="H332" s="2">
        <v>0</v>
      </c>
      <c r="I332" s="2">
        <v>0</v>
      </c>
      <c r="J332" s="2">
        <v>0</v>
      </c>
      <c r="K332" s="2">
        <v>0</v>
      </c>
      <c r="L332" s="2">
        <v>0</v>
      </c>
      <c r="M332" s="2">
        <v>0</v>
      </c>
      <c r="N332" s="2">
        <v>0</v>
      </c>
      <c r="O332" s="2">
        <v>0</v>
      </c>
      <c r="P332" s="2">
        <v>11821823</v>
      </c>
      <c r="Q332" s="2">
        <v>909371</v>
      </c>
      <c r="S332" s="15">
        <v>34</v>
      </c>
      <c r="T332" s="15" t="s">
        <v>143</v>
      </c>
      <c r="U332" s="15"/>
      <c r="V332" s="16"/>
      <c r="W332" s="16">
        <f t="shared" ref="W332:W339" si="54">-Q332</f>
        <v>-909371</v>
      </c>
      <c r="X332" s="16"/>
      <c r="Y332" s="16"/>
      <c r="Z332" s="16"/>
      <c r="AA332" s="16"/>
      <c r="AB332" s="3">
        <f t="shared" si="53"/>
        <v>0</v>
      </c>
      <c r="AC332" s="15"/>
      <c r="AD332" s="16"/>
      <c r="AE332" s="16">
        <f t="shared" ref="AE332:AE340" si="55">+-O332</f>
        <v>0</v>
      </c>
      <c r="AF332" s="16"/>
      <c r="AG332" s="16"/>
      <c r="AH332" s="16"/>
      <c r="AI332" s="16"/>
      <c r="AJ332" s="15">
        <f t="shared" si="48"/>
        <v>0</v>
      </c>
    </row>
    <row r="333" spans="1:36" ht="12.75" customHeight="1" x14ac:dyDescent="0.2">
      <c r="A333" s="13" t="s">
        <v>58</v>
      </c>
      <c r="B333" s="13" t="s">
        <v>460</v>
      </c>
      <c r="C333" s="2">
        <v>287060</v>
      </c>
      <c r="D333" s="2">
        <v>287060</v>
      </c>
      <c r="E333" s="2">
        <v>287060</v>
      </c>
      <c r="F333" s="2">
        <v>287060</v>
      </c>
      <c r="G333" s="2">
        <v>0</v>
      </c>
      <c r="H333" s="2">
        <v>0</v>
      </c>
      <c r="I333" s="2">
        <v>0</v>
      </c>
      <c r="J333" s="2">
        <v>0</v>
      </c>
      <c r="K333" s="2">
        <v>0</v>
      </c>
      <c r="L333" s="2">
        <v>0</v>
      </c>
      <c r="M333" s="2">
        <v>0</v>
      </c>
      <c r="N333" s="2">
        <v>0</v>
      </c>
      <c r="O333" s="2">
        <v>0</v>
      </c>
      <c r="P333" s="2">
        <v>1148238</v>
      </c>
      <c r="Q333" s="2">
        <v>88326</v>
      </c>
      <c r="S333" s="15">
        <v>34</v>
      </c>
      <c r="T333" s="15" t="s">
        <v>143</v>
      </c>
      <c r="U333" s="15"/>
      <c r="V333" s="16"/>
      <c r="W333" s="16">
        <f t="shared" si="54"/>
        <v>-88326</v>
      </c>
      <c r="X333" s="16"/>
      <c r="Y333" s="16"/>
      <c r="Z333" s="16"/>
      <c r="AA333" s="16"/>
      <c r="AB333" s="3">
        <f t="shared" si="53"/>
        <v>0</v>
      </c>
      <c r="AC333" s="15"/>
      <c r="AD333" s="16"/>
      <c r="AE333" s="16">
        <f t="shared" si="55"/>
        <v>0</v>
      </c>
      <c r="AF333" s="16"/>
      <c r="AG333" s="16"/>
      <c r="AH333" s="16"/>
      <c r="AI333" s="16"/>
      <c r="AJ333" s="15">
        <f t="shared" si="48"/>
        <v>0</v>
      </c>
    </row>
    <row r="334" spans="1:36" ht="12.75" customHeight="1" x14ac:dyDescent="0.2">
      <c r="A334" s="13" t="s">
        <v>60</v>
      </c>
      <c r="B334" s="13" t="s">
        <v>461</v>
      </c>
      <c r="C334" s="2">
        <v>4333</v>
      </c>
      <c r="D334" s="2">
        <v>4333</v>
      </c>
      <c r="E334" s="2">
        <v>4333</v>
      </c>
      <c r="F334" s="2">
        <v>4333</v>
      </c>
      <c r="G334" s="2">
        <v>0</v>
      </c>
      <c r="H334" s="2">
        <v>0</v>
      </c>
      <c r="I334" s="2">
        <v>0</v>
      </c>
      <c r="J334" s="2">
        <v>0</v>
      </c>
      <c r="K334" s="2">
        <v>0</v>
      </c>
      <c r="L334" s="2">
        <v>0</v>
      </c>
      <c r="M334" s="2">
        <v>0</v>
      </c>
      <c r="N334" s="2">
        <v>0</v>
      </c>
      <c r="O334" s="2">
        <v>0</v>
      </c>
      <c r="P334" s="2">
        <v>17334</v>
      </c>
      <c r="Q334" s="2">
        <v>1333</v>
      </c>
      <c r="S334" s="15">
        <v>34</v>
      </c>
      <c r="T334" s="15" t="s">
        <v>143</v>
      </c>
      <c r="U334" s="15"/>
      <c r="V334" s="16"/>
      <c r="W334" s="16">
        <f t="shared" si="54"/>
        <v>-1333</v>
      </c>
      <c r="X334" s="16"/>
      <c r="Y334" s="16"/>
      <c r="Z334" s="16"/>
      <c r="AA334" s="16"/>
      <c r="AB334" s="3">
        <f t="shared" si="53"/>
        <v>0</v>
      </c>
      <c r="AC334" s="15"/>
      <c r="AD334" s="16"/>
      <c r="AE334" s="16">
        <f t="shared" si="55"/>
        <v>0</v>
      </c>
      <c r="AF334" s="16"/>
      <c r="AG334" s="16"/>
      <c r="AH334" s="16"/>
      <c r="AI334" s="16"/>
      <c r="AJ334" s="15">
        <f t="shared" si="48"/>
        <v>0</v>
      </c>
    </row>
    <row r="335" spans="1:36" ht="12.75" customHeight="1" x14ac:dyDescent="0.2">
      <c r="A335" s="13" t="s">
        <v>62</v>
      </c>
      <c r="B335" s="13" t="s">
        <v>462</v>
      </c>
      <c r="C335" s="2">
        <v>-65857</v>
      </c>
      <c r="D335" s="2">
        <v>-65857</v>
      </c>
      <c r="E335" s="2">
        <v>-65857</v>
      </c>
      <c r="F335" s="2">
        <v>-65857</v>
      </c>
      <c r="G335" s="2">
        <v>0</v>
      </c>
      <c r="H335" s="2">
        <v>0</v>
      </c>
      <c r="I335" s="2">
        <v>0</v>
      </c>
      <c r="J335" s="2">
        <v>0</v>
      </c>
      <c r="K335" s="2">
        <v>0</v>
      </c>
      <c r="L335" s="2">
        <v>0</v>
      </c>
      <c r="M335" s="2">
        <v>0</v>
      </c>
      <c r="N335" s="2">
        <v>0</v>
      </c>
      <c r="O335" s="2">
        <v>0</v>
      </c>
      <c r="P335" s="2">
        <v>-263427</v>
      </c>
      <c r="Q335" s="2">
        <v>-20264</v>
      </c>
      <c r="S335" s="15">
        <v>34</v>
      </c>
      <c r="T335" s="15" t="s">
        <v>143</v>
      </c>
      <c r="U335" s="15"/>
      <c r="V335" s="16"/>
      <c r="W335" s="16">
        <f t="shared" si="54"/>
        <v>20264</v>
      </c>
      <c r="X335" s="16"/>
      <c r="Y335" s="16"/>
      <c r="Z335" s="16"/>
      <c r="AA335" s="16"/>
      <c r="AB335" s="3">
        <f t="shared" si="53"/>
        <v>0</v>
      </c>
      <c r="AC335" s="15"/>
      <c r="AD335" s="16"/>
      <c r="AE335" s="16">
        <f t="shared" si="55"/>
        <v>0</v>
      </c>
      <c r="AF335" s="16"/>
      <c r="AG335" s="16"/>
      <c r="AH335" s="16"/>
      <c r="AI335" s="16"/>
      <c r="AJ335" s="15">
        <f t="shared" si="48"/>
        <v>0</v>
      </c>
    </row>
    <row r="336" spans="1:36" ht="12.75" customHeight="1" x14ac:dyDescent="0.2">
      <c r="A336" s="13" t="s">
        <v>64</v>
      </c>
      <c r="B336" s="13" t="s">
        <v>463</v>
      </c>
      <c r="C336" s="2">
        <v>-225118</v>
      </c>
      <c r="D336" s="2">
        <v>-225118</v>
      </c>
      <c r="E336" s="2">
        <v>-225118</v>
      </c>
      <c r="F336" s="2">
        <v>-225118</v>
      </c>
      <c r="G336" s="2">
        <v>0</v>
      </c>
      <c r="H336" s="2">
        <v>0</v>
      </c>
      <c r="I336" s="2">
        <v>0</v>
      </c>
      <c r="J336" s="2">
        <v>0</v>
      </c>
      <c r="K336" s="2">
        <v>0</v>
      </c>
      <c r="L336" s="2">
        <v>0</v>
      </c>
      <c r="M336" s="2">
        <v>0</v>
      </c>
      <c r="N336" s="2">
        <v>0</v>
      </c>
      <c r="O336" s="2">
        <v>0</v>
      </c>
      <c r="P336" s="2">
        <v>-900472</v>
      </c>
      <c r="Q336" s="2">
        <v>-69267</v>
      </c>
      <c r="S336" s="15">
        <v>34</v>
      </c>
      <c r="T336" s="15" t="s">
        <v>143</v>
      </c>
      <c r="U336" s="15"/>
      <c r="V336" s="16"/>
      <c r="W336" s="16">
        <f t="shared" si="54"/>
        <v>69267</v>
      </c>
      <c r="X336" s="16"/>
      <c r="Y336" s="16"/>
      <c r="Z336" s="16"/>
      <c r="AA336" s="16"/>
      <c r="AB336" s="3">
        <f t="shared" si="53"/>
        <v>0</v>
      </c>
      <c r="AC336" s="15"/>
      <c r="AD336" s="16"/>
      <c r="AE336" s="16">
        <f t="shared" si="55"/>
        <v>0</v>
      </c>
      <c r="AF336" s="16"/>
      <c r="AG336" s="16"/>
      <c r="AH336" s="16"/>
      <c r="AI336" s="16"/>
      <c r="AJ336" s="15">
        <f t="shared" si="48"/>
        <v>0</v>
      </c>
    </row>
    <row r="337" spans="1:36" ht="12.75" customHeight="1" x14ac:dyDescent="0.2">
      <c r="A337" s="13" t="s">
        <v>66</v>
      </c>
      <c r="B337" s="13" t="s">
        <v>464</v>
      </c>
      <c r="C337" s="2">
        <v>1559700</v>
      </c>
      <c r="D337" s="2">
        <v>1559700</v>
      </c>
      <c r="E337" s="2">
        <v>1559700</v>
      </c>
      <c r="F337" s="2">
        <v>1559700</v>
      </c>
      <c r="G337" s="2">
        <v>0</v>
      </c>
      <c r="H337" s="2">
        <v>0</v>
      </c>
      <c r="I337" s="2">
        <v>0</v>
      </c>
      <c r="J337" s="2">
        <v>0</v>
      </c>
      <c r="K337" s="2">
        <v>0</v>
      </c>
      <c r="L337" s="2">
        <v>0</v>
      </c>
      <c r="M337" s="2">
        <v>0</v>
      </c>
      <c r="N337" s="2">
        <v>0</v>
      </c>
      <c r="O337" s="2">
        <v>0</v>
      </c>
      <c r="P337" s="2">
        <v>6238800</v>
      </c>
      <c r="Q337" s="2">
        <v>479908</v>
      </c>
      <c r="S337" s="15">
        <v>34</v>
      </c>
      <c r="T337" s="15" t="s">
        <v>143</v>
      </c>
      <c r="U337" s="15"/>
      <c r="V337" s="16"/>
      <c r="W337" s="16">
        <f t="shared" si="54"/>
        <v>-479908</v>
      </c>
      <c r="X337" s="16"/>
      <c r="Y337" s="16"/>
      <c r="Z337" s="16"/>
      <c r="AA337" s="16"/>
      <c r="AB337" s="3">
        <f t="shared" si="53"/>
        <v>0</v>
      </c>
      <c r="AC337" s="15"/>
      <c r="AD337" s="16"/>
      <c r="AE337" s="16">
        <f t="shared" si="55"/>
        <v>0</v>
      </c>
      <c r="AF337" s="16"/>
      <c r="AG337" s="16"/>
      <c r="AH337" s="16"/>
      <c r="AI337" s="16"/>
      <c r="AJ337" s="15">
        <f t="shared" si="48"/>
        <v>0</v>
      </c>
    </row>
    <row r="338" spans="1:36" ht="12.75" customHeight="1" x14ac:dyDescent="0.2">
      <c r="A338" s="13" t="s">
        <v>68</v>
      </c>
      <c r="B338" s="13" t="s">
        <v>465</v>
      </c>
      <c r="C338" s="2">
        <v>-1577422</v>
      </c>
      <c r="D338" s="2">
        <v>-1577422</v>
      </c>
      <c r="E338" s="2">
        <v>-1577422</v>
      </c>
      <c r="F338" s="2">
        <v>-1577422</v>
      </c>
      <c r="G338" s="2">
        <v>0</v>
      </c>
      <c r="H338" s="2">
        <v>0</v>
      </c>
      <c r="I338" s="2">
        <v>0</v>
      </c>
      <c r="J338" s="2">
        <v>0</v>
      </c>
      <c r="K338" s="2">
        <v>0</v>
      </c>
      <c r="L338" s="2">
        <v>0</v>
      </c>
      <c r="M338" s="2">
        <v>0</v>
      </c>
      <c r="N338" s="2">
        <v>0</v>
      </c>
      <c r="O338" s="2">
        <v>0</v>
      </c>
      <c r="P338" s="2">
        <v>-6309687</v>
      </c>
      <c r="Q338" s="2">
        <v>-485361</v>
      </c>
      <c r="S338" s="15">
        <v>34</v>
      </c>
      <c r="T338" s="15" t="s">
        <v>143</v>
      </c>
      <c r="U338" s="15"/>
      <c r="V338" s="16"/>
      <c r="W338" s="16">
        <f t="shared" si="54"/>
        <v>485361</v>
      </c>
      <c r="X338" s="16"/>
      <c r="Y338" s="16"/>
      <c r="Z338" s="16"/>
      <c r="AA338" s="16"/>
      <c r="AB338" s="3">
        <f t="shared" si="53"/>
        <v>0</v>
      </c>
      <c r="AC338" s="15"/>
      <c r="AD338" s="16"/>
      <c r="AE338" s="16">
        <f t="shared" si="55"/>
        <v>0</v>
      </c>
      <c r="AF338" s="16"/>
      <c r="AG338" s="16"/>
      <c r="AH338" s="16"/>
      <c r="AI338" s="16"/>
      <c r="AJ338" s="15">
        <f t="shared" si="48"/>
        <v>0</v>
      </c>
    </row>
    <row r="339" spans="1:36" ht="12.75" customHeight="1" x14ac:dyDescent="0.2">
      <c r="A339" s="13" t="s">
        <v>72</v>
      </c>
      <c r="B339" s="13" t="s">
        <v>466</v>
      </c>
      <c r="C339" s="2">
        <v>-170206</v>
      </c>
      <c r="D339" s="2">
        <v>-170206</v>
      </c>
      <c r="E339" s="2">
        <v>-170206</v>
      </c>
      <c r="F339" s="2">
        <v>-170206</v>
      </c>
      <c r="G339" s="2">
        <v>0</v>
      </c>
      <c r="H339" s="2">
        <v>0</v>
      </c>
      <c r="I339" s="2">
        <v>0</v>
      </c>
      <c r="J339" s="2">
        <v>0</v>
      </c>
      <c r="K339" s="2">
        <v>0</v>
      </c>
      <c r="L339" s="2">
        <v>0</v>
      </c>
      <c r="M339" s="2">
        <v>0</v>
      </c>
      <c r="N339" s="2">
        <v>0</v>
      </c>
      <c r="O339" s="2">
        <v>0</v>
      </c>
      <c r="P339" s="2">
        <v>-680824</v>
      </c>
      <c r="Q339" s="2">
        <v>-52371</v>
      </c>
      <c r="S339" s="15">
        <v>34</v>
      </c>
      <c r="T339" s="15" t="s">
        <v>143</v>
      </c>
      <c r="U339" s="15"/>
      <c r="V339" s="16"/>
      <c r="W339" s="16">
        <f t="shared" si="54"/>
        <v>52371</v>
      </c>
      <c r="X339" s="16"/>
      <c r="Y339" s="16"/>
      <c r="Z339" s="16"/>
      <c r="AA339" s="16"/>
      <c r="AB339" s="3">
        <f t="shared" si="53"/>
        <v>0</v>
      </c>
      <c r="AC339" s="15"/>
      <c r="AD339" s="16"/>
      <c r="AE339" s="16">
        <f t="shared" si="55"/>
        <v>0</v>
      </c>
      <c r="AF339" s="16"/>
      <c r="AG339" s="16"/>
      <c r="AH339" s="16"/>
      <c r="AI339" s="16"/>
      <c r="AJ339" s="15">
        <f t="shared" si="48"/>
        <v>0</v>
      </c>
    </row>
    <row r="340" spans="1:36" ht="12.75" customHeight="1" x14ac:dyDescent="0.2">
      <c r="A340" s="13" t="s">
        <v>76</v>
      </c>
      <c r="B340" s="13" t="s">
        <v>467</v>
      </c>
      <c r="C340" s="2">
        <v>21251</v>
      </c>
      <c r="D340" s="2">
        <v>21251</v>
      </c>
      <c r="E340" s="2">
        <v>21251</v>
      </c>
      <c r="F340" s="2">
        <v>21251</v>
      </c>
      <c r="G340" s="2">
        <v>0</v>
      </c>
      <c r="H340" s="2">
        <v>0</v>
      </c>
      <c r="I340" s="2">
        <v>0</v>
      </c>
      <c r="J340" s="2">
        <v>0</v>
      </c>
      <c r="K340" s="2">
        <v>0</v>
      </c>
      <c r="L340" s="2">
        <v>0</v>
      </c>
      <c r="M340" s="2">
        <v>0</v>
      </c>
      <c r="N340" s="2">
        <v>0</v>
      </c>
      <c r="O340" s="2">
        <v>0</v>
      </c>
      <c r="P340" s="2">
        <v>85003</v>
      </c>
      <c r="Q340" s="2">
        <v>6539</v>
      </c>
      <c r="S340" s="15">
        <v>34</v>
      </c>
      <c r="T340" s="15" t="s">
        <v>143</v>
      </c>
      <c r="U340" s="15"/>
      <c r="V340" s="16"/>
      <c r="W340" s="16">
        <f>-Q340</f>
        <v>-6539</v>
      </c>
      <c r="X340" s="16"/>
      <c r="Y340" s="16"/>
      <c r="Z340" s="16"/>
      <c r="AA340" s="16"/>
      <c r="AB340" s="3">
        <f t="shared" si="53"/>
        <v>0</v>
      </c>
      <c r="AC340" s="15"/>
      <c r="AD340" s="16"/>
      <c r="AE340" s="16">
        <f t="shared" si="55"/>
        <v>0</v>
      </c>
      <c r="AF340" s="16"/>
      <c r="AG340" s="16"/>
      <c r="AH340" s="16"/>
      <c r="AI340" s="16"/>
      <c r="AJ340" s="15">
        <f t="shared" si="48"/>
        <v>0</v>
      </c>
    </row>
    <row r="341" spans="1:36" ht="12.75" customHeight="1" x14ac:dyDescent="0.2">
      <c r="C341" s="27" t="s">
        <v>122</v>
      </c>
      <c r="D341" s="27" t="s">
        <v>122</v>
      </c>
      <c r="E341" s="27" t="s">
        <v>122</v>
      </c>
      <c r="F341" s="27" t="s">
        <v>122</v>
      </c>
      <c r="G341" s="27" t="s">
        <v>122</v>
      </c>
      <c r="H341" s="27" t="s">
        <v>122</v>
      </c>
      <c r="I341" s="27" t="s">
        <v>122</v>
      </c>
      <c r="J341" s="27" t="s">
        <v>122</v>
      </c>
      <c r="K341" s="27" t="s">
        <v>122</v>
      </c>
      <c r="L341" s="27" t="s">
        <v>122</v>
      </c>
      <c r="M341" s="27" t="s">
        <v>122</v>
      </c>
      <c r="N341" s="27" t="s">
        <v>122</v>
      </c>
      <c r="O341" s="27" t="s">
        <v>122</v>
      </c>
      <c r="P341" s="27" t="s">
        <v>122</v>
      </c>
      <c r="Q341" s="27" t="s">
        <v>122</v>
      </c>
      <c r="S341" s="15"/>
      <c r="T341" s="15"/>
      <c r="U341" s="15"/>
      <c r="V341" s="16"/>
      <c r="W341" s="16"/>
      <c r="X341" s="16"/>
      <c r="Y341" s="16"/>
      <c r="Z341" s="16"/>
      <c r="AA341" s="16"/>
      <c r="AC341" s="15"/>
      <c r="AD341" s="16"/>
      <c r="AE341" s="16"/>
      <c r="AF341" s="16"/>
      <c r="AG341" s="16"/>
      <c r="AH341" s="16"/>
      <c r="AI341" s="16"/>
      <c r="AJ341" s="15"/>
    </row>
    <row r="342" spans="1:36" ht="12.75" customHeight="1" x14ac:dyDescent="0.2">
      <c r="A342" s="22" t="s">
        <v>468</v>
      </c>
      <c r="B342" s="23"/>
      <c r="C342" s="24">
        <v>4320319</v>
      </c>
      <c r="D342" s="24">
        <v>4292184</v>
      </c>
      <c r="E342" s="24">
        <v>4385522</v>
      </c>
      <c r="F342" s="24">
        <v>4394006</v>
      </c>
      <c r="G342" s="24">
        <v>4378862</v>
      </c>
      <c r="H342" s="24">
        <v>4476390</v>
      </c>
      <c r="I342" s="24">
        <v>4519666</v>
      </c>
      <c r="J342" s="24">
        <v>4581153</v>
      </c>
      <c r="K342" s="24">
        <v>4638211</v>
      </c>
      <c r="L342" s="24">
        <v>4674801</v>
      </c>
      <c r="M342" s="24">
        <v>4748689</v>
      </c>
      <c r="N342" s="24">
        <v>4775959</v>
      </c>
      <c r="O342" s="24">
        <v>4432850</v>
      </c>
      <c r="P342" s="24">
        <v>58618611</v>
      </c>
      <c r="Q342" s="24">
        <v>4509124</v>
      </c>
      <c r="S342" s="15"/>
      <c r="T342" s="15"/>
      <c r="U342" s="15"/>
      <c r="V342" s="16"/>
      <c r="W342" s="16"/>
      <c r="X342" s="16"/>
      <c r="Y342" s="16"/>
      <c r="Z342" s="16"/>
      <c r="AA342" s="16"/>
      <c r="AC342" s="15"/>
      <c r="AD342" s="16"/>
      <c r="AE342" s="16"/>
      <c r="AF342" s="16"/>
      <c r="AG342" s="16"/>
      <c r="AH342" s="16"/>
      <c r="AI342" s="16"/>
      <c r="AJ342" s="15"/>
    </row>
    <row r="343" spans="1:36" ht="12.75" customHeight="1" x14ac:dyDescent="0.2">
      <c r="C343" s="2"/>
      <c r="D343" s="2"/>
      <c r="E343" s="2"/>
      <c r="F343" s="2"/>
      <c r="G343" s="2"/>
      <c r="H343" s="2"/>
      <c r="I343" s="2"/>
      <c r="J343" s="2"/>
      <c r="K343" s="2"/>
      <c r="L343" s="2"/>
      <c r="M343" s="2"/>
      <c r="N343" s="2"/>
      <c r="O343" s="2"/>
      <c r="S343" s="15"/>
      <c r="T343" s="15"/>
      <c r="U343" s="15"/>
      <c r="V343" s="16"/>
      <c r="W343" s="16"/>
      <c r="X343" s="16"/>
      <c r="Y343" s="16"/>
      <c r="Z343" s="16"/>
      <c r="AA343" s="16"/>
      <c r="AB343" s="3">
        <f>-Q343-V343-W343-X343-Y343-Z343-AA343</f>
        <v>0</v>
      </c>
      <c r="AC343" s="15"/>
      <c r="AD343" s="16"/>
      <c r="AE343" s="16"/>
      <c r="AF343" s="16"/>
      <c r="AG343" s="16"/>
      <c r="AH343" s="16"/>
      <c r="AI343" s="16"/>
      <c r="AJ343" s="15">
        <f t="shared" si="48"/>
        <v>0</v>
      </c>
    </row>
    <row r="344" spans="1:36" ht="12.75" customHeight="1" x14ac:dyDescent="0.2">
      <c r="A344" s="22" t="s">
        <v>469</v>
      </c>
      <c r="B344" s="23"/>
      <c r="C344" s="24"/>
      <c r="D344" s="24"/>
      <c r="E344" s="24"/>
      <c r="F344" s="24"/>
      <c r="G344" s="24"/>
      <c r="H344" s="24"/>
      <c r="I344" s="24"/>
      <c r="J344" s="24"/>
      <c r="K344" s="24"/>
      <c r="L344" s="24"/>
      <c r="M344" s="24"/>
      <c r="N344" s="24"/>
      <c r="O344" s="24"/>
      <c r="P344" s="24"/>
      <c r="Q344" s="24"/>
      <c r="S344" s="15"/>
      <c r="T344" s="15"/>
      <c r="U344" s="15"/>
      <c r="V344" s="16"/>
      <c r="W344" s="16"/>
      <c r="X344" s="16"/>
      <c r="Y344" s="16"/>
      <c r="Z344" s="16"/>
      <c r="AA344" s="16"/>
      <c r="AB344" s="3">
        <f>-Q344-V344-W344-X344-Y344-Z344-AA344</f>
        <v>0</v>
      </c>
      <c r="AC344" s="15"/>
      <c r="AD344" s="16"/>
      <c r="AE344" s="16"/>
      <c r="AF344" s="16"/>
      <c r="AG344" s="16"/>
      <c r="AH344" s="16"/>
      <c r="AI344" s="16"/>
      <c r="AJ344" s="15">
        <f t="shared" si="48"/>
        <v>0</v>
      </c>
    </row>
    <row r="345" spans="1:36" ht="12.75" customHeight="1" x14ac:dyDescent="0.2">
      <c r="A345" s="13" t="s">
        <v>470</v>
      </c>
      <c r="B345" s="13" t="s">
        <v>471</v>
      </c>
      <c r="C345" s="2">
        <v>11385999</v>
      </c>
      <c r="D345" s="2">
        <v>11385999</v>
      </c>
      <c r="E345" s="2">
        <v>11385999</v>
      </c>
      <c r="F345" s="2">
        <v>11385999</v>
      </c>
      <c r="G345" s="2">
        <v>11385999</v>
      </c>
      <c r="H345" s="2">
        <v>11385999</v>
      </c>
      <c r="I345" s="2">
        <v>11385999</v>
      </c>
      <c r="J345" s="2">
        <v>11385999</v>
      </c>
      <c r="K345" s="2">
        <v>11385999</v>
      </c>
      <c r="L345" s="2">
        <v>11385999</v>
      </c>
      <c r="M345" s="2">
        <v>11385999</v>
      </c>
      <c r="N345" s="2">
        <v>11385999</v>
      </c>
      <c r="O345" s="2">
        <v>11385999</v>
      </c>
      <c r="P345" s="2">
        <v>148017993</v>
      </c>
      <c r="Q345" s="2">
        <v>11385999</v>
      </c>
      <c r="S345" s="15"/>
      <c r="T345" s="15" t="s">
        <v>128</v>
      </c>
      <c r="U345" s="15"/>
      <c r="V345" s="16"/>
      <c r="W345" s="16"/>
      <c r="X345" s="16"/>
      <c r="Y345" s="16">
        <f t="shared" ref="Y345:Y346" si="56">-Q345</f>
        <v>-11385999</v>
      </c>
      <c r="Z345" s="16"/>
      <c r="AA345" s="16"/>
      <c r="AB345" s="3">
        <f>-Q345-V345-W345-X345-Y345-Z345-AA345</f>
        <v>0</v>
      </c>
      <c r="AC345" s="15"/>
      <c r="AD345" s="16"/>
      <c r="AE345" s="16"/>
      <c r="AF345" s="16"/>
      <c r="AG345" s="16">
        <f>-O345</f>
        <v>-11385999</v>
      </c>
      <c r="AH345" s="16"/>
      <c r="AI345" s="16"/>
      <c r="AJ345" s="15">
        <f t="shared" si="48"/>
        <v>0</v>
      </c>
    </row>
    <row r="346" spans="1:36" ht="12.75" customHeight="1" x14ac:dyDescent="0.2">
      <c r="A346" s="13" t="s">
        <v>472</v>
      </c>
      <c r="B346" s="13" t="s">
        <v>473</v>
      </c>
      <c r="C346" s="2">
        <v>671855</v>
      </c>
      <c r="D346" s="2">
        <v>671855</v>
      </c>
      <c r="E346" s="2">
        <v>671855</v>
      </c>
      <c r="F346" s="2">
        <v>671855</v>
      </c>
      <c r="G346" s="2">
        <v>671855</v>
      </c>
      <c r="H346" s="2">
        <v>671855</v>
      </c>
      <c r="I346" s="2">
        <v>671855</v>
      </c>
      <c r="J346" s="2">
        <v>671855</v>
      </c>
      <c r="K346" s="2">
        <v>671855</v>
      </c>
      <c r="L346" s="2">
        <v>671855</v>
      </c>
      <c r="M346" s="2">
        <v>671855</v>
      </c>
      <c r="N346" s="2">
        <v>671855</v>
      </c>
      <c r="O346" s="2">
        <v>671855</v>
      </c>
      <c r="P346" s="2">
        <v>8734113</v>
      </c>
      <c r="Q346" s="2">
        <v>671855</v>
      </c>
      <c r="S346" s="15"/>
      <c r="T346" s="15" t="s">
        <v>128</v>
      </c>
      <c r="U346" s="15"/>
      <c r="V346" s="16"/>
      <c r="W346" s="16"/>
      <c r="X346" s="16"/>
      <c r="Y346" s="16">
        <f t="shared" si="56"/>
        <v>-671855</v>
      </c>
      <c r="Z346" s="16"/>
      <c r="AA346" s="16"/>
      <c r="AB346" s="3">
        <f>-Q346-V346-W346-X346-Y346-Z346-AA346</f>
        <v>0</v>
      </c>
      <c r="AC346" s="15"/>
      <c r="AD346" s="16"/>
      <c r="AE346" s="16"/>
      <c r="AF346" s="16"/>
      <c r="AG346" s="16">
        <f>-O346</f>
        <v>-671855</v>
      </c>
      <c r="AH346" s="16"/>
      <c r="AI346" s="16"/>
      <c r="AJ346" s="15">
        <f t="shared" si="48"/>
        <v>0</v>
      </c>
    </row>
    <row r="347" spans="1:36" ht="12.75" customHeight="1" x14ac:dyDescent="0.2">
      <c r="C347" s="27" t="s">
        <v>122</v>
      </c>
      <c r="D347" s="27" t="s">
        <v>122</v>
      </c>
      <c r="E347" s="27" t="s">
        <v>122</v>
      </c>
      <c r="F347" s="27" t="s">
        <v>122</v>
      </c>
      <c r="G347" s="27" t="s">
        <v>122</v>
      </c>
      <c r="H347" s="27" t="s">
        <v>122</v>
      </c>
      <c r="I347" s="27" t="s">
        <v>122</v>
      </c>
      <c r="J347" s="27" t="s">
        <v>122</v>
      </c>
      <c r="K347" s="27" t="s">
        <v>122</v>
      </c>
      <c r="L347" s="27" t="s">
        <v>122</v>
      </c>
      <c r="M347" s="27" t="s">
        <v>122</v>
      </c>
      <c r="N347" s="27" t="s">
        <v>122</v>
      </c>
      <c r="O347" s="27" t="s">
        <v>122</v>
      </c>
      <c r="P347" s="27" t="s">
        <v>122</v>
      </c>
      <c r="Q347" s="27" t="s">
        <v>122</v>
      </c>
      <c r="S347" s="15"/>
      <c r="T347" s="15"/>
      <c r="U347" s="15"/>
      <c r="V347" s="16"/>
      <c r="W347" s="16"/>
      <c r="X347" s="16"/>
      <c r="Y347" s="16"/>
      <c r="Z347" s="16"/>
      <c r="AA347" s="16"/>
      <c r="AC347" s="15"/>
      <c r="AD347" s="16"/>
      <c r="AE347" s="16"/>
      <c r="AF347" s="16"/>
      <c r="AG347" s="16"/>
      <c r="AH347" s="16"/>
      <c r="AI347" s="16"/>
      <c r="AJ347" s="15"/>
    </row>
    <row r="348" spans="1:36" ht="12.75" customHeight="1" x14ac:dyDescent="0.2">
      <c r="A348" s="22" t="s">
        <v>474</v>
      </c>
      <c r="B348" s="23"/>
      <c r="C348" s="24">
        <v>12057854</v>
      </c>
      <c r="D348" s="24">
        <v>12057854</v>
      </c>
      <c r="E348" s="24">
        <v>12057854</v>
      </c>
      <c r="F348" s="24">
        <v>12057854</v>
      </c>
      <c r="G348" s="24">
        <v>12057854</v>
      </c>
      <c r="H348" s="24">
        <v>12057854</v>
      </c>
      <c r="I348" s="24">
        <v>12057854</v>
      </c>
      <c r="J348" s="24">
        <v>12057854</v>
      </c>
      <c r="K348" s="24">
        <v>12057854</v>
      </c>
      <c r="L348" s="24">
        <v>12057854</v>
      </c>
      <c r="M348" s="24">
        <v>12057854</v>
      </c>
      <c r="N348" s="24">
        <v>12057854</v>
      </c>
      <c r="O348" s="24">
        <v>12057854</v>
      </c>
      <c r="P348" s="24">
        <v>156752106</v>
      </c>
      <c r="Q348" s="24">
        <v>12057854</v>
      </c>
      <c r="S348" s="15"/>
      <c r="T348" s="15"/>
      <c r="U348" s="15"/>
      <c r="V348" s="16"/>
      <c r="W348" s="16"/>
      <c r="X348" s="16"/>
      <c r="Y348" s="16"/>
      <c r="Z348" s="16"/>
      <c r="AA348" s="16"/>
      <c r="AC348" s="15"/>
      <c r="AD348" s="16"/>
      <c r="AE348" s="16"/>
      <c r="AF348" s="16"/>
      <c r="AG348" s="16"/>
      <c r="AH348" s="16"/>
      <c r="AI348" s="16"/>
      <c r="AJ348" s="15"/>
    </row>
    <row r="349" spans="1:36" ht="12.75" customHeight="1" x14ac:dyDescent="0.2">
      <c r="C349" s="2"/>
      <c r="D349" s="2"/>
      <c r="E349" s="2"/>
      <c r="F349" s="2"/>
      <c r="G349" s="2"/>
      <c r="H349" s="2"/>
      <c r="I349" s="2"/>
      <c r="J349" s="2"/>
      <c r="K349" s="2"/>
      <c r="L349" s="2"/>
      <c r="M349" s="2"/>
      <c r="N349" s="2"/>
      <c r="O349" s="2"/>
      <c r="S349" s="15"/>
      <c r="T349" s="15"/>
      <c r="U349" s="15"/>
      <c r="V349" s="16"/>
      <c r="W349" s="16"/>
      <c r="X349" s="16"/>
      <c r="Y349" s="16"/>
      <c r="Z349" s="16"/>
      <c r="AA349" s="16"/>
      <c r="AB349" s="3">
        <f>-Q349-V349-W349-X349-Y349-Z349-AA349</f>
        <v>0</v>
      </c>
      <c r="AC349" s="15"/>
      <c r="AD349" s="16"/>
      <c r="AE349" s="16"/>
      <c r="AF349" s="16"/>
      <c r="AG349" s="16"/>
      <c r="AH349" s="16"/>
      <c r="AI349" s="16"/>
      <c r="AJ349" s="15">
        <f t="shared" si="48"/>
        <v>0</v>
      </c>
    </row>
    <row r="350" spans="1:36" ht="12.75" customHeight="1" x14ac:dyDescent="0.2">
      <c r="A350" s="22" t="s">
        <v>475</v>
      </c>
      <c r="B350" s="23"/>
      <c r="C350" s="24"/>
      <c r="D350" s="24"/>
      <c r="E350" s="24"/>
      <c r="F350" s="24"/>
      <c r="G350" s="24"/>
      <c r="H350" s="24"/>
      <c r="I350" s="24"/>
      <c r="J350" s="24"/>
      <c r="K350" s="24"/>
      <c r="L350" s="24"/>
      <c r="M350" s="24"/>
      <c r="N350" s="24"/>
      <c r="O350" s="24"/>
      <c r="P350" s="24"/>
      <c r="Q350" s="24"/>
      <c r="S350" s="15"/>
      <c r="T350" s="15"/>
      <c r="U350" s="15"/>
      <c r="V350" s="16"/>
      <c r="W350" s="16"/>
      <c r="X350" s="16"/>
      <c r="Y350" s="16"/>
      <c r="Z350" s="16"/>
      <c r="AA350" s="16"/>
      <c r="AB350" s="3">
        <f>-Q350-V350-W350-X350-Y350-Z350-AA350</f>
        <v>0</v>
      </c>
      <c r="AC350" s="15"/>
      <c r="AD350" s="16"/>
      <c r="AE350" s="16"/>
      <c r="AF350" s="16"/>
      <c r="AG350" s="16"/>
      <c r="AH350" s="16"/>
      <c r="AI350" s="16"/>
      <c r="AJ350" s="15">
        <f t="shared" si="48"/>
        <v>0</v>
      </c>
    </row>
    <row r="351" spans="1:36" ht="12.75" customHeight="1" x14ac:dyDescent="0.2">
      <c r="A351" s="13" t="s">
        <v>476</v>
      </c>
      <c r="B351" s="13" t="s">
        <v>477</v>
      </c>
      <c r="C351" s="2">
        <v>1379073</v>
      </c>
      <c r="D351" s="2">
        <v>1341203</v>
      </c>
      <c r="E351" s="2">
        <v>1303219</v>
      </c>
      <c r="F351" s="2">
        <v>1041674</v>
      </c>
      <c r="G351" s="2">
        <v>1012400</v>
      </c>
      <c r="H351" s="2">
        <v>983036</v>
      </c>
      <c r="I351" s="2">
        <v>953584</v>
      </c>
      <c r="J351" s="2">
        <v>924042</v>
      </c>
      <c r="K351" s="2">
        <v>893412</v>
      </c>
      <c r="L351" s="2">
        <v>862689</v>
      </c>
      <c r="M351" s="2">
        <v>831874</v>
      </c>
      <c r="N351" s="2">
        <v>800964</v>
      </c>
      <c r="O351" s="2">
        <v>769961</v>
      </c>
      <c r="P351" s="2">
        <v>13097131</v>
      </c>
      <c r="Q351" s="2">
        <v>1007472</v>
      </c>
      <c r="S351" s="15"/>
      <c r="T351" s="15"/>
      <c r="U351" s="15"/>
      <c r="V351" s="16"/>
      <c r="W351" s="16"/>
      <c r="X351" s="16"/>
      <c r="Y351" s="16">
        <f>-Q351</f>
        <v>-1007472</v>
      </c>
      <c r="Z351" s="16"/>
      <c r="AA351" s="16"/>
      <c r="AB351" s="3">
        <f>-Q351-V351-W351-X351-Y351-Z351-AA351</f>
        <v>0</v>
      </c>
      <c r="AC351" s="15"/>
      <c r="AD351" s="16"/>
      <c r="AE351" s="16"/>
      <c r="AF351" s="16"/>
      <c r="AG351" s="16">
        <f>-O351</f>
        <v>-769961</v>
      </c>
      <c r="AH351" s="16"/>
      <c r="AI351" s="16"/>
      <c r="AJ351" s="15">
        <f t="shared" si="48"/>
        <v>0</v>
      </c>
    </row>
    <row r="352" spans="1:36" ht="12.75" customHeight="1" x14ac:dyDescent="0.2">
      <c r="C352" s="2"/>
      <c r="D352" s="2"/>
      <c r="E352" s="2"/>
      <c r="F352" s="2"/>
      <c r="G352" s="2"/>
      <c r="H352" s="2"/>
      <c r="I352" s="2"/>
      <c r="J352" s="2"/>
      <c r="K352" s="2"/>
      <c r="L352" s="2"/>
      <c r="M352" s="2"/>
      <c r="N352" s="2"/>
      <c r="O352" s="2"/>
      <c r="S352" s="15"/>
      <c r="T352" s="15"/>
      <c r="U352" s="15"/>
      <c r="V352" s="16"/>
      <c r="W352" s="16"/>
      <c r="X352" s="16"/>
      <c r="Y352" s="16"/>
      <c r="Z352" s="16"/>
      <c r="AA352" s="16"/>
      <c r="AC352" s="15"/>
      <c r="AD352" s="16"/>
      <c r="AE352" s="16"/>
      <c r="AF352" s="16"/>
      <c r="AG352" s="16"/>
      <c r="AH352" s="16"/>
      <c r="AI352" s="16"/>
      <c r="AJ352" s="15"/>
    </row>
    <row r="353" spans="1:36" ht="12.75" customHeight="1" x14ac:dyDescent="0.2">
      <c r="A353" s="22" t="s">
        <v>478</v>
      </c>
      <c r="B353" s="23"/>
      <c r="C353" s="24"/>
      <c r="D353" s="24"/>
      <c r="E353" s="24"/>
      <c r="F353" s="24"/>
      <c r="G353" s="24"/>
      <c r="H353" s="24"/>
      <c r="I353" s="24"/>
      <c r="J353" s="24"/>
      <c r="K353" s="24"/>
      <c r="L353" s="24"/>
      <c r="M353" s="24"/>
      <c r="N353" s="24"/>
      <c r="O353" s="24"/>
      <c r="P353" s="24"/>
      <c r="Q353" s="24"/>
      <c r="S353" s="15"/>
      <c r="T353" s="15"/>
      <c r="U353" s="15"/>
      <c r="V353" s="16"/>
      <c r="W353" s="16"/>
      <c r="X353" s="16"/>
      <c r="Y353" s="16"/>
      <c r="Z353" s="16"/>
      <c r="AA353" s="16"/>
      <c r="AC353" s="15"/>
      <c r="AD353" s="16"/>
      <c r="AE353" s="16"/>
      <c r="AF353" s="16"/>
      <c r="AG353" s="16"/>
      <c r="AH353" s="16"/>
      <c r="AI353" s="16"/>
      <c r="AJ353" s="15"/>
    </row>
    <row r="354" spans="1:36" ht="12.75" customHeight="1" x14ac:dyDescent="0.2">
      <c r="A354" s="13" t="s">
        <v>479</v>
      </c>
      <c r="B354" s="13" t="s">
        <v>480</v>
      </c>
      <c r="C354" s="2">
        <v>100421</v>
      </c>
      <c r="D354" s="2">
        <v>79891</v>
      </c>
      <c r="E354" s="2">
        <v>77143</v>
      </c>
      <c r="F354" s="2">
        <v>77143</v>
      </c>
      <c r="G354" s="2">
        <v>98571</v>
      </c>
      <c r="H354" s="2">
        <v>98571</v>
      </c>
      <c r="I354" s="2">
        <v>97415</v>
      </c>
      <c r="J354" s="2">
        <v>98398</v>
      </c>
      <c r="K354" s="2">
        <v>92118</v>
      </c>
      <c r="L354" s="2">
        <v>67975</v>
      </c>
      <c r="M354" s="2">
        <v>67975</v>
      </c>
      <c r="N354" s="2">
        <v>67975</v>
      </c>
      <c r="O354" s="2">
        <v>67975</v>
      </c>
      <c r="P354" s="2">
        <v>1091571</v>
      </c>
      <c r="Q354" s="2">
        <v>83967</v>
      </c>
      <c r="S354" s="15">
        <v>26</v>
      </c>
      <c r="T354" s="15" t="s">
        <v>143</v>
      </c>
      <c r="U354" s="15"/>
      <c r="V354" s="16">
        <f>-Q354</f>
        <v>-83967</v>
      </c>
      <c r="W354" s="16"/>
      <c r="X354" s="16"/>
      <c r="Y354" s="16"/>
      <c r="Z354" s="16"/>
      <c r="AA354" s="16"/>
      <c r="AB354" s="3">
        <f>-Q354-V354-W354-X354-Y354-Z354-AA354</f>
        <v>0</v>
      </c>
      <c r="AC354" s="15"/>
      <c r="AD354" s="16">
        <f>-O354</f>
        <v>-67975</v>
      </c>
      <c r="AE354" s="16"/>
      <c r="AF354" s="16"/>
      <c r="AG354" s="16"/>
      <c r="AH354" s="16"/>
      <c r="AI354" s="16"/>
      <c r="AJ354" s="15">
        <f t="shared" si="48"/>
        <v>0</v>
      </c>
    </row>
    <row r="355" spans="1:36" ht="12.75" customHeight="1" x14ac:dyDescent="0.2">
      <c r="C355" s="27" t="s">
        <v>122</v>
      </c>
      <c r="D355" s="27" t="s">
        <v>122</v>
      </c>
      <c r="E355" s="27" t="s">
        <v>122</v>
      </c>
      <c r="F355" s="27" t="s">
        <v>122</v>
      </c>
      <c r="G355" s="27" t="s">
        <v>122</v>
      </c>
      <c r="H355" s="27" t="s">
        <v>122</v>
      </c>
      <c r="I355" s="27" t="s">
        <v>122</v>
      </c>
      <c r="J355" s="27" t="s">
        <v>122</v>
      </c>
      <c r="K355" s="27" t="s">
        <v>122</v>
      </c>
      <c r="L355" s="27" t="s">
        <v>122</v>
      </c>
      <c r="M355" s="27" t="s">
        <v>122</v>
      </c>
      <c r="N355" s="27" t="s">
        <v>122</v>
      </c>
      <c r="O355" s="27" t="s">
        <v>122</v>
      </c>
      <c r="P355" s="27" t="s">
        <v>122</v>
      </c>
      <c r="Q355" s="27" t="s">
        <v>122</v>
      </c>
      <c r="S355" s="15"/>
      <c r="T355" s="15"/>
      <c r="U355" s="15"/>
      <c r="V355" s="16"/>
      <c r="W355" s="16"/>
      <c r="X355" s="16"/>
      <c r="Y355" s="16"/>
      <c r="Z355" s="16"/>
      <c r="AA355" s="16"/>
      <c r="AC355" s="15"/>
      <c r="AD355" s="16"/>
      <c r="AE355" s="16"/>
      <c r="AF355" s="16"/>
      <c r="AG355" s="16"/>
      <c r="AH355" s="16"/>
      <c r="AI355" s="16"/>
      <c r="AJ355" s="15"/>
    </row>
    <row r="356" spans="1:36" ht="12.75" customHeight="1" x14ac:dyDescent="0.2">
      <c r="A356" s="22" t="s">
        <v>481</v>
      </c>
      <c r="B356" s="23"/>
      <c r="C356" s="24">
        <v>100421</v>
      </c>
      <c r="D356" s="24">
        <v>79891</v>
      </c>
      <c r="E356" s="24">
        <v>77143</v>
      </c>
      <c r="F356" s="24">
        <v>77143</v>
      </c>
      <c r="G356" s="24">
        <v>98571</v>
      </c>
      <c r="H356" s="24">
        <v>98571</v>
      </c>
      <c r="I356" s="24">
        <v>97415</v>
      </c>
      <c r="J356" s="24">
        <v>98398</v>
      </c>
      <c r="K356" s="24">
        <v>92118</v>
      </c>
      <c r="L356" s="24">
        <v>67975</v>
      </c>
      <c r="M356" s="24">
        <v>67975</v>
      </c>
      <c r="N356" s="24">
        <v>67975</v>
      </c>
      <c r="O356" s="24">
        <v>67975</v>
      </c>
      <c r="P356" s="24">
        <v>1091571</v>
      </c>
      <c r="Q356" s="24">
        <v>83967</v>
      </c>
      <c r="S356" s="15"/>
      <c r="T356" s="15"/>
      <c r="U356" s="15"/>
      <c r="V356" s="16"/>
      <c r="W356" s="16"/>
      <c r="X356" s="16"/>
      <c r="Y356" s="16"/>
      <c r="Z356" s="16"/>
      <c r="AA356" s="16"/>
      <c r="AC356" s="15"/>
      <c r="AD356" s="16"/>
      <c r="AE356" s="16"/>
      <c r="AF356" s="16"/>
      <c r="AG356" s="16"/>
      <c r="AH356" s="16"/>
      <c r="AI356" s="16"/>
      <c r="AJ356" s="15"/>
    </row>
    <row r="357" spans="1:36" ht="12.75" customHeight="1" x14ac:dyDescent="0.2">
      <c r="C357" s="2"/>
      <c r="D357" s="2"/>
      <c r="E357" s="2"/>
      <c r="F357" s="2"/>
      <c r="G357" s="2"/>
      <c r="H357" s="2"/>
      <c r="I357" s="2"/>
      <c r="J357" s="2"/>
      <c r="K357" s="2"/>
      <c r="L357" s="2"/>
      <c r="M357" s="2"/>
      <c r="N357" s="2"/>
      <c r="O357" s="2"/>
      <c r="S357" s="15"/>
      <c r="T357" s="15"/>
      <c r="U357" s="15"/>
      <c r="V357" s="16"/>
      <c r="W357" s="16"/>
      <c r="X357" s="16"/>
      <c r="Y357" s="16"/>
      <c r="Z357" s="16"/>
      <c r="AA357" s="16"/>
      <c r="AC357" s="15"/>
      <c r="AD357" s="16"/>
      <c r="AE357" s="16"/>
      <c r="AF357" s="16"/>
      <c r="AG357" s="16"/>
      <c r="AH357" s="16"/>
      <c r="AI357" s="16"/>
      <c r="AJ357" s="15"/>
    </row>
    <row r="358" spans="1:36" ht="12.75" customHeight="1" x14ac:dyDescent="0.3">
      <c r="A358" s="19" t="s">
        <v>482</v>
      </c>
      <c r="B358" s="20"/>
      <c r="C358" s="21">
        <v>73612196</v>
      </c>
      <c r="D358" s="21">
        <v>73419503</v>
      </c>
      <c r="E358" s="21">
        <v>73385492</v>
      </c>
      <c r="F358" s="21">
        <v>73406784</v>
      </c>
      <c r="G358" s="21">
        <v>73328969</v>
      </c>
      <c r="H358" s="21">
        <v>73275127</v>
      </c>
      <c r="I358" s="21">
        <v>73911977</v>
      </c>
      <c r="J358" s="21">
        <v>73797996</v>
      </c>
      <c r="K358" s="21">
        <v>73744357</v>
      </c>
      <c r="L358" s="21">
        <v>73843272</v>
      </c>
      <c r="M358" s="21">
        <v>73802141</v>
      </c>
      <c r="N358" s="21">
        <v>73714754</v>
      </c>
      <c r="O358" s="21">
        <v>74259294</v>
      </c>
      <c r="P358" s="21">
        <v>957501861</v>
      </c>
      <c r="Q358" s="21">
        <v>73653989</v>
      </c>
      <c r="S358" s="15"/>
      <c r="T358" s="15"/>
      <c r="U358" s="15"/>
      <c r="V358" s="16"/>
      <c r="W358" s="16"/>
      <c r="X358" s="16"/>
      <c r="Y358" s="16"/>
      <c r="Z358" s="16"/>
      <c r="AA358" s="16"/>
      <c r="AC358" s="15"/>
      <c r="AD358" s="16"/>
      <c r="AE358" s="16"/>
      <c r="AF358" s="16"/>
      <c r="AG358" s="16"/>
      <c r="AH358" s="16"/>
      <c r="AI358" s="16"/>
      <c r="AJ358" s="15"/>
    </row>
    <row r="359" spans="1:36" ht="12.75" customHeight="1" x14ac:dyDescent="0.2">
      <c r="C359" s="2"/>
      <c r="D359" s="2"/>
      <c r="E359" s="2"/>
      <c r="F359" s="2"/>
      <c r="G359" s="2"/>
      <c r="H359" s="2"/>
      <c r="I359" s="2"/>
      <c r="J359" s="2"/>
      <c r="K359" s="2"/>
      <c r="L359" s="2"/>
      <c r="M359" s="2"/>
      <c r="N359" s="2"/>
      <c r="O359" s="2"/>
      <c r="S359" s="15"/>
      <c r="T359" s="15"/>
      <c r="U359" s="15"/>
      <c r="V359" s="16"/>
      <c r="W359" s="16"/>
      <c r="X359" s="16"/>
      <c r="Y359" s="16"/>
      <c r="Z359" s="16"/>
      <c r="AA359" s="16"/>
      <c r="AB359" s="3">
        <f t="shared" ref="AB359:AB364" si="57">-Q359-V359-W359-X359-Y359-Z359-AA359</f>
        <v>0</v>
      </c>
      <c r="AC359" s="15"/>
      <c r="AD359" s="16"/>
      <c r="AE359" s="16"/>
      <c r="AF359" s="16"/>
      <c r="AG359" s="16"/>
      <c r="AH359" s="16"/>
      <c r="AI359" s="16"/>
      <c r="AJ359" s="15">
        <f t="shared" si="48"/>
        <v>0</v>
      </c>
    </row>
    <row r="360" spans="1:36" ht="12.75" customHeight="1" x14ac:dyDescent="0.3">
      <c r="A360" s="19" t="s">
        <v>483</v>
      </c>
      <c r="B360" s="20"/>
      <c r="C360" s="21"/>
      <c r="D360" s="21"/>
      <c r="E360" s="21"/>
      <c r="F360" s="21"/>
      <c r="G360" s="21"/>
      <c r="H360" s="21"/>
      <c r="I360" s="21"/>
      <c r="J360" s="21"/>
      <c r="K360" s="21"/>
      <c r="L360" s="21"/>
      <c r="M360" s="21"/>
      <c r="N360" s="21"/>
      <c r="O360" s="21"/>
      <c r="P360" s="21"/>
      <c r="Q360" s="21"/>
      <c r="S360" s="15"/>
      <c r="T360" s="15"/>
      <c r="U360" s="15"/>
      <c r="V360" s="16"/>
      <c r="W360" s="16"/>
      <c r="X360" s="16"/>
      <c r="Y360" s="16"/>
      <c r="Z360" s="16"/>
      <c r="AA360" s="16"/>
      <c r="AB360" s="3">
        <f t="shared" si="57"/>
        <v>0</v>
      </c>
      <c r="AC360" s="15"/>
      <c r="AD360" s="16"/>
      <c r="AE360" s="16"/>
      <c r="AF360" s="16"/>
      <c r="AG360" s="16"/>
      <c r="AH360" s="16"/>
      <c r="AI360" s="16"/>
      <c r="AJ360" s="15">
        <f t="shared" si="48"/>
        <v>0</v>
      </c>
    </row>
    <row r="361" spans="1:36" ht="12.75" customHeight="1" x14ac:dyDescent="0.2">
      <c r="C361" s="2"/>
      <c r="D361" s="2"/>
      <c r="E361" s="2"/>
      <c r="F361" s="2"/>
      <c r="G361" s="2"/>
      <c r="H361" s="2"/>
      <c r="I361" s="2"/>
      <c r="J361" s="2"/>
      <c r="K361" s="2"/>
      <c r="L361" s="2"/>
      <c r="M361" s="2"/>
      <c r="N361" s="2"/>
      <c r="O361" s="2"/>
      <c r="S361" s="15"/>
      <c r="T361" s="15"/>
      <c r="U361" s="15"/>
      <c r="V361" s="16"/>
      <c r="W361" s="16"/>
      <c r="X361" s="16"/>
      <c r="Y361" s="16"/>
      <c r="Z361" s="16"/>
      <c r="AA361" s="16"/>
      <c r="AB361" s="3">
        <f t="shared" si="57"/>
        <v>0</v>
      </c>
      <c r="AC361" s="15"/>
      <c r="AD361" s="16"/>
      <c r="AE361" s="16"/>
      <c r="AF361" s="16"/>
      <c r="AG361" s="16"/>
      <c r="AH361" s="16"/>
      <c r="AI361" s="16"/>
      <c r="AJ361" s="15">
        <f t="shared" si="48"/>
        <v>0</v>
      </c>
    </row>
    <row r="362" spans="1:36" ht="12.75" customHeight="1" x14ac:dyDescent="0.2">
      <c r="A362" s="22" t="s">
        <v>484</v>
      </c>
      <c r="B362" s="23"/>
      <c r="C362" s="24"/>
      <c r="D362" s="24"/>
      <c r="E362" s="24"/>
      <c r="F362" s="24"/>
      <c r="G362" s="24"/>
      <c r="H362" s="24"/>
      <c r="I362" s="24"/>
      <c r="J362" s="24"/>
      <c r="K362" s="24"/>
      <c r="L362" s="24"/>
      <c r="M362" s="24"/>
      <c r="N362" s="24"/>
      <c r="O362" s="24"/>
      <c r="P362" s="24"/>
      <c r="Q362" s="24"/>
      <c r="S362" s="15"/>
      <c r="T362" s="15"/>
      <c r="U362" s="15"/>
      <c r="V362" s="16"/>
      <c r="W362" s="16"/>
      <c r="X362" s="16"/>
      <c r="Y362" s="16"/>
      <c r="Z362" s="16"/>
      <c r="AA362" s="16"/>
      <c r="AB362" s="3">
        <f t="shared" si="57"/>
        <v>0</v>
      </c>
      <c r="AC362" s="15"/>
      <c r="AD362" s="16"/>
      <c r="AE362" s="16"/>
      <c r="AF362" s="16"/>
      <c r="AG362" s="16"/>
      <c r="AH362" s="16"/>
      <c r="AI362" s="16"/>
      <c r="AJ362" s="15">
        <f t="shared" si="48"/>
        <v>0</v>
      </c>
    </row>
    <row r="363" spans="1:36" s="32" customFormat="1" ht="12.75" customHeight="1" x14ac:dyDescent="0.2">
      <c r="A363" s="13" t="s">
        <v>485</v>
      </c>
      <c r="B363" s="13" t="s">
        <v>486</v>
      </c>
      <c r="C363" s="2">
        <v>77756946</v>
      </c>
      <c r="D363" s="2">
        <v>79354685</v>
      </c>
      <c r="E363" s="2">
        <v>80802832</v>
      </c>
      <c r="F363" s="2">
        <v>81577645</v>
      </c>
      <c r="G363" s="2">
        <v>82914043</v>
      </c>
      <c r="H363" s="2">
        <v>83862553</v>
      </c>
      <c r="I363" s="2">
        <v>84386829</v>
      </c>
      <c r="J363" s="2">
        <v>85128231</v>
      </c>
      <c r="K363" s="2">
        <v>85955490</v>
      </c>
      <c r="L363" s="2">
        <v>86496360</v>
      </c>
      <c r="M363" s="2">
        <v>87612943</v>
      </c>
      <c r="N363" s="2">
        <v>88647048</v>
      </c>
      <c r="O363" s="2">
        <v>89596670</v>
      </c>
      <c r="P363" s="2">
        <v>1094092273</v>
      </c>
      <c r="Q363" s="2">
        <v>84160944</v>
      </c>
      <c r="S363" s="33"/>
      <c r="T363" s="33"/>
      <c r="U363" s="33"/>
      <c r="V363" s="33"/>
      <c r="W363" s="33"/>
      <c r="X363" s="33"/>
      <c r="Y363" s="33"/>
      <c r="Z363" s="33"/>
      <c r="AA363" s="16">
        <f t="shared" ref="AA363:AA364" si="58">-Q363</f>
        <v>-84160944</v>
      </c>
      <c r="AB363" s="3">
        <f t="shared" si="57"/>
        <v>0</v>
      </c>
      <c r="AC363" s="33"/>
      <c r="AD363" s="33"/>
      <c r="AE363" s="33"/>
      <c r="AF363" s="33"/>
      <c r="AG363" s="33"/>
      <c r="AH363" s="33"/>
      <c r="AI363" s="16">
        <f t="shared" ref="AI363:AI364" si="59">-O363</f>
        <v>-89596670</v>
      </c>
      <c r="AJ363" s="15">
        <f t="shared" si="48"/>
        <v>0</v>
      </c>
    </row>
    <row r="364" spans="1:36" ht="12.75" customHeight="1" x14ac:dyDescent="0.2">
      <c r="A364" s="13" t="s">
        <v>487</v>
      </c>
      <c r="B364" s="13" t="s">
        <v>488</v>
      </c>
      <c r="C364" s="2">
        <v>72147220</v>
      </c>
      <c r="D364" s="2">
        <v>72147220</v>
      </c>
      <c r="E364" s="2">
        <v>72147220</v>
      </c>
      <c r="F364" s="2">
        <v>72147220</v>
      </c>
      <c r="G364" s="2">
        <v>72147220</v>
      </c>
      <c r="H364" s="2">
        <v>72147220</v>
      </c>
      <c r="I364" s="2">
        <v>72147220</v>
      </c>
      <c r="J364" s="2">
        <v>72147220</v>
      </c>
      <c r="K364" s="2">
        <v>72147220</v>
      </c>
      <c r="L364" s="2">
        <v>72147220</v>
      </c>
      <c r="M364" s="2">
        <v>72147220</v>
      </c>
      <c r="N364" s="2">
        <v>72147220</v>
      </c>
      <c r="O364" s="2">
        <v>72147220</v>
      </c>
      <c r="P364" s="2">
        <v>937913860</v>
      </c>
      <c r="Q364" s="2">
        <v>72147220</v>
      </c>
      <c r="S364" s="15">
        <v>4</v>
      </c>
      <c r="T364" s="15" t="s">
        <v>222</v>
      </c>
      <c r="U364" s="15"/>
      <c r="V364" s="16"/>
      <c r="W364" s="16"/>
      <c r="X364" s="16"/>
      <c r="Y364" s="16"/>
      <c r="Z364" s="16"/>
      <c r="AA364" s="16">
        <f t="shared" si="58"/>
        <v>-72147220</v>
      </c>
      <c r="AB364" s="3">
        <f t="shared" si="57"/>
        <v>0</v>
      </c>
      <c r="AC364" s="15"/>
      <c r="AD364" s="16"/>
      <c r="AE364" s="16"/>
      <c r="AF364" s="16"/>
      <c r="AG364" s="16"/>
      <c r="AH364" s="16"/>
      <c r="AI364" s="16">
        <f t="shared" si="59"/>
        <v>-72147220</v>
      </c>
      <c r="AJ364" s="15">
        <f t="shared" ref="AJ364:AJ367" si="60">SUM(AD364:AI364)+O364</f>
        <v>0</v>
      </c>
    </row>
    <row r="365" spans="1:36" ht="12.75" customHeight="1" x14ac:dyDescent="0.2">
      <c r="C365" s="27" t="s">
        <v>122</v>
      </c>
      <c r="D365" s="27" t="s">
        <v>122</v>
      </c>
      <c r="E365" s="27" t="s">
        <v>122</v>
      </c>
      <c r="F365" s="27" t="s">
        <v>122</v>
      </c>
      <c r="G365" s="27" t="s">
        <v>122</v>
      </c>
      <c r="H365" s="27" t="s">
        <v>122</v>
      </c>
      <c r="I365" s="27" t="s">
        <v>122</v>
      </c>
      <c r="J365" s="27" t="s">
        <v>122</v>
      </c>
      <c r="K365" s="27" t="s">
        <v>122</v>
      </c>
      <c r="L365" s="27" t="s">
        <v>122</v>
      </c>
      <c r="M365" s="27" t="s">
        <v>122</v>
      </c>
      <c r="N365" s="27" t="s">
        <v>122</v>
      </c>
      <c r="O365" s="27" t="s">
        <v>122</v>
      </c>
      <c r="P365" s="27" t="s">
        <v>122</v>
      </c>
      <c r="Q365" s="27" t="s">
        <v>122</v>
      </c>
      <c r="S365" s="15"/>
      <c r="T365" s="15"/>
      <c r="U365" s="15"/>
      <c r="V365" s="16"/>
      <c r="W365" s="16"/>
      <c r="X365" s="16"/>
      <c r="Y365" s="16"/>
      <c r="Z365" s="16"/>
      <c r="AA365" s="16"/>
      <c r="AC365" s="15"/>
      <c r="AD365" s="16"/>
      <c r="AE365" s="16"/>
      <c r="AF365" s="16"/>
      <c r="AG365" s="16"/>
      <c r="AH365" s="16"/>
      <c r="AI365" s="16"/>
      <c r="AJ365" s="15"/>
    </row>
    <row r="366" spans="1:36" ht="12.75" customHeight="1" x14ac:dyDescent="0.2">
      <c r="A366" s="22" t="s">
        <v>489</v>
      </c>
      <c r="B366" s="23"/>
      <c r="C366" s="24">
        <v>149904166</v>
      </c>
      <c r="D366" s="24">
        <v>151501905</v>
      </c>
      <c r="E366" s="24">
        <v>152950052</v>
      </c>
      <c r="F366" s="24">
        <v>153724865</v>
      </c>
      <c r="G366" s="24">
        <v>155061263</v>
      </c>
      <c r="H366" s="24">
        <v>156009773</v>
      </c>
      <c r="I366" s="24">
        <v>156534049</v>
      </c>
      <c r="J366" s="24">
        <v>157275451</v>
      </c>
      <c r="K366" s="24">
        <v>158102710</v>
      </c>
      <c r="L366" s="24">
        <v>158643580</v>
      </c>
      <c r="M366" s="24">
        <v>159760163</v>
      </c>
      <c r="N366" s="24">
        <v>160794268</v>
      </c>
      <c r="O366" s="24">
        <v>161743890</v>
      </c>
      <c r="P366" s="24">
        <v>2032006133</v>
      </c>
      <c r="Q366" s="24">
        <v>156308164</v>
      </c>
      <c r="S366" s="15"/>
      <c r="T366" s="15"/>
      <c r="U366" s="15"/>
      <c r="V366" s="16"/>
      <c r="W366" s="16"/>
      <c r="X366" s="16"/>
      <c r="Y366" s="16"/>
      <c r="Z366" s="16"/>
      <c r="AA366" s="16"/>
      <c r="AC366" s="15"/>
      <c r="AD366" s="16"/>
      <c r="AE366" s="16"/>
      <c r="AF366" s="16"/>
      <c r="AG366" s="16"/>
      <c r="AH366" s="16"/>
      <c r="AI366" s="16"/>
      <c r="AJ366" s="15"/>
    </row>
    <row r="367" spans="1:36" ht="12.75" customHeight="1" x14ac:dyDescent="0.2">
      <c r="C367" s="2"/>
      <c r="D367" s="2"/>
      <c r="E367" s="2"/>
      <c r="F367" s="2"/>
      <c r="G367" s="2"/>
      <c r="H367" s="2"/>
      <c r="I367" s="2"/>
      <c r="J367" s="2"/>
      <c r="K367" s="2"/>
      <c r="L367" s="2"/>
      <c r="M367" s="2"/>
      <c r="N367" s="2"/>
      <c r="O367" s="2"/>
      <c r="S367" s="15"/>
      <c r="T367" s="15"/>
      <c r="U367" s="15"/>
      <c r="V367" s="16"/>
      <c r="W367" s="16"/>
      <c r="X367" s="16"/>
      <c r="Y367" s="16"/>
      <c r="Z367" s="16"/>
      <c r="AA367" s="16"/>
      <c r="AC367" s="15"/>
      <c r="AD367" s="16"/>
      <c r="AE367" s="16"/>
      <c r="AF367" s="16"/>
      <c r="AG367" s="16"/>
      <c r="AH367" s="16"/>
      <c r="AI367" s="16"/>
      <c r="AJ367" s="15">
        <f t="shared" si="60"/>
        <v>0</v>
      </c>
    </row>
    <row r="368" spans="1:36" ht="12.75" customHeight="1" x14ac:dyDescent="0.3">
      <c r="A368" s="19" t="s">
        <v>490</v>
      </c>
      <c r="B368" s="20"/>
      <c r="C368" s="21">
        <v>149904166</v>
      </c>
      <c r="D368" s="21">
        <v>151501905</v>
      </c>
      <c r="E368" s="21">
        <v>152950052</v>
      </c>
      <c r="F368" s="21">
        <v>153724865</v>
      </c>
      <c r="G368" s="21">
        <v>155061263</v>
      </c>
      <c r="H368" s="21">
        <v>156009773</v>
      </c>
      <c r="I368" s="21">
        <v>156534049</v>
      </c>
      <c r="J368" s="21">
        <v>157275451</v>
      </c>
      <c r="K368" s="21">
        <v>158102710</v>
      </c>
      <c r="L368" s="21">
        <v>158643580</v>
      </c>
      <c r="M368" s="21">
        <v>159760163</v>
      </c>
      <c r="N368" s="21">
        <v>160794268</v>
      </c>
      <c r="O368" s="21">
        <v>161743890</v>
      </c>
      <c r="P368" s="21">
        <v>2032006133</v>
      </c>
      <c r="Q368" s="21">
        <v>156308164</v>
      </c>
      <c r="S368" s="15"/>
      <c r="T368" s="15" t="s">
        <v>491</v>
      </c>
      <c r="U368" s="15"/>
      <c r="V368" s="48">
        <f t="shared" ref="V368:AA368" si="61">SUM(V15:V367)</f>
        <v>392857067</v>
      </c>
      <c r="W368" s="48">
        <f t="shared" si="61"/>
        <v>-99888683.900000006</v>
      </c>
      <c r="X368" s="48">
        <f t="shared" si="61"/>
        <v>6731240</v>
      </c>
      <c r="Y368" s="48">
        <f t="shared" si="61"/>
        <v>-2821097</v>
      </c>
      <c r="Z368" s="48">
        <f t="shared" si="61"/>
        <v>0</v>
      </c>
      <c r="AA368" s="48">
        <f t="shared" si="61"/>
        <v>-296878527.10000002</v>
      </c>
      <c r="AB368" s="49">
        <f>SUM(V368:AA368)</f>
        <v>-1</v>
      </c>
      <c r="AC368" s="15"/>
      <c r="AD368" s="48">
        <f t="shared" ref="AD368:AH368" si="62">SUM(AD15:AD367)</f>
        <v>411971638</v>
      </c>
      <c r="AE368" s="48">
        <f t="shared" si="62"/>
        <v>-103377536.80000001</v>
      </c>
      <c r="AF368" s="48">
        <f t="shared" si="62"/>
        <v>4690537</v>
      </c>
      <c r="AG368" s="48">
        <f t="shared" si="62"/>
        <v>-428570</v>
      </c>
      <c r="AH368" s="48">
        <f t="shared" si="62"/>
        <v>0</v>
      </c>
      <c r="AI368" s="48">
        <f>SUM(AI15:AI367)</f>
        <v>-312856069.19999999</v>
      </c>
      <c r="AJ368" s="44">
        <f>SUM(AD368:AI368)</f>
        <v>-1</v>
      </c>
    </row>
    <row r="369" spans="1:4095 4098:8190 8193:15360 15363:16384" ht="12.75" customHeight="1" x14ac:dyDescent="0.2">
      <c r="C369" s="2"/>
      <c r="D369" s="2"/>
      <c r="E369" s="2"/>
      <c r="F369" s="2"/>
      <c r="G369" s="2"/>
      <c r="H369" s="2"/>
      <c r="I369" s="2"/>
      <c r="J369" s="2"/>
      <c r="K369" s="2"/>
      <c r="L369" s="2"/>
      <c r="M369" s="2"/>
      <c r="N369" s="2"/>
      <c r="O369" s="2"/>
      <c r="S369" s="15"/>
      <c r="T369" s="15" t="s">
        <v>492</v>
      </c>
      <c r="U369" s="15"/>
      <c r="V369" s="16"/>
      <c r="W369" s="16"/>
      <c r="X369" s="16"/>
      <c r="Y369" s="16"/>
      <c r="Z369" s="16"/>
      <c r="AA369" s="16"/>
      <c r="AC369" s="15"/>
      <c r="AD369" s="16"/>
      <c r="AE369" s="16"/>
      <c r="AF369" s="16"/>
      <c r="AG369" s="16"/>
      <c r="AH369" s="16"/>
      <c r="AI369" s="16"/>
      <c r="AJ369" s="15"/>
    </row>
    <row r="370" spans="1:4095 4098:8190 8193:15360 15363:16384" ht="20.25" customHeight="1" x14ac:dyDescent="0.4">
      <c r="A370" s="4" t="s">
        <v>493</v>
      </c>
      <c r="B370" s="17"/>
      <c r="C370" s="18">
        <v>245801194</v>
      </c>
      <c r="D370" s="18">
        <v>249088202</v>
      </c>
      <c r="E370" s="18">
        <v>250948674</v>
      </c>
      <c r="F370" s="18">
        <v>252265838</v>
      </c>
      <c r="G370" s="18">
        <v>254178526</v>
      </c>
      <c r="H370" s="18">
        <v>256082774</v>
      </c>
      <c r="I370" s="18">
        <v>255448425</v>
      </c>
      <c r="J370" s="18">
        <v>256612269</v>
      </c>
      <c r="K370" s="18">
        <v>258166948</v>
      </c>
      <c r="L370" s="18">
        <v>258922050</v>
      </c>
      <c r="M370" s="18">
        <v>260194914</v>
      </c>
      <c r="N370" s="18">
        <v>258899420</v>
      </c>
      <c r="O370" s="18">
        <v>261573517</v>
      </c>
      <c r="P370" s="18">
        <v>3318182750</v>
      </c>
      <c r="Q370" s="18">
        <v>255244827</v>
      </c>
      <c r="S370" s="15"/>
      <c r="T370" s="15" t="s">
        <v>494</v>
      </c>
      <c r="U370" s="15"/>
      <c r="V370" s="16"/>
      <c r="W370" s="16"/>
      <c r="X370" s="16"/>
      <c r="Y370" s="16"/>
      <c r="Z370" s="16"/>
      <c r="AA370" s="16"/>
      <c r="AC370" s="15"/>
      <c r="AD370" s="16"/>
      <c r="AE370" s="16"/>
      <c r="AF370" s="16"/>
      <c r="AG370" s="16"/>
      <c r="AH370" s="16"/>
      <c r="AI370" s="16"/>
      <c r="AJ370" s="15"/>
    </row>
    <row r="371" spans="1:4095 4098:8190 8193:15360 15363:16384" ht="12.75" customHeight="1" x14ac:dyDescent="0.2">
      <c r="C371" s="27" t="s">
        <v>317</v>
      </c>
      <c r="D371" s="27" t="s">
        <v>317</v>
      </c>
      <c r="E371" s="27" t="s">
        <v>317</v>
      </c>
      <c r="F371" s="27" t="s">
        <v>317</v>
      </c>
      <c r="G371" s="27" t="s">
        <v>317</v>
      </c>
      <c r="H371" s="27" t="s">
        <v>317</v>
      </c>
      <c r="I371" s="27" t="s">
        <v>317</v>
      </c>
      <c r="J371" s="27" t="s">
        <v>317</v>
      </c>
      <c r="K371" s="27" t="s">
        <v>317</v>
      </c>
      <c r="L371" s="27" t="s">
        <v>317</v>
      </c>
      <c r="M371" s="27" t="s">
        <v>317</v>
      </c>
      <c r="N371" s="27" t="s">
        <v>317</v>
      </c>
      <c r="O371" s="27" t="s">
        <v>317</v>
      </c>
      <c r="P371" s="27" t="s">
        <v>317</v>
      </c>
      <c r="Q371" s="27" t="s">
        <v>317</v>
      </c>
      <c r="S371" s="15"/>
      <c r="T371" s="15" t="s">
        <v>495</v>
      </c>
      <c r="U371" s="15"/>
      <c r="V371" s="16"/>
      <c r="W371" s="16"/>
      <c r="X371" s="16"/>
      <c r="Y371" s="16"/>
      <c r="Z371" s="16"/>
      <c r="AA371" s="16"/>
      <c r="AC371" s="15"/>
      <c r="AD371" s="16"/>
      <c r="AE371" s="16"/>
      <c r="AF371" s="16"/>
      <c r="AG371" s="16"/>
      <c r="AH371" s="16"/>
      <c r="AI371" s="16"/>
      <c r="AJ371" s="15"/>
    </row>
    <row r="372" spans="1:4095 4098:8190 8193:15360 15363:16384" ht="12.75" customHeight="1" x14ac:dyDescent="0.2">
      <c r="C372" s="2"/>
      <c r="D372" s="2"/>
      <c r="E372" s="2"/>
      <c r="F372" s="2"/>
      <c r="G372" s="2"/>
      <c r="H372" s="2"/>
      <c r="I372" s="2"/>
      <c r="J372" s="2"/>
      <c r="K372" s="2"/>
      <c r="L372" s="2"/>
      <c r="M372" s="2"/>
      <c r="N372" s="2"/>
      <c r="O372" s="2"/>
      <c r="S372" s="15"/>
      <c r="T372" s="15"/>
      <c r="U372" s="15"/>
      <c r="V372" s="16">
        <f>'[61]FC Common Alloc Per ROR'!T59+'[61]Corporate and Skipack Alloc'!R21</f>
        <v>7785268.4129888248</v>
      </c>
      <c r="W372" s="16">
        <f>+'[61]FC Common Alloc Per ROR'!T65-'[61]Corporate and Skipack Alloc'!R38</f>
        <v>-1321787.2880684838</v>
      </c>
      <c r="X372" s="16">
        <f>+'[61]FC Common Alloc Per ROR'!T62</f>
        <v>252.78311050989529</v>
      </c>
      <c r="Y372" s="16"/>
      <c r="Z372" s="16"/>
      <c r="AA372" s="16">
        <f>-V372-W372-X372</f>
        <v>-6463733.9080308508</v>
      </c>
      <c r="AC372" s="15"/>
      <c r="AD372" s="16">
        <f>+'[61]FC Common Alloc Per ROR'!S59+'[61]Corporate and Skipack Alloc'!Y21</f>
        <v>7900956.7739750743</v>
      </c>
      <c r="AE372" s="16">
        <f>+'[61]FC Common Alloc Per ROR'!S65-'[61]Corporate and Skipack Alloc'!Y38</f>
        <v>-1527050.5724618374</v>
      </c>
      <c r="AF372" s="16">
        <f>'[61]FC Common Alloc Per ROR'!S62</f>
        <v>0</v>
      </c>
      <c r="AG372" s="16"/>
      <c r="AH372" s="16"/>
      <c r="AI372" s="16">
        <f>-AD372-AE372-AF372</f>
        <v>-6373906.2015132364</v>
      </c>
      <c r="AJ372" s="15"/>
    </row>
    <row r="373" spans="1:4095 4098:8190 8193:15360 15363:16384" ht="12.75" customHeight="1" x14ac:dyDescent="0.2">
      <c r="C373" s="2"/>
      <c r="D373" s="2"/>
      <c r="E373" s="2"/>
      <c r="F373" s="2"/>
      <c r="G373" s="2"/>
      <c r="H373" s="2"/>
      <c r="I373" s="2"/>
      <c r="J373" s="2"/>
      <c r="K373" s="2"/>
      <c r="L373" s="2"/>
      <c r="M373" s="2"/>
      <c r="N373" s="2"/>
      <c r="O373" s="2"/>
      <c r="S373" s="15"/>
      <c r="T373" s="15"/>
      <c r="U373" s="15"/>
      <c r="V373" s="16"/>
      <c r="W373" s="16"/>
      <c r="X373" s="16"/>
      <c r="Y373" s="16">
        <f>'[61]FC with allocations'!U269</f>
        <v>3544427.0313423071</v>
      </c>
      <c r="Z373" s="16"/>
      <c r="AA373" s="16">
        <f>-Y373</f>
        <v>-3544427.0313423071</v>
      </c>
      <c r="AC373" s="15"/>
      <c r="AD373" s="16"/>
      <c r="AE373" s="16"/>
      <c r="AF373" s="16"/>
      <c r="AG373" s="16">
        <f>'[61]FC with allocations'!AC269</f>
        <v>7101688.950410001</v>
      </c>
      <c r="AH373" s="16"/>
      <c r="AI373" s="16">
        <f>-AG373</f>
        <v>-7101688.950410001</v>
      </c>
      <c r="AJ373" s="15"/>
    </row>
    <row r="374" spans="1:4095 4098:8190 8193:15360 15363:16384" ht="12.75" customHeight="1" x14ac:dyDescent="0.2">
      <c r="C374" s="2"/>
      <c r="D374" s="2"/>
      <c r="E374" s="2"/>
      <c r="F374" s="2"/>
      <c r="G374" s="2"/>
      <c r="H374" s="2"/>
      <c r="I374" s="2"/>
      <c r="J374" s="2"/>
      <c r="K374" s="2"/>
      <c r="L374" s="2"/>
      <c r="M374" s="2"/>
      <c r="N374" s="2"/>
      <c r="O374" s="2"/>
      <c r="S374" s="15"/>
      <c r="T374" s="15"/>
      <c r="U374" s="15"/>
      <c r="V374" s="48">
        <f>SUM(V368:V373)</f>
        <v>400642335.41298884</v>
      </c>
      <c r="W374" s="48">
        <f t="shared" ref="W374:AA374" si="63">SUM(W368:W373)</f>
        <v>-101210471.18806849</v>
      </c>
      <c r="X374" s="48">
        <f t="shared" si="63"/>
        <v>6731492.7831105096</v>
      </c>
      <c r="Y374" s="48">
        <f t="shared" si="63"/>
        <v>723330.03134230711</v>
      </c>
      <c r="Z374" s="48">
        <f>SUM(Z368:Z373)</f>
        <v>0</v>
      </c>
      <c r="AA374" s="48">
        <f t="shared" si="63"/>
        <v>-306886688.03937322</v>
      </c>
      <c r="AC374" s="15"/>
      <c r="AD374" s="48">
        <f t="shared" ref="AD374:AI374" si="64">SUM(AD368:AD373)</f>
        <v>419872594.77397507</v>
      </c>
      <c r="AE374" s="48">
        <f t="shared" si="64"/>
        <v>-104904587.37246186</v>
      </c>
      <c r="AF374" s="48">
        <f t="shared" si="64"/>
        <v>4690537</v>
      </c>
      <c r="AG374" s="48">
        <f t="shared" si="64"/>
        <v>6673118.950410001</v>
      </c>
      <c r="AH374" s="48">
        <f t="shared" si="64"/>
        <v>0</v>
      </c>
      <c r="AI374" s="48">
        <f t="shared" si="64"/>
        <v>-326331664.35192323</v>
      </c>
      <c r="AJ374" s="15"/>
    </row>
    <row r="375" spans="1:4095 4098:8190 8193:15360 15363:16384" ht="12.75" customHeight="1" x14ac:dyDescent="0.2">
      <c r="C375" s="2"/>
      <c r="D375" s="2"/>
      <c r="E375" s="2"/>
      <c r="F375" s="2"/>
      <c r="G375" s="2"/>
      <c r="H375" s="2"/>
      <c r="I375" s="2"/>
      <c r="J375" s="2"/>
      <c r="K375" s="2"/>
      <c r="L375" s="2"/>
      <c r="M375" s="2"/>
      <c r="N375" s="2"/>
      <c r="O375" s="2"/>
      <c r="S375" s="15"/>
      <c r="T375" s="15"/>
      <c r="U375" s="15"/>
      <c r="V375" s="15"/>
      <c r="W375" s="15"/>
      <c r="X375" s="15"/>
      <c r="Y375" s="15"/>
      <c r="Z375" s="15"/>
      <c r="AA375" s="15"/>
      <c r="AC375" s="15"/>
      <c r="AD375" s="15"/>
      <c r="AE375" s="15"/>
      <c r="AF375" s="15"/>
      <c r="AG375" s="15"/>
      <c r="AH375" s="15"/>
      <c r="AI375" s="15"/>
      <c r="AJ375" s="15"/>
    </row>
    <row r="376" spans="1:4095 4098:8190 8193:15360 15363:16384" ht="12.75" customHeight="1" x14ac:dyDescent="0.2">
      <c r="A376" s="13" t="s">
        <v>496</v>
      </c>
      <c r="C376" s="2"/>
      <c r="D376" s="2"/>
      <c r="E376" s="2"/>
      <c r="F376" s="2"/>
      <c r="G376" s="2"/>
      <c r="H376" s="2"/>
      <c r="I376" s="2"/>
      <c r="J376" s="2"/>
      <c r="K376" s="2"/>
      <c r="L376" s="2"/>
      <c r="M376" s="2"/>
      <c r="N376" s="2"/>
      <c r="O376" s="2"/>
      <c r="Q376" s="50" t="s">
        <v>497</v>
      </c>
      <c r="S376" s="15"/>
      <c r="T376" s="15"/>
      <c r="U376" s="15"/>
      <c r="V376" s="15"/>
      <c r="W376" s="15"/>
      <c r="X376" s="15"/>
      <c r="Y376" s="15"/>
      <c r="Z376" s="15"/>
      <c r="AA376" s="15"/>
      <c r="AC376" s="15"/>
      <c r="AD376" s="15"/>
      <c r="AE376" s="15"/>
      <c r="AF376" s="15"/>
      <c r="AG376" s="15"/>
      <c r="AH376" s="15"/>
      <c r="AI376" s="15"/>
      <c r="AJ376" s="15"/>
    </row>
    <row r="377" spans="1:4095 4098:8190 8193:15360 15363:16384" ht="12.75" customHeight="1" x14ac:dyDescent="0.2">
      <c r="A377" s="13" t="s">
        <v>498</v>
      </c>
      <c r="C377" s="2">
        <v>38029</v>
      </c>
      <c r="E377" s="2"/>
      <c r="F377" s="2"/>
      <c r="G377" s="2"/>
      <c r="H377" s="2"/>
      <c r="I377" s="2"/>
      <c r="J377" s="2"/>
      <c r="K377" s="2"/>
      <c r="L377" s="2"/>
      <c r="M377" s="2"/>
      <c r="N377" s="2"/>
      <c r="O377" s="2"/>
      <c r="Q377" s="50" t="s">
        <v>499</v>
      </c>
      <c r="S377" s="15"/>
      <c r="T377" s="15"/>
      <c r="U377" s="15"/>
      <c r="V377" s="15"/>
      <c r="W377" s="15"/>
      <c r="X377" s="15"/>
      <c r="Y377" s="15"/>
      <c r="Z377" s="15"/>
      <c r="AA377" s="15"/>
      <c r="AC377" s="15"/>
      <c r="AD377" s="15"/>
      <c r="AE377" s="15"/>
      <c r="AF377" s="15"/>
      <c r="AG377" s="15"/>
      <c r="AH377" s="15"/>
      <c r="AI377" s="15"/>
      <c r="AJ377" s="15"/>
    </row>
    <row r="378" spans="1:4095 4098:8190 8193:15360 15363:16384" ht="12.75" customHeight="1" x14ac:dyDescent="0.2">
      <c r="C378" s="51">
        <f>+N192</f>
        <v>1185611</v>
      </c>
      <c r="D378" s="51">
        <f>+O192</f>
        <v>1147582</v>
      </c>
      <c r="E378" s="2"/>
      <c r="F378" s="2"/>
      <c r="G378" s="2"/>
      <c r="H378" s="2"/>
      <c r="I378" s="2"/>
      <c r="J378" s="2"/>
      <c r="K378" s="2"/>
      <c r="L378" s="2"/>
      <c r="M378" s="2"/>
      <c r="N378" s="2"/>
      <c r="O378" s="2"/>
      <c r="S378" s="15"/>
      <c r="T378" s="15"/>
      <c r="U378" s="15"/>
      <c r="V378" s="15"/>
      <c r="W378" s="15"/>
      <c r="X378" s="15"/>
      <c r="Y378" s="15"/>
      <c r="Z378" s="15"/>
      <c r="AA378" s="15"/>
      <c r="AC378" s="15"/>
      <c r="AD378" s="15"/>
      <c r="AE378" s="15"/>
      <c r="AF378" s="15"/>
      <c r="AG378" s="15"/>
      <c r="AH378" s="15"/>
      <c r="AI378" s="15"/>
      <c r="AJ378" s="15"/>
    </row>
    <row r="379" spans="1:4095 4098:8190 8193:15360 15363:16384" ht="12.75" customHeight="1" x14ac:dyDescent="0.2">
      <c r="B379" s="52">
        <v>44561</v>
      </c>
      <c r="C379" s="52">
        <v>44562</v>
      </c>
      <c r="D379" s="52">
        <v>44593</v>
      </c>
      <c r="E379" s="52">
        <v>44621</v>
      </c>
      <c r="F379" s="52">
        <v>44652</v>
      </c>
      <c r="G379" s="52">
        <v>44682</v>
      </c>
      <c r="H379" s="52">
        <v>44713</v>
      </c>
      <c r="I379" s="52">
        <v>44743</v>
      </c>
      <c r="J379" s="52">
        <v>44774</v>
      </c>
      <c r="K379" s="52">
        <v>44805</v>
      </c>
      <c r="L379" s="52">
        <v>44835</v>
      </c>
      <c r="M379" s="52">
        <v>44866</v>
      </c>
      <c r="N379" s="52">
        <v>44896</v>
      </c>
      <c r="O379" s="2"/>
      <c r="U379" s="15"/>
      <c r="V379" s="15"/>
      <c r="W379" s="15"/>
      <c r="X379" s="15"/>
      <c r="Y379" s="15"/>
      <c r="Z379" s="15"/>
      <c r="AA379" s="15"/>
      <c r="AC379" s="15"/>
      <c r="AD379" s="15"/>
      <c r="AE379" s="15"/>
      <c r="AF379" s="15"/>
      <c r="AG379" s="15"/>
      <c r="AH379" s="15"/>
      <c r="AI379" s="15"/>
    </row>
    <row r="380" spans="1:4095 4098:8190 8193:15360 15363:16384" ht="12.75" customHeight="1" x14ac:dyDescent="0.2">
      <c r="A380" s="35" t="s">
        <v>278</v>
      </c>
      <c r="B380" s="51">
        <f>+O192</f>
        <v>1147582</v>
      </c>
      <c r="C380" s="2">
        <f>+B380-$C$377</f>
        <v>1109553</v>
      </c>
      <c r="D380" s="2">
        <f>+C380-$C$377</f>
        <v>1071524</v>
      </c>
      <c r="E380" s="2">
        <f t="shared" ref="E380:M380" si="65">+D380-$C$377</f>
        <v>1033495</v>
      </c>
      <c r="F380" s="2">
        <f t="shared" si="65"/>
        <v>995466</v>
      </c>
      <c r="G380" s="2">
        <f t="shared" si="65"/>
        <v>957437</v>
      </c>
      <c r="H380" s="2">
        <f t="shared" si="65"/>
        <v>919408</v>
      </c>
      <c r="I380" s="2">
        <f t="shared" si="65"/>
        <v>881379</v>
      </c>
      <c r="J380" s="2">
        <f t="shared" si="65"/>
        <v>843350</v>
      </c>
      <c r="K380" s="2">
        <f t="shared" si="65"/>
        <v>805321</v>
      </c>
      <c r="L380" s="2">
        <f t="shared" si="65"/>
        <v>767292</v>
      </c>
      <c r="M380" s="2">
        <f t="shared" si="65"/>
        <v>729263</v>
      </c>
      <c r="N380" s="2">
        <f>+M380-$C$377</f>
        <v>691234</v>
      </c>
      <c r="O380" s="2">
        <f>AVERAGE(B380:N380)</f>
        <v>919408</v>
      </c>
      <c r="U380" s="15"/>
      <c r="V380" s="15"/>
      <c r="W380" s="15"/>
      <c r="X380" s="15"/>
      <c r="Y380" s="15"/>
      <c r="Z380" s="15"/>
      <c r="AA380" s="15"/>
      <c r="AC380" s="15"/>
      <c r="AD380" s="15"/>
      <c r="AE380" s="15"/>
      <c r="AF380" s="15"/>
      <c r="AG380" s="15"/>
      <c r="AH380" s="15"/>
      <c r="AI380" s="15"/>
    </row>
    <row r="381" spans="1:4095 4098:8190 8193:15360 15363:16384" ht="12.75" customHeight="1" x14ac:dyDescent="0.2">
      <c r="B381" s="52">
        <v>44926</v>
      </c>
      <c r="C381" s="52">
        <v>44927</v>
      </c>
      <c r="D381" s="52">
        <v>44958</v>
      </c>
      <c r="E381" s="52">
        <v>44986</v>
      </c>
      <c r="F381" s="52">
        <v>45017</v>
      </c>
      <c r="G381" s="52">
        <v>45047</v>
      </c>
      <c r="H381" s="52">
        <v>45078</v>
      </c>
      <c r="I381" s="52">
        <v>45108</v>
      </c>
      <c r="J381" s="52">
        <v>45139</v>
      </c>
      <c r="K381" s="52">
        <v>45170</v>
      </c>
      <c r="L381" s="52">
        <v>45200</v>
      </c>
      <c r="M381" s="52">
        <v>45231</v>
      </c>
      <c r="N381" s="52">
        <v>45261</v>
      </c>
      <c r="O381" s="2"/>
      <c r="U381" s="15"/>
      <c r="V381" s="15"/>
      <c r="W381" s="15"/>
      <c r="X381" s="15"/>
      <c r="Y381" s="15"/>
      <c r="Z381" s="15"/>
      <c r="AA381" s="15"/>
      <c r="AC381" s="15"/>
      <c r="AD381" s="15"/>
      <c r="AE381" s="15"/>
      <c r="AF381" s="15"/>
      <c r="AG381" s="15"/>
      <c r="AH381" s="15"/>
      <c r="AI381" s="15"/>
    </row>
    <row r="382" spans="1:4095 4098:8190 8193:15360 15363:16384" ht="12.75" customHeight="1" x14ac:dyDescent="0.2">
      <c r="B382" s="56">
        <f>+N380</f>
        <v>691234</v>
      </c>
      <c r="C382" s="58">
        <f>+B382-$C$377</f>
        <v>653205</v>
      </c>
      <c r="D382" s="58">
        <f>+C382-$C$377</f>
        <v>615176</v>
      </c>
      <c r="E382" s="58">
        <f t="shared" ref="E382:M382" si="66">+D382-$C$377</f>
        <v>577147</v>
      </c>
      <c r="F382" s="58">
        <f t="shared" si="66"/>
        <v>539118</v>
      </c>
      <c r="G382" s="58">
        <f t="shared" si="66"/>
        <v>501089</v>
      </c>
      <c r="H382" s="58">
        <f t="shared" si="66"/>
        <v>463060</v>
      </c>
      <c r="I382" s="58">
        <f t="shared" si="66"/>
        <v>425031</v>
      </c>
      <c r="J382" s="58">
        <f t="shared" si="66"/>
        <v>387002</v>
      </c>
      <c r="K382" s="58">
        <f t="shared" si="66"/>
        <v>348973</v>
      </c>
      <c r="L382" s="58">
        <f t="shared" si="66"/>
        <v>310944</v>
      </c>
      <c r="M382" s="58">
        <f t="shared" si="66"/>
        <v>272915</v>
      </c>
      <c r="N382" s="58">
        <f>+M382-$C$377</f>
        <v>234886</v>
      </c>
      <c r="O382" s="58">
        <f>AVERAGE(B382:N382)</f>
        <v>463060</v>
      </c>
      <c r="P382"/>
      <c r="Q382"/>
      <c r="R382" s="58"/>
      <c r="S382" s="58"/>
      <c r="T382" s="58"/>
      <c r="U382" s="58"/>
      <c r="V382" s="58"/>
      <c r="W382" s="58"/>
      <c r="X382" s="58"/>
      <c r="Y382" s="58"/>
      <c r="Z382" s="58"/>
      <c r="AA382" s="58"/>
      <c r="AB382" s="58"/>
      <c r="AC382" s="58"/>
      <c r="AD382" s="58"/>
      <c r="AG382" s="58"/>
      <c r="AH382" s="58"/>
      <c r="AI382" s="58"/>
      <c r="AJ382" s="58"/>
      <c r="AK382" s="58"/>
      <c r="AL382" s="58"/>
      <c r="AM382" s="58"/>
      <c r="AN382" s="58"/>
      <c r="AO382" s="58"/>
      <c r="AP382" s="58"/>
      <c r="AQ382" s="58"/>
      <c r="AR382" s="58"/>
      <c r="AS382" s="58"/>
      <c r="AV382" s="58"/>
      <c r="AW382" s="58"/>
      <c r="AX382" s="58"/>
      <c r="AY382" s="58"/>
      <c r="AZ382" s="58"/>
      <c r="BA382" s="58"/>
      <c r="BB382" s="58"/>
      <c r="BC382" s="58"/>
      <c r="BD382" s="58"/>
      <c r="BE382" s="58"/>
      <c r="BF382" s="58"/>
      <c r="BG382" s="58"/>
      <c r="BH382" s="58"/>
      <c r="BK382" s="58"/>
      <c r="BL382" s="58"/>
      <c r="BM382" s="58"/>
      <c r="BN382" s="58"/>
      <c r="BO382" s="58"/>
      <c r="BP382" s="58"/>
      <c r="BQ382" s="58"/>
      <c r="BR382" s="58"/>
      <c r="BS382" s="58"/>
      <c r="BT382" s="58"/>
      <c r="BU382" s="58"/>
      <c r="BV382" s="58"/>
      <c r="BW382" s="58"/>
      <c r="BZ382" s="58"/>
      <c r="CA382" s="58"/>
      <c r="CB382" s="58"/>
      <c r="CC382" s="58"/>
      <c r="CD382" s="58"/>
      <c r="CE382" s="58"/>
      <c r="CF382" s="58"/>
      <c r="CG382" s="58"/>
      <c r="CH382" s="58"/>
      <c r="CI382" s="58"/>
      <c r="CJ382" s="58"/>
      <c r="CK382" s="58"/>
      <c r="CL382" s="58"/>
      <c r="CO382" s="58"/>
      <c r="CP382" s="58"/>
      <c r="CQ382" s="58"/>
      <c r="CR382" s="58"/>
      <c r="CS382" s="58"/>
      <c r="CT382" s="58"/>
      <c r="CU382" s="58"/>
      <c r="CV382" s="58"/>
      <c r="CW382" s="58"/>
      <c r="CX382" s="58"/>
      <c r="CY382" s="58"/>
      <c r="CZ382" s="58"/>
      <c r="DA382" s="58"/>
      <c r="DD382" s="58"/>
      <c r="DE382" s="58"/>
      <c r="DF382" s="58"/>
      <c r="DG382" s="58"/>
      <c r="DH382" s="58"/>
      <c r="DI382" s="58"/>
      <c r="DJ382" s="58"/>
      <c r="DK382" s="58"/>
      <c r="DL382" s="58"/>
      <c r="DM382" s="58"/>
      <c r="DN382" s="58"/>
      <c r="DO382" s="58"/>
      <c r="DP382" s="58"/>
      <c r="DS382" s="58"/>
      <c r="DT382" s="58"/>
      <c r="DU382" s="58"/>
      <c r="DV382" s="58"/>
      <c r="DW382" s="58"/>
      <c r="DX382" s="58"/>
      <c r="DY382" s="58"/>
      <c r="DZ382" s="58"/>
      <c r="EA382" s="58"/>
      <c r="EB382" s="58"/>
      <c r="EC382" s="58"/>
      <c r="ED382" s="58"/>
      <c r="EE382" s="58"/>
      <c r="EH382" s="58"/>
      <c r="EI382" s="58"/>
      <c r="EJ382" s="58"/>
      <c r="EK382" s="58"/>
      <c r="EL382" s="58"/>
      <c r="EM382" s="58"/>
      <c r="EN382" s="58"/>
      <c r="EO382" s="58"/>
      <c r="EP382" s="58"/>
      <c r="EQ382" s="58"/>
      <c r="ER382" s="58"/>
      <c r="ES382" s="58"/>
      <c r="ET382" s="58"/>
      <c r="EW382" s="58"/>
      <c r="EX382" s="58"/>
      <c r="EY382" s="58"/>
      <c r="EZ382" s="58"/>
      <c r="FA382" s="58"/>
      <c r="FB382" s="58"/>
      <c r="FC382" s="58"/>
      <c r="FD382" s="58"/>
      <c r="FE382" s="58"/>
      <c r="FF382" s="58"/>
      <c r="FG382" s="58"/>
      <c r="FH382" s="58"/>
      <c r="FI382" s="58"/>
      <c r="FL382" s="58"/>
      <c r="FM382" s="58"/>
      <c r="FN382" s="58"/>
      <c r="FO382" s="58"/>
      <c r="FP382" s="58"/>
      <c r="FQ382" s="58"/>
      <c r="FR382" s="58"/>
      <c r="FS382" s="58"/>
      <c r="FT382" s="58"/>
      <c r="FU382" s="58"/>
      <c r="FV382" s="58"/>
      <c r="FW382" s="58"/>
      <c r="FX382" s="58"/>
      <c r="GA382" s="58"/>
      <c r="GB382" s="58"/>
      <c r="GC382" s="58"/>
      <c r="GD382" s="58"/>
      <c r="GE382" s="58"/>
      <c r="GF382" s="58"/>
      <c r="GG382" s="58"/>
      <c r="GH382" s="58"/>
      <c r="GI382" s="58"/>
      <c r="GJ382" s="58"/>
      <c r="GK382" s="58"/>
      <c r="GL382" s="58"/>
      <c r="GM382" s="58"/>
      <c r="GP382" s="58"/>
      <c r="GQ382" s="58"/>
      <c r="GR382" s="58"/>
      <c r="GS382" s="58"/>
      <c r="GT382" s="58"/>
      <c r="GU382" s="58"/>
      <c r="GV382" s="58"/>
      <c r="GW382" s="58"/>
      <c r="GX382" s="58"/>
      <c r="GY382" s="58"/>
      <c r="GZ382" s="58"/>
      <c r="HA382" s="58"/>
      <c r="HB382" s="58"/>
      <c r="HE382" s="58"/>
      <c r="HF382" s="58"/>
      <c r="HG382" s="58"/>
      <c r="HH382" s="58"/>
      <c r="HI382" s="58"/>
      <c r="HJ382" s="58"/>
      <c r="HK382" s="58"/>
      <c r="HL382" s="58"/>
      <c r="HM382" s="58"/>
      <c r="HN382" s="58"/>
      <c r="HO382" s="58"/>
      <c r="HP382" s="58"/>
      <c r="HQ382" s="58"/>
      <c r="HT382" s="58"/>
      <c r="HU382" s="58"/>
      <c r="HV382" s="58"/>
      <c r="HW382" s="58"/>
      <c r="HX382" s="58"/>
      <c r="HY382" s="58"/>
      <c r="HZ382" s="58"/>
      <c r="IA382" s="58"/>
      <c r="IB382" s="58"/>
      <c r="IC382" s="58"/>
      <c r="ID382" s="58"/>
      <c r="IE382" s="58"/>
      <c r="IF382" s="58"/>
      <c r="II382" s="58"/>
      <c r="IJ382" s="58"/>
      <c r="IK382" s="58"/>
      <c r="IL382" s="58"/>
      <c r="IM382" s="58"/>
      <c r="IN382" s="58"/>
      <c r="IO382" s="58"/>
      <c r="IP382" s="58"/>
      <c r="IQ382" s="58"/>
      <c r="IR382" s="58"/>
      <c r="IS382" s="58"/>
      <c r="IT382" s="58"/>
      <c r="IU382" s="58"/>
      <c r="IX382" s="58"/>
      <c r="IY382" s="58"/>
      <c r="IZ382" s="58"/>
      <c r="JA382" s="58"/>
      <c r="JB382" s="58"/>
      <c r="JC382" s="58"/>
      <c r="JD382" s="58"/>
      <c r="JE382" s="58"/>
      <c r="JF382" s="58"/>
      <c r="JG382" s="58"/>
      <c r="JH382" s="58"/>
      <c r="JI382" s="58"/>
      <c r="JJ382" s="58"/>
      <c r="JM382" s="58"/>
      <c r="JN382" s="58"/>
      <c r="JO382" s="58"/>
      <c r="JP382" s="58"/>
      <c r="JQ382" s="58"/>
      <c r="JR382" s="58"/>
      <c r="JS382" s="58"/>
      <c r="JT382" s="58"/>
      <c r="JU382" s="58"/>
      <c r="JV382" s="58"/>
      <c r="JW382" s="58"/>
      <c r="JX382" s="58"/>
      <c r="JY382" s="58"/>
      <c r="KB382" s="58"/>
      <c r="KC382" s="58"/>
      <c r="KD382" s="58"/>
      <c r="KE382" s="58"/>
      <c r="KF382" s="58"/>
      <c r="KG382" s="58"/>
      <c r="KH382" s="58"/>
      <c r="KI382" s="58"/>
      <c r="KJ382" s="58"/>
      <c r="KK382" s="58"/>
      <c r="KL382" s="58"/>
      <c r="KM382" s="58"/>
      <c r="KN382" s="58"/>
      <c r="KQ382" s="58"/>
      <c r="KR382" s="58"/>
      <c r="KS382" s="58"/>
      <c r="KT382" s="58"/>
      <c r="KU382" s="58"/>
      <c r="KV382" s="58"/>
      <c r="KW382" s="58"/>
      <c r="KX382" s="58"/>
      <c r="KY382" s="58"/>
      <c r="KZ382" s="58"/>
      <c r="LA382" s="58"/>
      <c r="LB382" s="58"/>
      <c r="LC382" s="58"/>
      <c r="LF382" s="58"/>
      <c r="LG382" s="58"/>
      <c r="LH382" s="58"/>
      <c r="LI382" s="58"/>
      <c r="LJ382" s="58"/>
      <c r="LK382" s="58"/>
      <c r="LL382" s="58"/>
      <c r="LM382" s="58"/>
      <c r="LN382" s="58"/>
      <c r="LO382" s="58"/>
      <c r="LP382" s="58"/>
      <c r="LQ382" s="58"/>
      <c r="LR382" s="58"/>
      <c r="LU382" s="58"/>
      <c r="LV382" s="58"/>
      <c r="LW382" s="58"/>
      <c r="LX382" s="58"/>
      <c r="LY382" s="58"/>
      <c r="LZ382" s="58"/>
      <c r="MA382" s="58"/>
      <c r="MB382" s="58"/>
      <c r="MC382" s="58"/>
      <c r="MD382" s="58"/>
      <c r="ME382" s="58"/>
      <c r="MF382" s="58"/>
      <c r="MG382" s="58"/>
      <c r="MJ382" s="58"/>
      <c r="MK382" s="58"/>
      <c r="ML382" s="58"/>
      <c r="MM382" s="58"/>
      <c r="MN382" s="58"/>
      <c r="MO382" s="58"/>
      <c r="MP382" s="58"/>
      <c r="MQ382" s="58"/>
      <c r="MR382" s="58"/>
      <c r="MS382" s="58"/>
      <c r="MT382" s="58"/>
      <c r="MU382" s="58"/>
      <c r="MV382" s="58"/>
      <c r="MY382" s="58"/>
      <c r="MZ382" s="58"/>
      <c r="NA382" s="58"/>
      <c r="NB382" s="58"/>
      <c r="NC382" s="58"/>
      <c r="ND382" s="58"/>
      <c r="NE382" s="58"/>
      <c r="NF382" s="58"/>
      <c r="NG382" s="58"/>
      <c r="NH382" s="58"/>
      <c r="NI382" s="58"/>
      <c r="NJ382" s="58"/>
      <c r="NK382" s="58"/>
      <c r="NN382" s="58"/>
      <c r="NO382" s="58"/>
      <c r="NP382" s="58"/>
      <c r="NQ382" s="58"/>
      <c r="NR382" s="58"/>
      <c r="NS382" s="58"/>
      <c r="NT382" s="58"/>
      <c r="NU382" s="58"/>
      <c r="NV382" s="58"/>
      <c r="NW382" s="58"/>
      <c r="NX382" s="58"/>
      <c r="NY382" s="58"/>
      <c r="NZ382" s="58"/>
      <c r="OC382" s="58"/>
      <c r="OD382" s="58"/>
      <c r="OE382" s="58"/>
      <c r="OF382" s="58"/>
      <c r="OG382" s="58"/>
      <c r="OH382" s="58"/>
      <c r="OI382" s="58"/>
      <c r="OJ382" s="58"/>
      <c r="OK382" s="58"/>
      <c r="OL382" s="58"/>
      <c r="OM382" s="58"/>
      <c r="ON382" s="58"/>
      <c r="OO382" s="58"/>
      <c r="OR382" s="58"/>
      <c r="OS382" s="58"/>
      <c r="OT382" s="58"/>
      <c r="OU382" s="58"/>
      <c r="OV382" s="58"/>
      <c r="OW382" s="58"/>
      <c r="OX382" s="58"/>
      <c r="OY382" s="58"/>
      <c r="OZ382" s="58"/>
      <c r="PA382" s="58"/>
      <c r="PB382" s="58"/>
      <c r="PC382" s="58"/>
      <c r="PD382" s="58"/>
      <c r="PG382" s="58"/>
      <c r="PH382" s="58"/>
      <c r="PI382" s="58"/>
      <c r="PJ382" s="58"/>
      <c r="PK382" s="58"/>
      <c r="PL382" s="58"/>
      <c r="PM382" s="58"/>
      <c r="PN382" s="58"/>
      <c r="PO382" s="58"/>
      <c r="PP382" s="58"/>
      <c r="PQ382" s="58"/>
      <c r="PR382" s="58"/>
      <c r="PS382" s="58"/>
      <c r="PV382" s="58"/>
      <c r="PW382" s="58"/>
      <c r="PX382" s="58"/>
      <c r="PY382" s="58"/>
      <c r="PZ382" s="58"/>
      <c r="QA382" s="58"/>
      <c r="QB382" s="58"/>
      <c r="QC382" s="58"/>
      <c r="QD382" s="58"/>
      <c r="QE382" s="58"/>
      <c r="QF382" s="58"/>
      <c r="QG382" s="58"/>
      <c r="QH382" s="58"/>
      <c r="QK382" s="58"/>
      <c r="QL382" s="58"/>
      <c r="QM382" s="58"/>
      <c r="QN382" s="58"/>
      <c r="QO382" s="58"/>
      <c r="QP382" s="58"/>
      <c r="QQ382" s="58"/>
      <c r="QR382" s="58"/>
      <c r="QS382" s="58"/>
      <c r="QT382" s="58"/>
      <c r="QU382" s="58"/>
      <c r="QV382" s="58"/>
      <c r="QW382" s="58"/>
      <c r="QZ382" s="58"/>
      <c r="RA382" s="58"/>
      <c r="RB382" s="58"/>
      <c r="RC382" s="58"/>
      <c r="RD382" s="58"/>
      <c r="RE382" s="58"/>
      <c r="RF382" s="58"/>
      <c r="RG382" s="58"/>
      <c r="RH382" s="58"/>
      <c r="RI382" s="58"/>
      <c r="RJ382" s="58"/>
      <c r="RK382" s="58"/>
      <c r="RL382" s="58"/>
      <c r="RO382" s="58"/>
      <c r="RP382" s="58"/>
      <c r="RQ382" s="58"/>
      <c r="RR382" s="58"/>
      <c r="RS382" s="58"/>
      <c r="RT382" s="58"/>
      <c r="RU382" s="58"/>
      <c r="RV382" s="58"/>
      <c r="RW382" s="58"/>
      <c r="RX382" s="58"/>
      <c r="RY382" s="58"/>
      <c r="RZ382" s="58"/>
      <c r="SA382" s="58"/>
      <c r="SD382" s="58"/>
      <c r="SE382" s="58"/>
      <c r="SF382" s="58"/>
      <c r="SG382" s="58"/>
      <c r="SH382" s="58"/>
      <c r="SI382" s="58"/>
      <c r="SJ382" s="58"/>
      <c r="SK382" s="58"/>
      <c r="SL382" s="58"/>
      <c r="SM382" s="58"/>
      <c r="SN382" s="58"/>
      <c r="SO382" s="58"/>
      <c r="SP382" s="58"/>
      <c r="SS382" s="58"/>
      <c r="ST382" s="58"/>
      <c r="SU382" s="58"/>
      <c r="SV382" s="58"/>
      <c r="SW382" s="58"/>
      <c r="SX382" s="58"/>
      <c r="SY382" s="58"/>
      <c r="SZ382" s="58"/>
      <c r="TA382" s="58"/>
      <c r="TB382" s="58"/>
      <c r="TC382" s="58"/>
      <c r="TD382" s="58"/>
      <c r="TE382" s="58"/>
      <c r="TH382" s="58"/>
      <c r="TI382" s="58"/>
      <c r="TJ382" s="58"/>
      <c r="TK382" s="58"/>
      <c r="TL382" s="58"/>
      <c r="TM382" s="58"/>
      <c r="TN382" s="58"/>
      <c r="TO382" s="58"/>
      <c r="TP382" s="58"/>
      <c r="TQ382" s="58"/>
      <c r="TR382" s="58"/>
      <c r="TS382" s="58"/>
      <c r="TT382" s="58"/>
      <c r="TW382" s="58"/>
      <c r="TX382" s="58"/>
      <c r="TY382" s="58"/>
      <c r="TZ382" s="58"/>
      <c r="UA382" s="58"/>
      <c r="UB382" s="58"/>
      <c r="UC382" s="58"/>
      <c r="UD382" s="58"/>
      <c r="UE382" s="58"/>
      <c r="UF382" s="58"/>
      <c r="UG382" s="58"/>
      <c r="UH382" s="58"/>
      <c r="UI382" s="58"/>
      <c r="UL382" s="58"/>
      <c r="UM382" s="58"/>
      <c r="UN382" s="58"/>
      <c r="UO382" s="58"/>
      <c r="UP382" s="58"/>
      <c r="UQ382" s="58"/>
      <c r="UR382" s="58"/>
      <c r="US382" s="58"/>
      <c r="UT382" s="58"/>
      <c r="UU382" s="58"/>
      <c r="UV382" s="58"/>
      <c r="UW382" s="58"/>
      <c r="UX382" s="58"/>
      <c r="VA382" s="58"/>
      <c r="VB382" s="58"/>
      <c r="VC382" s="58"/>
      <c r="VD382" s="58"/>
      <c r="VE382" s="58"/>
      <c r="VF382" s="58"/>
      <c r="VG382" s="58"/>
      <c r="VH382" s="58"/>
      <c r="VI382" s="58"/>
      <c r="VJ382" s="58"/>
      <c r="VK382" s="58"/>
      <c r="VL382" s="58"/>
      <c r="VM382" s="58"/>
      <c r="VP382" s="58"/>
      <c r="VQ382" s="58"/>
      <c r="VR382" s="58"/>
      <c r="VS382" s="58"/>
      <c r="VT382" s="58"/>
      <c r="VU382" s="58"/>
      <c r="VV382" s="58"/>
      <c r="VW382" s="58"/>
      <c r="VX382" s="58"/>
      <c r="VY382" s="58"/>
      <c r="VZ382" s="58"/>
      <c r="WA382" s="58"/>
      <c r="WB382" s="58"/>
      <c r="WE382" s="58"/>
      <c r="WF382" s="58"/>
      <c r="WG382" s="58"/>
      <c r="WH382" s="58"/>
      <c r="WI382" s="58"/>
      <c r="WJ382" s="58"/>
      <c r="WK382" s="58"/>
      <c r="WL382" s="58"/>
      <c r="WM382" s="58"/>
      <c r="WN382" s="58"/>
      <c r="WO382" s="58"/>
      <c r="WP382" s="58"/>
      <c r="WQ382" s="58"/>
      <c r="WT382" s="58"/>
      <c r="WU382" s="58"/>
      <c r="WV382" s="58"/>
      <c r="WW382" s="58"/>
      <c r="WX382" s="58"/>
      <c r="WY382" s="58"/>
      <c r="WZ382" s="58"/>
      <c r="XA382" s="58"/>
      <c r="XB382" s="58"/>
      <c r="XC382" s="58"/>
      <c r="XD382" s="58"/>
      <c r="XE382" s="58"/>
      <c r="XF382" s="58"/>
      <c r="XI382" s="58"/>
      <c r="XJ382" s="58"/>
      <c r="XK382" s="58"/>
      <c r="XL382" s="58"/>
      <c r="XM382" s="58"/>
      <c r="XN382" s="58"/>
      <c r="XO382" s="58"/>
      <c r="XP382" s="58"/>
      <c r="XQ382" s="58"/>
      <c r="XR382" s="58"/>
      <c r="XS382" s="58"/>
      <c r="XT382" s="58"/>
      <c r="XU382" s="58"/>
      <c r="XX382" s="58"/>
      <c r="XY382" s="58"/>
      <c r="XZ382" s="58"/>
      <c r="YA382" s="58"/>
      <c r="YB382" s="58"/>
      <c r="YC382" s="58"/>
      <c r="YD382" s="58"/>
      <c r="YE382" s="58"/>
      <c r="YF382" s="58"/>
      <c r="YG382" s="58"/>
      <c r="YH382" s="58"/>
      <c r="YI382" s="58"/>
      <c r="YJ382" s="58"/>
      <c r="YM382" s="58"/>
      <c r="YN382" s="58"/>
      <c r="YO382" s="58"/>
      <c r="YP382" s="58"/>
      <c r="YQ382" s="58"/>
      <c r="YR382" s="58"/>
      <c r="YS382" s="58"/>
      <c r="YT382" s="58"/>
      <c r="YU382" s="58"/>
      <c r="YV382" s="58"/>
      <c r="YW382" s="58"/>
      <c r="YX382" s="58"/>
      <c r="YY382" s="58"/>
      <c r="ZB382" s="58"/>
      <c r="ZC382" s="58"/>
      <c r="ZD382" s="58"/>
      <c r="ZE382" s="58"/>
      <c r="ZF382" s="58"/>
      <c r="ZG382" s="58"/>
      <c r="ZH382" s="58"/>
      <c r="ZI382" s="58"/>
      <c r="ZJ382" s="58"/>
      <c r="ZK382" s="58"/>
      <c r="ZL382" s="58"/>
      <c r="ZM382" s="58"/>
      <c r="ZN382" s="58"/>
      <c r="ZQ382" s="58"/>
      <c r="ZR382" s="58"/>
      <c r="ZS382" s="58"/>
      <c r="ZT382" s="58"/>
      <c r="ZU382" s="58"/>
      <c r="ZV382" s="58"/>
      <c r="ZW382" s="58"/>
      <c r="ZX382" s="58"/>
      <c r="ZY382" s="58"/>
      <c r="ZZ382" s="58"/>
      <c r="AAA382" s="58"/>
      <c r="AAB382" s="58"/>
      <c r="AAC382" s="58"/>
      <c r="AAF382" s="58"/>
      <c r="AAG382" s="58"/>
      <c r="AAH382" s="58"/>
      <c r="AAI382" s="58"/>
      <c r="AAJ382" s="58"/>
      <c r="AAK382" s="58"/>
      <c r="AAL382" s="58"/>
      <c r="AAM382" s="58"/>
      <c r="AAN382" s="58"/>
      <c r="AAO382" s="58"/>
      <c r="AAP382" s="58"/>
      <c r="AAQ382" s="58"/>
      <c r="AAR382" s="58"/>
      <c r="AAU382" s="58"/>
      <c r="AAV382" s="58"/>
      <c r="AAW382" s="58"/>
      <c r="AAX382" s="58"/>
      <c r="AAY382" s="58"/>
      <c r="AAZ382" s="58"/>
      <c r="ABA382" s="58"/>
      <c r="ABB382" s="58"/>
      <c r="ABC382" s="58"/>
      <c r="ABD382" s="58"/>
      <c r="ABE382" s="58"/>
      <c r="ABF382" s="58"/>
      <c r="ABG382" s="58"/>
      <c r="ABJ382" s="58"/>
      <c r="ABK382" s="58"/>
      <c r="ABL382" s="58"/>
      <c r="ABM382" s="58"/>
      <c r="ABN382" s="58"/>
      <c r="ABO382" s="58"/>
      <c r="ABP382" s="58"/>
      <c r="ABQ382" s="58"/>
      <c r="ABR382" s="58"/>
      <c r="ABS382" s="58"/>
      <c r="ABT382" s="58"/>
      <c r="ABU382" s="58"/>
      <c r="ABV382" s="58"/>
      <c r="ABY382" s="58"/>
      <c r="ABZ382" s="58"/>
      <c r="ACA382" s="58"/>
      <c r="ACB382" s="58"/>
      <c r="ACC382" s="58"/>
      <c r="ACD382" s="58"/>
      <c r="ACE382" s="58"/>
      <c r="ACF382" s="58"/>
      <c r="ACG382" s="58"/>
      <c r="ACH382" s="58"/>
      <c r="ACI382" s="58"/>
      <c r="ACJ382" s="58"/>
      <c r="ACK382" s="58"/>
      <c r="ACN382" s="58"/>
      <c r="ACO382" s="58"/>
      <c r="ACP382" s="58"/>
      <c r="ACQ382" s="58"/>
      <c r="ACR382" s="58"/>
      <c r="ACS382" s="58"/>
      <c r="ACT382" s="58"/>
      <c r="ACU382" s="58"/>
      <c r="ACV382" s="58"/>
      <c r="ACW382" s="58"/>
      <c r="ACX382" s="58"/>
      <c r="ACY382" s="58"/>
      <c r="ACZ382" s="58"/>
      <c r="ADC382" s="58"/>
      <c r="ADD382" s="58"/>
      <c r="ADE382" s="58"/>
      <c r="ADF382" s="58"/>
      <c r="ADG382" s="58"/>
      <c r="ADH382" s="58"/>
      <c r="ADI382" s="58"/>
      <c r="ADJ382" s="58"/>
      <c r="ADK382" s="58"/>
      <c r="ADL382" s="58"/>
      <c r="ADM382" s="58"/>
      <c r="ADN382" s="58"/>
      <c r="ADO382" s="58"/>
      <c r="ADR382" s="58"/>
      <c r="ADS382" s="58"/>
      <c r="ADT382" s="58"/>
      <c r="ADU382" s="58"/>
      <c r="ADV382" s="58"/>
      <c r="ADW382" s="58"/>
      <c r="ADX382" s="58"/>
      <c r="ADY382" s="58"/>
      <c r="ADZ382" s="58"/>
      <c r="AEA382" s="58"/>
      <c r="AEB382" s="58"/>
      <c r="AEC382" s="58"/>
      <c r="AED382" s="58"/>
      <c r="AEG382" s="58"/>
      <c r="AEH382" s="58"/>
      <c r="AEI382" s="58"/>
      <c r="AEJ382" s="58"/>
      <c r="AEK382" s="58"/>
      <c r="AEL382" s="58"/>
      <c r="AEM382" s="58"/>
      <c r="AEN382" s="58"/>
      <c r="AEO382" s="58"/>
      <c r="AEP382" s="58"/>
      <c r="AEQ382" s="58"/>
      <c r="AER382" s="58"/>
      <c r="AES382" s="58"/>
      <c r="AEV382" s="58"/>
      <c r="AEW382" s="58"/>
      <c r="AEX382" s="58"/>
      <c r="AEY382" s="58"/>
      <c r="AEZ382" s="58"/>
      <c r="AFA382" s="58"/>
      <c r="AFB382" s="58"/>
      <c r="AFC382" s="58"/>
      <c r="AFD382" s="58"/>
      <c r="AFE382" s="58"/>
      <c r="AFF382" s="58"/>
      <c r="AFG382" s="58"/>
      <c r="AFH382" s="58"/>
      <c r="AFK382" s="58"/>
      <c r="AFL382" s="58"/>
      <c r="AFM382" s="58"/>
      <c r="AFN382" s="58"/>
      <c r="AFO382" s="58"/>
      <c r="AFP382" s="58"/>
      <c r="AFQ382" s="58"/>
      <c r="AFR382" s="58"/>
      <c r="AFS382" s="58"/>
      <c r="AFT382" s="58"/>
      <c r="AFU382" s="58"/>
      <c r="AFV382" s="58"/>
      <c r="AFW382" s="58"/>
      <c r="AFZ382" s="58"/>
      <c r="AGA382" s="58"/>
      <c r="AGB382" s="58"/>
      <c r="AGC382" s="58"/>
      <c r="AGD382" s="58"/>
      <c r="AGE382" s="58"/>
      <c r="AGF382" s="58"/>
      <c r="AGG382" s="58"/>
      <c r="AGH382" s="58"/>
      <c r="AGI382" s="58"/>
      <c r="AGJ382" s="58"/>
      <c r="AGK382" s="58"/>
      <c r="AGL382" s="58"/>
      <c r="AGO382" s="58"/>
      <c r="AGP382" s="58"/>
      <c r="AGQ382" s="58"/>
      <c r="AGR382" s="58"/>
      <c r="AGS382" s="58"/>
      <c r="AGT382" s="58"/>
      <c r="AGU382" s="58"/>
      <c r="AGV382" s="58"/>
      <c r="AGW382" s="58"/>
      <c r="AGX382" s="58"/>
      <c r="AGY382" s="58"/>
      <c r="AGZ382" s="58"/>
      <c r="AHA382" s="58"/>
      <c r="AHD382" s="58"/>
      <c r="AHE382" s="58"/>
      <c r="AHF382" s="58"/>
      <c r="AHG382" s="58"/>
      <c r="AHH382" s="58"/>
      <c r="AHI382" s="58"/>
      <c r="AHJ382" s="58"/>
      <c r="AHK382" s="58"/>
      <c r="AHL382" s="58"/>
      <c r="AHM382" s="58"/>
      <c r="AHN382" s="58"/>
      <c r="AHO382" s="58"/>
      <c r="AHP382" s="58"/>
      <c r="AHS382" s="58"/>
      <c r="AHT382" s="58"/>
      <c r="AHU382" s="58"/>
      <c r="AHV382" s="58"/>
      <c r="AHW382" s="58"/>
      <c r="AHX382" s="58"/>
      <c r="AHY382" s="58"/>
      <c r="AHZ382" s="58"/>
      <c r="AIA382" s="58"/>
      <c r="AIB382" s="58"/>
      <c r="AIC382" s="58"/>
      <c r="AID382" s="58"/>
      <c r="AIE382" s="58"/>
      <c r="AIH382" s="58"/>
      <c r="AII382" s="58"/>
      <c r="AIJ382" s="58"/>
      <c r="AIK382" s="58"/>
      <c r="AIL382" s="58"/>
      <c r="AIM382" s="58"/>
      <c r="AIN382" s="58"/>
      <c r="AIO382" s="58"/>
      <c r="AIP382" s="58"/>
      <c r="AIQ382" s="58"/>
      <c r="AIR382" s="58"/>
      <c r="AIS382" s="58"/>
      <c r="AIT382" s="58"/>
      <c r="AIW382" s="58"/>
      <c r="AIX382" s="58"/>
      <c r="AIY382" s="58"/>
      <c r="AIZ382" s="58"/>
      <c r="AJA382" s="58"/>
      <c r="AJB382" s="58"/>
      <c r="AJC382" s="58"/>
      <c r="AJD382" s="58"/>
      <c r="AJE382" s="58"/>
      <c r="AJF382" s="58"/>
      <c r="AJG382" s="58"/>
      <c r="AJH382" s="58"/>
      <c r="AJI382" s="58"/>
      <c r="AJL382" s="58"/>
      <c r="AJM382" s="58"/>
      <c r="AJN382" s="58"/>
      <c r="AJO382" s="58"/>
      <c r="AJP382" s="58"/>
      <c r="AJQ382" s="58"/>
      <c r="AJR382" s="58"/>
      <c r="AJS382" s="58"/>
      <c r="AJT382" s="58"/>
      <c r="AJU382" s="58"/>
      <c r="AJV382" s="58"/>
      <c r="AJW382" s="58"/>
      <c r="AJX382" s="58"/>
      <c r="AKA382" s="58"/>
      <c r="AKB382" s="58"/>
      <c r="AKC382" s="58"/>
      <c r="AKD382" s="58"/>
      <c r="AKE382" s="58"/>
      <c r="AKF382" s="58"/>
      <c r="AKG382" s="58"/>
      <c r="AKH382" s="58"/>
      <c r="AKI382" s="58"/>
      <c r="AKJ382" s="58"/>
      <c r="AKK382" s="58"/>
      <c r="AKL382" s="58"/>
      <c r="AKM382" s="58"/>
      <c r="AKP382" s="58"/>
      <c r="AKQ382" s="58"/>
      <c r="AKR382" s="58"/>
      <c r="AKS382" s="58"/>
      <c r="AKT382" s="58"/>
      <c r="AKU382" s="58"/>
      <c r="AKV382" s="58"/>
      <c r="AKW382" s="58"/>
      <c r="AKX382" s="58"/>
      <c r="AKY382" s="58"/>
      <c r="AKZ382" s="58"/>
      <c r="ALA382" s="58"/>
      <c r="ALB382" s="58"/>
      <c r="ALE382" s="58"/>
      <c r="ALF382" s="58"/>
      <c r="ALG382" s="58"/>
      <c r="ALH382" s="58"/>
      <c r="ALI382" s="58"/>
      <c r="ALJ382" s="58"/>
      <c r="ALK382" s="58"/>
      <c r="ALL382" s="58"/>
      <c r="ALM382" s="58"/>
      <c r="ALN382" s="58"/>
      <c r="ALO382" s="58"/>
      <c r="ALP382" s="58"/>
      <c r="ALQ382" s="58"/>
      <c r="ALT382" s="58"/>
      <c r="ALU382" s="58"/>
      <c r="ALV382" s="58"/>
      <c r="ALW382" s="58"/>
      <c r="ALX382" s="58"/>
      <c r="ALY382" s="58"/>
      <c r="ALZ382" s="58"/>
      <c r="AMA382" s="58"/>
      <c r="AMB382" s="58"/>
      <c r="AMC382" s="58"/>
      <c r="AMD382" s="58"/>
      <c r="AME382" s="58"/>
      <c r="AMF382" s="58"/>
      <c r="AMI382" s="58"/>
      <c r="AMJ382" s="58"/>
      <c r="AMK382" s="58"/>
      <c r="AML382" s="58"/>
      <c r="AMM382" s="58"/>
      <c r="AMN382" s="58"/>
      <c r="AMO382" s="58"/>
      <c r="AMP382" s="58"/>
      <c r="AMQ382" s="58"/>
      <c r="AMR382" s="58"/>
      <c r="AMS382" s="58"/>
      <c r="AMT382" s="58"/>
      <c r="AMU382" s="58"/>
      <c r="AMX382" s="58"/>
      <c r="AMY382" s="58"/>
      <c r="AMZ382" s="58"/>
      <c r="ANA382" s="58"/>
      <c r="ANB382" s="58"/>
      <c r="ANC382" s="58"/>
      <c r="AND382" s="58"/>
      <c r="ANE382" s="58"/>
      <c r="ANF382" s="58"/>
      <c r="ANG382" s="58"/>
      <c r="ANH382" s="58"/>
      <c r="ANI382" s="58"/>
      <c r="ANJ382" s="58"/>
      <c r="ANM382" s="58"/>
      <c r="ANN382" s="58"/>
      <c r="ANO382" s="58"/>
      <c r="ANP382" s="58"/>
      <c r="ANQ382" s="58"/>
      <c r="ANR382" s="58"/>
      <c r="ANS382" s="58"/>
      <c r="ANT382" s="58"/>
      <c r="ANU382" s="58"/>
      <c r="ANV382" s="58"/>
      <c r="ANW382" s="58"/>
      <c r="ANX382" s="58"/>
      <c r="ANY382" s="58"/>
      <c r="AOB382" s="58"/>
      <c r="AOC382" s="58"/>
      <c r="AOD382" s="58"/>
      <c r="AOE382" s="58"/>
      <c r="AOF382" s="58"/>
      <c r="AOG382" s="58"/>
      <c r="AOH382" s="58"/>
      <c r="AOI382" s="58"/>
      <c r="AOJ382" s="58"/>
      <c r="AOK382" s="58"/>
      <c r="AOL382" s="58"/>
      <c r="AOM382" s="58"/>
      <c r="AON382" s="58"/>
      <c r="AOQ382" s="58"/>
      <c r="AOR382" s="58"/>
      <c r="AOS382" s="58"/>
      <c r="AOT382" s="58"/>
      <c r="AOU382" s="58"/>
      <c r="AOV382" s="58"/>
      <c r="AOW382" s="58"/>
      <c r="AOX382" s="58"/>
      <c r="AOY382" s="58"/>
      <c r="AOZ382" s="58"/>
      <c r="APA382" s="58"/>
      <c r="APB382" s="58"/>
      <c r="APC382" s="58"/>
      <c r="APF382" s="58"/>
      <c r="APG382" s="58"/>
      <c r="APH382" s="58"/>
      <c r="API382" s="58"/>
      <c r="APJ382" s="58"/>
      <c r="APK382" s="58"/>
      <c r="APL382" s="58"/>
      <c r="APM382" s="58"/>
      <c r="APN382" s="58"/>
      <c r="APO382" s="58"/>
      <c r="APP382" s="58"/>
      <c r="APQ382" s="58"/>
      <c r="APR382" s="58"/>
      <c r="APU382" s="58"/>
      <c r="APV382" s="58"/>
      <c r="APW382" s="58"/>
      <c r="APX382" s="58"/>
      <c r="APY382" s="58"/>
      <c r="APZ382" s="58"/>
      <c r="AQA382" s="58"/>
      <c r="AQB382" s="58"/>
      <c r="AQC382" s="58"/>
      <c r="AQD382" s="58"/>
      <c r="AQE382" s="58"/>
      <c r="AQF382" s="58"/>
      <c r="AQG382" s="58"/>
      <c r="AQJ382" s="58"/>
      <c r="AQK382" s="58"/>
      <c r="AQL382" s="58"/>
      <c r="AQM382" s="58"/>
      <c r="AQN382" s="58"/>
      <c r="AQO382" s="58"/>
      <c r="AQP382" s="58"/>
      <c r="AQQ382" s="58"/>
      <c r="AQR382" s="58"/>
      <c r="AQS382" s="58"/>
      <c r="AQT382" s="58"/>
      <c r="AQU382" s="58"/>
      <c r="AQV382" s="58"/>
      <c r="AQY382" s="58"/>
      <c r="AQZ382" s="58"/>
      <c r="ARA382" s="58"/>
      <c r="ARB382" s="58"/>
      <c r="ARC382" s="58"/>
      <c r="ARD382" s="58"/>
      <c r="ARE382" s="58"/>
      <c r="ARF382" s="58"/>
      <c r="ARG382" s="58"/>
      <c r="ARH382" s="58"/>
      <c r="ARI382" s="58"/>
      <c r="ARJ382" s="58"/>
      <c r="ARK382" s="58"/>
      <c r="ARN382" s="58"/>
      <c r="ARO382" s="58"/>
      <c r="ARP382" s="58"/>
      <c r="ARQ382" s="58"/>
      <c r="ARR382" s="58"/>
      <c r="ARS382" s="58"/>
      <c r="ART382" s="58"/>
      <c r="ARU382" s="58"/>
      <c r="ARV382" s="58"/>
      <c r="ARW382" s="58"/>
      <c r="ARX382" s="58"/>
      <c r="ARY382" s="58"/>
      <c r="ARZ382" s="58"/>
      <c r="ASC382" s="58"/>
      <c r="ASD382" s="58"/>
      <c r="ASE382" s="58"/>
      <c r="ASF382" s="58"/>
      <c r="ASG382" s="58"/>
      <c r="ASH382" s="58"/>
      <c r="ASI382" s="58"/>
      <c r="ASJ382" s="58"/>
      <c r="ASK382" s="58"/>
      <c r="ASL382" s="58"/>
      <c r="ASM382" s="58"/>
      <c r="ASN382" s="58"/>
      <c r="ASO382" s="58"/>
      <c r="ASR382" s="58"/>
      <c r="ASS382" s="58"/>
      <c r="AST382" s="58"/>
      <c r="ASU382" s="58"/>
      <c r="ASV382" s="58"/>
      <c r="ASW382" s="58"/>
      <c r="ASX382" s="58"/>
      <c r="ASY382" s="58"/>
      <c r="ASZ382" s="58"/>
      <c r="ATA382" s="58"/>
      <c r="ATB382" s="58"/>
      <c r="ATC382" s="58"/>
      <c r="ATD382" s="58"/>
      <c r="ATG382" s="58"/>
      <c r="ATH382" s="58"/>
      <c r="ATI382" s="58"/>
      <c r="ATJ382" s="58"/>
      <c r="ATK382" s="58"/>
      <c r="ATL382" s="58"/>
      <c r="ATM382" s="58"/>
      <c r="ATN382" s="58"/>
      <c r="ATO382" s="58"/>
      <c r="ATP382" s="58"/>
      <c r="ATQ382" s="58"/>
      <c r="ATR382" s="58"/>
      <c r="ATS382" s="58"/>
      <c r="ATV382" s="58"/>
      <c r="ATW382" s="58"/>
      <c r="ATX382" s="58"/>
      <c r="ATY382" s="58"/>
      <c r="ATZ382" s="58"/>
      <c r="AUA382" s="58"/>
      <c r="AUB382" s="58"/>
      <c r="AUC382" s="58"/>
      <c r="AUD382" s="58"/>
      <c r="AUE382" s="58"/>
      <c r="AUF382" s="58"/>
      <c r="AUG382" s="58"/>
      <c r="AUH382" s="58"/>
      <c r="AUK382" s="58"/>
      <c r="AUL382" s="58"/>
      <c r="AUM382" s="58"/>
      <c r="AUN382" s="58"/>
      <c r="AUO382" s="58"/>
      <c r="AUP382" s="58"/>
      <c r="AUQ382" s="58"/>
      <c r="AUR382" s="58"/>
      <c r="AUS382" s="58"/>
      <c r="AUT382" s="58"/>
      <c r="AUU382" s="58"/>
      <c r="AUV382" s="58"/>
      <c r="AUW382" s="58"/>
      <c r="AUZ382" s="58"/>
      <c r="AVA382" s="58"/>
      <c r="AVB382" s="58"/>
      <c r="AVC382" s="58"/>
      <c r="AVD382" s="58"/>
      <c r="AVE382" s="58"/>
      <c r="AVF382" s="58"/>
      <c r="AVG382" s="58"/>
      <c r="AVH382" s="58"/>
      <c r="AVI382" s="58"/>
      <c r="AVJ382" s="58"/>
      <c r="AVK382" s="58"/>
      <c r="AVL382" s="58"/>
      <c r="AVO382" s="58"/>
      <c r="AVP382" s="58"/>
      <c r="AVQ382" s="58"/>
      <c r="AVR382" s="58"/>
      <c r="AVS382" s="58"/>
      <c r="AVT382" s="58"/>
      <c r="AVU382" s="58"/>
      <c r="AVV382" s="58"/>
      <c r="AVW382" s="58"/>
      <c r="AVX382" s="58"/>
      <c r="AVY382" s="58"/>
      <c r="AVZ382" s="58"/>
      <c r="AWA382" s="58"/>
      <c r="AWD382" s="58"/>
      <c r="AWE382" s="58"/>
      <c r="AWF382" s="58"/>
      <c r="AWG382" s="58"/>
      <c r="AWH382" s="58"/>
      <c r="AWI382" s="58"/>
      <c r="AWJ382" s="58"/>
      <c r="AWK382" s="58"/>
      <c r="AWL382" s="58"/>
      <c r="AWM382" s="58"/>
      <c r="AWN382" s="58"/>
      <c r="AWO382" s="58"/>
      <c r="AWP382" s="58"/>
      <c r="AWS382" s="58"/>
      <c r="AWT382" s="58"/>
      <c r="AWU382" s="58"/>
      <c r="AWV382" s="58"/>
      <c r="AWW382" s="58"/>
      <c r="AWX382" s="58"/>
      <c r="AWY382" s="58"/>
      <c r="AWZ382" s="58"/>
      <c r="AXA382" s="58"/>
      <c r="AXB382" s="58"/>
      <c r="AXC382" s="58"/>
      <c r="AXD382" s="58"/>
      <c r="AXE382" s="58"/>
      <c r="AXH382" s="58"/>
      <c r="AXI382" s="58"/>
      <c r="AXJ382" s="58"/>
      <c r="AXK382" s="58"/>
      <c r="AXL382" s="58"/>
      <c r="AXM382" s="58"/>
      <c r="AXN382" s="58"/>
      <c r="AXO382" s="58"/>
      <c r="AXP382" s="58"/>
      <c r="AXQ382" s="58"/>
      <c r="AXR382" s="58"/>
      <c r="AXS382" s="58"/>
      <c r="AXT382" s="58"/>
      <c r="AXW382" s="58"/>
      <c r="AXX382" s="58"/>
      <c r="AXY382" s="58"/>
      <c r="AXZ382" s="58"/>
      <c r="AYA382" s="58"/>
      <c r="AYB382" s="58"/>
      <c r="AYC382" s="58"/>
      <c r="AYD382" s="58"/>
      <c r="AYE382" s="58"/>
      <c r="AYF382" s="58"/>
      <c r="AYG382" s="58"/>
      <c r="AYH382" s="58"/>
      <c r="AYI382" s="58"/>
      <c r="AYL382" s="58"/>
      <c r="AYM382" s="58"/>
      <c r="AYN382" s="58"/>
      <c r="AYO382" s="58"/>
      <c r="AYP382" s="58"/>
      <c r="AYQ382" s="58"/>
      <c r="AYR382" s="58"/>
      <c r="AYS382" s="58"/>
      <c r="AYT382" s="58"/>
      <c r="AYU382" s="58"/>
      <c r="AYV382" s="58"/>
      <c r="AYW382" s="58"/>
      <c r="AYX382" s="58"/>
      <c r="AZA382" s="58"/>
      <c r="AZB382" s="58"/>
      <c r="AZC382" s="58"/>
      <c r="AZD382" s="58"/>
      <c r="AZE382" s="58"/>
      <c r="AZF382" s="58"/>
      <c r="AZG382" s="58"/>
      <c r="AZH382" s="58"/>
      <c r="AZI382" s="58"/>
      <c r="AZJ382" s="58"/>
      <c r="AZK382" s="58"/>
      <c r="AZL382" s="58"/>
      <c r="AZM382" s="58"/>
      <c r="AZP382" s="58"/>
      <c r="AZQ382" s="58"/>
      <c r="AZR382" s="58"/>
      <c r="AZS382" s="58"/>
      <c r="AZT382" s="58"/>
      <c r="AZU382" s="58"/>
      <c r="AZV382" s="58"/>
      <c r="AZW382" s="58"/>
      <c r="AZX382" s="58"/>
      <c r="AZY382" s="58"/>
      <c r="AZZ382" s="58"/>
      <c r="BAA382" s="58"/>
      <c r="BAB382" s="58"/>
      <c r="BAE382" s="58"/>
      <c r="BAF382" s="58"/>
      <c r="BAG382" s="58"/>
      <c r="BAH382" s="58"/>
      <c r="BAI382" s="58"/>
      <c r="BAJ382" s="58"/>
      <c r="BAK382" s="58"/>
      <c r="BAL382" s="58"/>
      <c r="BAM382" s="58"/>
      <c r="BAN382" s="58"/>
      <c r="BAO382" s="58"/>
      <c r="BAP382" s="58"/>
      <c r="BAQ382" s="58"/>
      <c r="BAT382" s="58"/>
      <c r="BAU382" s="58"/>
      <c r="BAV382" s="58"/>
      <c r="BAW382" s="58"/>
      <c r="BAX382" s="58"/>
      <c r="BAY382" s="58"/>
      <c r="BAZ382" s="58"/>
      <c r="BBA382" s="58"/>
      <c r="BBB382" s="58"/>
      <c r="BBC382" s="58"/>
      <c r="BBD382" s="58"/>
      <c r="BBE382" s="58"/>
      <c r="BBF382" s="58"/>
      <c r="BBI382" s="58"/>
      <c r="BBJ382" s="58"/>
      <c r="BBK382" s="58"/>
      <c r="BBL382" s="58"/>
      <c r="BBM382" s="58"/>
      <c r="BBN382" s="58"/>
      <c r="BBO382" s="58"/>
      <c r="BBP382" s="58"/>
      <c r="BBQ382" s="58"/>
      <c r="BBR382" s="58"/>
      <c r="BBS382" s="58"/>
      <c r="BBT382" s="58"/>
      <c r="BBU382" s="58"/>
      <c r="BBX382" s="58"/>
      <c r="BBY382" s="58"/>
      <c r="BBZ382" s="58"/>
      <c r="BCA382" s="58"/>
      <c r="BCB382" s="58"/>
      <c r="BCC382" s="58"/>
      <c r="BCD382" s="58"/>
      <c r="BCE382" s="58"/>
      <c r="BCF382" s="58"/>
      <c r="BCG382" s="58"/>
      <c r="BCH382" s="58"/>
      <c r="BCI382" s="58"/>
      <c r="BCJ382" s="58"/>
      <c r="BCM382" s="58"/>
      <c r="BCN382" s="58"/>
      <c r="BCO382" s="58"/>
      <c r="BCP382" s="58"/>
      <c r="BCQ382" s="58"/>
      <c r="BCR382" s="58"/>
      <c r="BCS382" s="58"/>
      <c r="BCT382" s="58"/>
      <c r="BCU382" s="58"/>
      <c r="BCV382" s="58"/>
      <c r="BCW382" s="58"/>
      <c r="BCX382" s="58"/>
      <c r="BCY382" s="58"/>
      <c r="BDB382" s="58"/>
      <c r="BDC382" s="58"/>
      <c r="BDD382" s="58"/>
      <c r="BDE382" s="58"/>
      <c r="BDF382" s="58"/>
      <c r="BDG382" s="58"/>
      <c r="BDH382" s="58"/>
      <c r="BDI382" s="58"/>
      <c r="BDJ382" s="58"/>
      <c r="BDK382" s="58"/>
      <c r="BDL382" s="58"/>
      <c r="BDM382" s="58"/>
      <c r="BDN382" s="58"/>
      <c r="BDQ382" s="58"/>
      <c r="BDR382" s="58"/>
      <c r="BDS382" s="58"/>
      <c r="BDT382" s="58"/>
      <c r="BDU382" s="58"/>
      <c r="BDV382" s="58"/>
      <c r="BDW382" s="58"/>
      <c r="BDX382" s="58"/>
      <c r="BDY382" s="58"/>
      <c r="BDZ382" s="58"/>
      <c r="BEA382" s="58"/>
      <c r="BEB382" s="58"/>
      <c r="BEC382" s="58"/>
      <c r="BEF382" s="58"/>
      <c r="BEG382" s="58"/>
      <c r="BEH382" s="58"/>
      <c r="BEI382" s="58"/>
      <c r="BEJ382" s="58"/>
      <c r="BEK382" s="58"/>
      <c r="BEL382" s="58"/>
      <c r="BEM382" s="58"/>
      <c r="BEN382" s="58"/>
      <c r="BEO382" s="58"/>
      <c r="BEP382" s="58"/>
      <c r="BEQ382" s="58"/>
      <c r="BER382" s="58"/>
      <c r="BEU382" s="58"/>
      <c r="BEV382" s="58"/>
      <c r="BEW382" s="58"/>
      <c r="BEX382" s="58"/>
      <c r="BEY382" s="58"/>
      <c r="BEZ382" s="58"/>
      <c r="BFA382" s="58"/>
      <c r="BFB382" s="58"/>
      <c r="BFC382" s="58"/>
      <c r="BFD382" s="58"/>
      <c r="BFE382" s="58"/>
      <c r="BFF382" s="58"/>
      <c r="BFG382" s="58"/>
      <c r="BFJ382" s="58"/>
      <c r="BFK382" s="58"/>
      <c r="BFL382" s="58"/>
      <c r="BFM382" s="58"/>
      <c r="BFN382" s="58"/>
      <c r="BFO382" s="58"/>
      <c r="BFP382" s="58"/>
      <c r="BFQ382" s="58"/>
      <c r="BFR382" s="58"/>
      <c r="BFS382" s="58"/>
      <c r="BFT382" s="58"/>
      <c r="BFU382" s="58"/>
      <c r="BFV382" s="58"/>
      <c r="BFY382" s="58"/>
      <c r="BFZ382" s="58"/>
      <c r="BGA382" s="58"/>
      <c r="BGB382" s="58"/>
      <c r="BGC382" s="58"/>
      <c r="BGD382" s="58"/>
      <c r="BGE382" s="58"/>
      <c r="BGF382" s="58"/>
      <c r="BGG382" s="58"/>
      <c r="BGH382" s="58"/>
      <c r="BGI382" s="58"/>
      <c r="BGJ382" s="58"/>
      <c r="BGK382" s="58"/>
      <c r="BGN382" s="58"/>
      <c r="BGO382" s="58"/>
      <c r="BGP382" s="58"/>
      <c r="BGQ382" s="58"/>
      <c r="BGR382" s="58"/>
      <c r="BGS382" s="58"/>
      <c r="BGT382" s="58"/>
      <c r="BGU382" s="58"/>
      <c r="BGV382" s="58"/>
      <c r="BGW382" s="58"/>
      <c r="BGX382" s="58"/>
      <c r="BGY382" s="58"/>
      <c r="BGZ382" s="58"/>
      <c r="BHC382" s="58"/>
      <c r="BHD382" s="58"/>
      <c r="BHE382" s="58"/>
      <c r="BHF382" s="58"/>
      <c r="BHG382" s="58"/>
      <c r="BHH382" s="58"/>
      <c r="BHI382" s="58"/>
      <c r="BHJ382" s="58"/>
      <c r="BHK382" s="58"/>
      <c r="BHL382" s="58"/>
      <c r="BHM382" s="58"/>
      <c r="BHN382" s="58"/>
      <c r="BHO382" s="58"/>
      <c r="BHR382" s="58"/>
      <c r="BHS382" s="58"/>
      <c r="BHT382" s="58"/>
      <c r="BHU382" s="58"/>
      <c r="BHV382" s="58"/>
      <c r="BHW382" s="58"/>
      <c r="BHX382" s="58"/>
      <c r="BHY382" s="58"/>
      <c r="BHZ382" s="58"/>
      <c r="BIA382" s="58"/>
      <c r="BIB382" s="58"/>
      <c r="BIC382" s="58"/>
      <c r="BID382" s="58"/>
      <c r="BIG382" s="58"/>
      <c r="BIH382" s="58"/>
      <c r="BII382" s="58"/>
      <c r="BIJ382" s="58"/>
      <c r="BIK382" s="58"/>
      <c r="BIL382" s="58"/>
      <c r="BIM382" s="58"/>
      <c r="BIN382" s="58"/>
      <c r="BIO382" s="58"/>
      <c r="BIP382" s="58"/>
      <c r="BIQ382" s="58"/>
      <c r="BIR382" s="58"/>
      <c r="BIS382" s="58"/>
      <c r="BIV382" s="58"/>
      <c r="BIW382" s="58"/>
      <c r="BIX382" s="58"/>
      <c r="BIY382" s="58"/>
      <c r="BIZ382" s="58"/>
      <c r="BJA382" s="58"/>
      <c r="BJB382" s="58"/>
      <c r="BJC382" s="58"/>
      <c r="BJD382" s="58"/>
      <c r="BJE382" s="58"/>
      <c r="BJF382" s="58"/>
      <c r="BJG382" s="58"/>
      <c r="BJH382" s="58"/>
      <c r="BJK382" s="58"/>
      <c r="BJL382" s="58"/>
      <c r="BJM382" s="58"/>
      <c r="BJN382" s="58"/>
      <c r="BJO382" s="58"/>
      <c r="BJP382" s="58"/>
      <c r="BJQ382" s="58"/>
      <c r="BJR382" s="58"/>
      <c r="BJS382" s="58"/>
      <c r="BJT382" s="58"/>
      <c r="BJU382" s="58"/>
      <c r="BJV382" s="58"/>
      <c r="BJW382" s="58"/>
      <c r="BJZ382" s="58"/>
      <c r="BKA382" s="58"/>
      <c r="BKB382" s="58"/>
      <c r="BKC382" s="58"/>
      <c r="BKD382" s="58"/>
      <c r="BKE382" s="58"/>
      <c r="BKF382" s="58"/>
      <c r="BKG382" s="58"/>
      <c r="BKH382" s="58"/>
      <c r="BKI382" s="58"/>
      <c r="BKJ382" s="58"/>
      <c r="BKK382" s="58"/>
      <c r="BKL382" s="58"/>
      <c r="BKO382" s="58"/>
      <c r="BKP382" s="58"/>
      <c r="BKQ382" s="58"/>
      <c r="BKR382" s="58"/>
      <c r="BKS382" s="58"/>
      <c r="BKT382" s="58"/>
      <c r="BKU382" s="58"/>
      <c r="BKV382" s="58"/>
      <c r="BKW382" s="58"/>
      <c r="BKX382" s="58"/>
      <c r="BKY382" s="58"/>
      <c r="BKZ382" s="58"/>
      <c r="BLA382" s="58"/>
      <c r="BLD382" s="58"/>
      <c r="BLE382" s="58"/>
      <c r="BLF382" s="58"/>
      <c r="BLG382" s="58"/>
      <c r="BLH382" s="58"/>
      <c r="BLI382" s="58"/>
      <c r="BLJ382" s="58"/>
      <c r="BLK382" s="58"/>
      <c r="BLL382" s="58"/>
      <c r="BLM382" s="58"/>
      <c r="BLN382" s="58"/>
      <c r="BLO382" s="58"/>
      <c r="BLP382" s="58"/>
      <c r="BLS382" s="58"/>
      <c r="BLT382" s="58"/>
      <c r="BLU382" s="58"/>
      <c r="BLV382" s="58"/>
      <c r="BLW382" s="58"/>
      <c r="BLX382" s="58"/>
      <c r="BLY382" s="58"/>
      <c r="BLZ382" s="58"/>
      <c r="BMA382" s="58"/>
      <c r="BMB382" s="58"/>
      <c r="BMC382" s="58"/>
      <c r="BMD382" s="58"/>
      <c r="BME382" s="58"/>
      <c r="BMH382" s="58"/>
      <c r="BMI382" s="58"/>
      <c r="BMJ382" s="58"/>
      <c r="BMK382" s="58"/>
      <c r="BML382" s="58"/>
      <c r="BMM382" s="58"/>
      <c r="BMN382" s="58"/>
      <c r="BMO382" s="58"/>
      <c r="BMP382" s="58"/>
      <c r="BMQ382" s="58"/>
      <c r="BMR382" s="58"/>
      <c r="BMS382" s="58"/>
      <c r="BMT382" s="58"/>
      <c r="BMW382" s="58"/>
      <c r="BMX382" s="58"/>
      <c r="BMY382" s="58"/>
      <c r="BMZ382" s="58"/>
      <c r="BNA382" s="58"/>
      <c r="BNB382" s="58"/>
      <c r="BNC382" s="58"/>
      <c r="BND382" s="58"/>
      <c r="BNE382" s="58"/>
      <c r="BNF382" s="58"/>
      <c r="BNG382" s="58"/>
      <c r="BNH382" s="58"/>
      <c r="BNI382" s="58"/>
      <c r="BNL382" s="58"/>
      <c r="BNM382" s="58"/>
      <c r="BNN382" s="58"/>
      <c r="BNO382" s="58"/>
      <c r="BNP382" s="58"/>
      <c r="BNQ382" s="58"/>
      <c r="BNR382" s="58"/>
      <c r="BNS382" s="58"/>
      <c r="BNT382" s="58"/>
      <c r="BNU382" s="58"/>
      <c r="BNV382" s="58"/>
      <c r="BNW382" s="58"/>
      <c r="BNX382" s="58"/>
      <c r="BOA382" s="58"/>
      <c r="BOB382" s="58"/>
      <c r="BOC382" s="58"/>
      <c r="BOD382" s="58"/>
      <c r="BOE382" s="58"/>
      <c r="BOF382" s="58"/>
      <c r="BOG382" s="58"/>
      <c r="BOH382" s="58"/>
      <c r="BOI382" s="58"/>
      <c r="BOJ382" s="58"/>
      <c r="BOK382" s="58"/>
      <c r="BOL382" s="58"/>
      <c r="BOM382" s="58"/>
      <c r="BOP382" s="58"/>
      <c r="BOQ382" s="58"/>
      <c r="BOR382" s="58"/>
      <c r="BOS382" s="58"/>
      <c r="BOT382" s="58"/>
      <c r="BOU382" s="58"/>
      <c r="BOV382" s="58"/>
      <c r="BOW382" s="58"/>
      <c r="BOX382" s="58"/>
      <c r="BOY382" s="58"/>
      <c r="BOZ382" s="58"/>
      <c r="BPA382" s="58"/>
      <c r="BPB382" s="58"/>
      <c r="BPE382" s="58"/>
      <c r="BPF382" s="58"/>
      <c r="BPG382" s="58"/>
      <c r="BPH382" s="58"/>
      <c r="BPI382" s="58"/>
      <c r="BPJ382" s="58"/>
      <c r="BPK382" s="58"/>
      <c r="BPL382" s="58"/>
      <c r="BPM382" s="58"/>
      <c r="BPN382" s="58"/>
      <c r="BPO382" s="58"/>
      <c r="BPP382" s="58"/>
      <c r="BPQ382" s="58"/>
      <c r="BPT382" s="58"/>
      <c r="BPU382" s="58"/>
      <c r="BPV382" s="58"/>
      <c r="BPW382" s="58"/>
      <c r="BPX382" s="58"/>
      <c r="BPY382" s="58"/>
      <c r="BPZ382" s="58"/>
      <c r="BQA382" s="58"/>
      <c r="BQB382" s="58"/>
      <c r="BQC382" s="58"/>
      <c r="BQD382" s="58"/>
      <c r="BQE382" s="58"/>
      <c r="BQF382" s="58"/>
      <c r="BQI382" s="58"/>
      <c r="BQJ382" s="58"/>
      <c r="BQK382" s="58"/>
      <c r="BQL382" s="58"/>
      <c r="BQM382" s="58"/>
      <c r="BQN382" s="58"/>
      <c r="BQO382" s="58"/>
      <c r="BQP382" s="58"/>
      <c r="BQQ382" s="58"/>
      <c r="BQR382" s="58"/>
      <c r="BQS382" s="58"/>
      <c r="BQT382" s="58"/>
      <c r="BQU382" s="58"/>
      <c r="BQX382" s="58"/>
      <c r="BQY382" s="58"/>
      <c r="BQZ382" s="58"/>
      <c r="BRA382" s="58"/>
      <c r="BRB382" s="58"/>
      <c r="BRC382" s="58"/>
      <c r="BRD382" s="58"/>
      <c r="BRE382" s="58"/>
      <c r="BRF382" s="58"/>
      <c r="BRG382" s="58"/>
      <c r="BRH382" s="58"/>
      <c r="BRI382" s="58"/>
      <c r="BRJ382" s="58"/>
      <c r="BRM382" s="58"/>
      <c r="BRN382" s="58"/>
      <c r="BRO382" s="58"/>
      <c r="BRP382" s="58"/>
      <c r="BRQ382" s="58"/>
      <c r="BRR382" s="58"/>
      <c r="BRS382" s="58"/>
      <c r="BRT382" s="58"/>
      <c r="BRU382" s="58"/>
      <c r="BRV382" s="58"/>
      <c r="BRW382" s="58"/>
      <c r="BRX382" s="58"/>
      <c r="BRY382" s="58"/>
      <c r="BSB382" s="58"/>
      <c r="BSC382" s="58"/>
      <c r="BSD382" s="58"/>
      <c r="BSE382" s="58"/>
      <c r="BSF382" s="58"/>
      <c r="BSG382" s="58"/>
      <c r="BSH382" s="58"/>
      <c r="BSI382" s="58"/>
      <c r="BSJ382" s="58"/>
      <c r="BSK382" s="58"/>
      <c r="BSL382" s="58"/>
      <c r="BSM382" s="58"/>
      <c r="BSN382" s="58"/>
      <c r="BSQ382" s="58"/>
      <c r="BSR382" s="58"/>
      <c r="BSS382" s="58"/>
      <c r="BST382" s="58"/>
      <c r="BSU382" s="58"/>
      <c r="BSV382" s="58"/>
      <c r="BSW382" s="58"/>
      <c r="BSX382" s="58"/>
      <c r="BSY382" s="58"/>
      <c r="BSZ382" s="58"/>
      <c r="BTA382" s="58"/>
      <c r="BTB382" s="58"/>
      <c r="BTC382" s="58"/>
      <c r="BTF382" s="58"/>
      <c r="BTG382" s="58"/>
      <c r="BTH382" s="58"/>
      <c r="BTI382" s="58"/>
      <c r="BTJ382" s="58"/>
      <c r="BTK382" s="58"/>
      <c r="BTL382" s="58"/>
      <c r="BTM382" s="58"/>
      <c r="BTN382" s="58"/>
      <c r="BTO382" s="58"/>
      <c r="BTP382" s="58"/>
      <c r="BTQ382" s="58"/>
      <c r="BTR382" s="58"/>
      <c r="BTU382" s="58"/>
      <c r="BTV382" s="58"/>
      <c r="BTW382" s="58"/>
      <c r="BTX382" s="58"/>
      <c r="BTY382" s="58"/>
      <c r="BTZ382" s="58"/>
      <c r="BUA382" s="58"/>
      <c r="BUB382" s="58"/>
      <c r="BUC382" s="58"/>
      <c r="BUD382" s="58"/>
      <c r="BUE382" s="58"/>
      <c r="BUF382" s="58"/>
      <c r="BUG382" s="58"/>
      <c r="BUJ382" s="58"/>
      <c r="BUK382" s="58"/>
      <c r="BUL382" s="58"/>
      <c r="BUM382" s="58"/>
      <c r="BUN382" s="58"/>
      <c r="BUO382" s="58"/>
      <c r="BUP382" s="58"/>
      <c r="BUQ382" s="58"/>
      <c r="BUR382" s="58"/>
      <c r="BUS382" s="58"/>
      <c r="BUT382" s="58"/>
      <c r="BUU382" s="58"/>
      <c r="BUV382" s="58"/>
      <c r="BUY382" s="58"/>
      <c r="BUZ382" s="58"/>
      <c r="BVA382" s="58"/>
      <c r="BVB382" s="58"/>
      <c r="BVC382" s="58"/>
      <c r="BVD382" s="58"/>
      <c r="BVE382" s="58"/>
      <c r="BVF382" s="58"/>
      <c r="BVG382" s="58"/>
      <c r="BVH382" s="58"/>
      <c r="BVI382" s="58"/>
      <c r="BVJ382" s="58"/>
      <c r="BVK382" s="58"/>
      <c r="BVN382" s="58"/>
      <c r="BVO382" s="58"/>
      <c r="BVP382" s="58"/>
      <c r="BVQ382" s="58"/>
      <c r="BVR382" s="58"/>
      <c r="BVS382" s="58"/>
      <c r="BVT382" s="58"/>
      <c r="BVU382" s="58"/>
      <c r="BVV382" s="58"/>
      <c r="BVW382" s="58"/>
      <c r="BVX382" s="58"/>
      <c r="BVY382" s="58"/>
      <c r="BVZ382" s="58"/>
      <c r="BWC382" s="58"/>
      <c r="BWD382" s="58"/>
      <c r="BWE382" s="58"/>
      <c r="BWF382" s="58"/>
      <c r="BWG382" s="58"/>
      <c r="BWH382" s="58"/>
      <c r="BWI382" s="58"/>
      <c r="BWJ382" s="58"/>
      <c r="BWK382" s="58"/>
      <c r="BWL382" s="58"/>
      <c r="BWM382" s="58"/>
      <c r="BWN382" s="58"/>
      <c r="BWO382" s="58"/>
      <c r="BWR382" s="58"/>
      <c r="BWS382" s="58"/>
      <c r="BWT382" s="58"/>
      <c r="BWU382" s="58"/>
      <c r="BWV382" s="58"/>
      <c r="BWW382" s="58"/>
      <c r="BWX382" s="58"/>
      <c r="BWY382" s="58"/>
      <c r="BWZ382" s="58"/>
      <c r="BXA382" s="58"/>
      <c r="BXB382" s="58"/>
      <c r="BXC382" s="58"/>
      <c r="BXD382" s="58"/>
      <c r="BXG382" s="58"/>
      <c r="BXH382" s="58"/>
      <c r="BXI382" s="58"/>
      <c r="BXJ382" s="58"/>
      <c r="BXK382" s="58"/>
      <c r="BXL382" s="58"/>
      <c r="BXM382" s="58"/>
      <c r="BXN382" s="58"/>
      <c r="BXO382" s="58"/>
      <c r="BXP382" s="58"/>
      <c r="BXQ382" s="58"/>
      <c r="BXR382" s="58"/>
      <c r="BXS382" s="58"/>
      <c r="BXV382" s="58"/>
      <c r="BXW382" s="58"/>
      <c r="BXX382" s="58"/>
      <c r="BXY382" s="58"/>
      <c r="BXZ382" s="58"/>
      <c r="BYA382" s="58"/>
      <c r="BYB382" s="58"/>
      <c r="BYC382" s="58"/>
      <c r="BYD382" s="58"/>
      <c r="BYE382" s="58"/>
      <c r="BYF382" s="58"/>
      <c r="BYG382" s="58"/>
      <c r="BYH382" s="58"/>
      <c r="BYK382" s="58"/>
      <c r="BYL382" s="58"/>
      <c r="BYM382" s="58"/>
      <c r="BYN382" s="58"/>
      <c r="BYO382" s="58"/>
      <c r="BYP382" s="58"/>
      <c r="BYQ382" s="58"/>
      <c r="BYR382" s="58"/>
      <c r="BYS382" s="58"/>
      <c r="BYT382" s="58"/>
      <c r="BYU382" s="58"/>
      <c r="BYV382" s="58"/>
      <c r="BYW382" s="58"/>
      <c r="BYZ382" s="58"/>
      <c r="BZA382" s="58"/>
      <c r="BZB382" s="58"/>
      <c r="BZC382" s="58"/>
      <c r="BZD382" s="58"/>
      <c r="BZE382" s="58"/>
      <c r="BZF382" s="58"/>
      <c r="BZG382" s="58"/>
      <c r="BZH382" s="58"/>
      <c r="BZI382" s="58"/>
      <c r="BZJ382" s="58"/>
      <c r="BZK382" s="58"/>
      <c r="BZL382" s="58"/>
      <c r="BZO382" s="58"/>
      <c r="BZP382" s="58"/>
      <c r="BZQ382" s="58"/>
      <c r="BZR382" s="58"/>
      <c r="BZS382" s="58"/>
      <c r="BZT382" s="58"/>
      <c r="BZU382" s="58"/>
      <c r="BZV382" s="58"/>
      <c r="BZW382" s="58"/>
      <c r="BZX382" s="58"/>
      <c r="BZY382" s="58"/>
      <c r="BZZ382" s="58"/>
      <c r="CAA382" s="58"/>
      <c r="CAD382" s="58"/>
      <c r="CAE382" s="58"/>
      <c r="CAF382" s="58"/>
      <c r="CAG382" s="58"/>
      <c r="CAH382" s="58"/>
      <c r="CAI382" s="58"/>
      <c r="CAJ382" s="58"/>
      <c r="CAK382" s="58"/>
      <c r="CAL382" s="58"/>
      <c r="CAM382" s="58"/>
      <c r="CAN382" s="58"/>
      <c r="CAO382" s="58"/>
      <c r="CAP382" s="58"/>
      <c r="CAS382" s="58"/>
      <c r="CAT382" s="58"/>
      <c r="CAU382" s="58"/>
      <c r="CAV382" s="58"/>
      <c r="CAW382" s="58"/>
      <c r="CAX382" s="58"/>
      <c r="CAY382" s="58"/>
      <c r="CAZ382" s="58"/>
      <c r="CBA382" s="58"/>
      <c r="CBB382" s="58"/>
      <c r="CBC382" s="58"/>
      <c r="CBD382" s="58"/>
      <c r="CBE382" s="58"/>
      <c r="CBH382" s="58"/>
      <c r="CBI382" s="58"/>
      <c r="CBJ382" s="58"/>
      <c r="CBK382" s="58"/>
      <c r="CBL382" s="58"/>
      <c r="CBM382" s="58"/>
      <c r="CBN382" s="58"/>
      <c r="CBO382" s="58"/>
      <c r="CBP382" s="58"/>
      <c r="CBQ382" s="58"/>
      <c r="CBR382" s="58"/>
      <c r="CBS382" s="58"/>
      <c r="CBT382" s="58"/>
      <c r="CBW382" s="58"/>
      <c r="CBX382" s="58"/>
      <c r="CBY382" s="58"/>
      <c r="CBZ382" s="58"/>
      <c r="CCA382" s="58"/>
      <c r="CCB382" s="58"/>
      <c r="CCC382" s="58"/>
      <c r="CCD382" s="58"/>
      <c r="CCE382" s="58"/>
      <c r="CCF382" s="58"/>
      <c r="CCG382" s="58"/>
      <c r="CCH382" s="58"/>
      <c r="CCI382" s="58"/>
      <c r="CCL382" s="58"/>
      <c r="CCM382" s="58"/>
      <c r="CCN382" s="58"/>
      <c r="CCO382" s="58"/>
      <c r="CCP382" s="58"/>
      <c r="CCQ382" s="58"/>
      <c r="CCR382" s="58"/>
      <c r="CCS382" s="58"/>
      <c r="CCT382" s="58"/>
      <c r="CCU382" s="58"/>
      <c r="CCV382" s="58"/>
      <c r="CCW382" s="58"/>
      <c r="CCX382" s="58"/>
      <c r="CDA382" s="58"/>
      <c r="CDB382" s="58"/>
      <c r="CDC382" s="58"/>
      <c r="CDD382" s="58"/>
      <c r="CDE382" s="58"/>
      <c r="CDF382" s="58"/>
      <c r="CDG382" s="58"/>
      <c r="CDH382" s="58"/>
      <c r="CDI382" s="58"/>
      <c r="CDJ382" s="58"/>
      <c r="CDK382" s="58"/>
      <c r="CDL382" s="58"/>
      <c r="CDM382" s="58"/>
      <c r="CDP382" s="58"/>
      <c r="CDQ382" s="58"/>
      <c r="CDR382" s="58"/>
      <c r="CDS382" s="58"/>
      <c r="CDT382" s="58"/>
      <c r="CDU382" s="58"/>
      <c r="CDV382" s="58"/>
      <c r="CDW382" s="58"/>
      <c r="CDX382" s="58"/>
      <c r="CDY382" s="58"/>
      <c r="CDZ382" s="58"/>
      <c r="CEA382" s="58"/>
      <c r="CEB382" s="58"/>
      <c r="CEE382" s="58"/>
      <c r="CEF382" s="58"/>
      <c r="CEG382" s="58"/>
      <c r="CEH382" s="58"/>
      <c r="CEI382" s="58"/>
      <c r="CEJ382" s="58"/>
      <c r="CEK382" s="58"/>
      <c r="CEL382" s="58"/>
      <c r="CEM382" s="58"/>
      <c r="CEN382" s="58"/>
      <c r="CEO382" s="58"/>
      <c r="CEP382" s="58"/>
      <c r="CEQ382" s="58"/>
      <c r="CET382" s="58"/>
      <c r="CEU382" s="58"/>
      <c r="CEV382" s="58"/>
      <c r="CEW382" s="58"/>
      <c r="CEX382" s="58"/>
      <c r="CEY382" s="58"/>
      <c r="CEZ382" s="58"/>
      <c r="CFA382" s="58"/>
      <c r="CFB382" s="58"/>
      <c r="CFC382" s="58"/>
      <c r="CFD382" s="58"/>
      <c r="CFE382" s="58"/>
      <c r="CFF382" s="58"/>
      <c r="CFI382" s="58"/>
      <c r="CFJ382" s="58"/>
      <c r="CFK382" s="58"/>
      <c r="CFL382" s="58"/>
      <c r="CFM382" s="58"/>
      <c r="CFN382" s="58"/>
      <c r="CFO382" s="58"/>
      <c r="CFP382" s="58"/>
      <c r="CFQ382" s="58"/>
      <c r="CFR382" s="58"/>
      <c r="CFS382" s="58"/>
      <c r="CFT382" s="58"/>
      <c r="CFU382" s="58"/>
      <c r="CFX382" s="58"/>
      <c r="CFY382" s="58"/>
      <c r="CFZ382" s="58"/>
      <c r="CGA382" s="58"/>
      <c r="CGB382" s="58"/>
      <c r="CGC382" s="58"/>
      <c r="CGD382" s="58"/>
      <c r="CGE382" s="58"/>
      <c r="CGF382" s="58"/>
      <c r="CGG382" s="58"/>
      <c r="CGH382" s="58"/>
      <c r="CGI382" s="58"/>
      <c r="CGJ382" s="58"/>
      <c r="CGM382" s="58"/>
      <c r="CGN382" s="58"/>
      <c r="CGO382" s="58"/>
      <c r="CGP382" s="58"/>
      <c r="CGQ382" s="58"/>
      <c r="CGR382" s="58"/>
      <c r="CGS382" s="58"/>
      <c r="CGT382" s="58"/>
      <c r="CGU382" s="58"/>
      <c r="CGV382" s="58"/>
      <c r="CGW382" s="58"/>
      <c r="CGX382" s="58"/>
      <c r="CGY382" s="58"/>
      <c r="CHB382" s="58"/>
      <c r="CHC382" s="58"/>
      <c r="CHD382" s="58"/>
      <c r="CHE382" s="58"/>
      <c r="CHF382" s="58"/>
      <c r="CHG382" s="58"/>
      <c r="CHH382" s="58"/>
      <c r="CHI382" s="58"/>
      <c r="CHJ382" s="58"/>
      <c r="CHK382" s="58"/>
      <c r="CHL382" s="58"/>
      <c r="CHM382" s="58"/>
      <c r="CHN382" s="58"/>
      <c r="CHQ382" s="58"/>
      <c r="CHR382" s="58"/>
      <c r="CHS382" s="58"/>
      <c r="CHT382" s="58"/>
      <c r="CHU382" s="58"/>
      <c r="CHV382" s="58"/>
      <c r="CHW382" s="58"/>
      <c r="CHX382" s="58"/>
      <c r="CHY382" s="58"/>
      <c r="CHZ382" s="58"/>
      <c r="CIA382" s="58"/>
      <c r="CIB382" s="58"/>
      <c r="CIC382" s="58"/>
      <c r="CIF382" s="58"/>
      <c r="CIG382" s="58"/>
      <c r="CIH382" s="58"/>
      <c r="CII382" s="58"/>
      <c r="CIJ382" s="58"/>
      <c r="CIK382" s="58"/>
      <c r="CIL382" s="58"/>
      <c r="CIM382" s="58"/>
      <c r="CIN382" s="58"/>
      <c r="CIO382" s="58"/>
      <c r="CIP382" s="58"/>
      <c r="CIQ382" s="58"/>
      <c r="CIR382" s="58"/>
      <c r="CIU382" s="58"/>
      <c r="CIV382" s="58"/>
      <c r="CIW382" s="58"/>
      <c r="CIX382" s="58"/>
      <c r="CIY382" s="58"/>
      <c r="CIZ382" s="58"/>
      <c r="CJA382" s="58"/>
      <c r="CJB382" s="58"/>
      <c r="CJC382" s="58"/>
      <c r="CJD382" s="58"/>
      <c r="CJE382" s="58"/>
      <c r="CJF382" s="58"/>
      <c r="CJG382" s="58"/>
      <c r="CJJ382" s="58"/>
      <c r="CJK382" s="58"/>
      <c r="CJL382" s="58"/>
      <c r="CJM382" s="58"/>
      <c r="CJN382" s="58"/>
      <c r="CJO382" s="58"/>
      <c r="CJP382" s="58"/>
      <c r="CJQ382" s="58"/>
      <c r="CJR382" s="58"/>
      <c r="CJS382" s="58"/>
      <c r="CJT382" s="58"/>
      <c r="CJU382" s="58"/>
      <c r="CJV382" s="58"/>
      <c r="CJY382" s="58"/>
      <c r="CJZ382" s="58"/>
      <c r="CKA382" s="58"/>
      <c r="CKB382" s="58"/>
      <c r="CKC382" s="58"/>
      <c r="CKD382" s="58"/>
      <c r="CKE382" s="58"/>
      <c r="CKF382" s="58"/>
      <c r="CKG382" s="58"/>
      <c r="CKH382" s="58"/>
      <c r="CKI382" s="58"/>
      <c r="CKJ382" s="58"/>
      <c r="CKK382" s="58"/>
      <c r="CKN382" s="58"/>
      <c r="CKO382" s="58"/>
      <c r="CKP382" s="58"/>
      <c r="CKQ382" s="58"/>
      <c r="CKR382" s="58"/>
      <c r="CKS382" s="58"/>
      <c r="CKT382" s="58"/>
      <c r="CKU382" s="58"/>
      <c r="CKV382" s="58"/>
      <c r="CKW382" s="58"/>
      <c r="CKX382" s="58"/>
      <c r="CKY382" s="58"/>
      <c r="CKZ382" s="58"/>
      <c r="CLC382" s="58"/>
      <c r="CLD382" s="58"/>
      <c r="CLE382" s="58"/>
      <c r="CLF382" s="58"/>
      <c r="CLG382" s="58"/>
      <c r="CLH382" s="58"/>
      <c r="CLI382" s="58"/>
      <c r="CLJ382" s="58"/>
      <c r="CLK382" s="58"/>
      <c r="CLL382" s="58"/>
      <c r="CLM382" s="58"/>
      <c r="CLN382" s="58"/>
      <c r="CLO382" s="58"/>
      <c r="CLR382" s="58"/>
      <c r="CLS382" s="58"/>
      <c r="CLT382" s="58"/>
      <c r="CLU382" s="58"/>
      <c r="CLV382" s="58"/>
      <c r="CLW382" s="58"/>
      <c r="CLX382" s="58"/>
      <c r="CLY382" s="58"/>
      <c r="CLZ382" s="58"/>
      <c r="CMA382" s="58"/>
      <c r="CMB382" s="58"/>
      <c r="CMC382" s="58"/>
      <c r="CMD382" s="58"/>
      <c r="CMG382" s="58"/>
      <c r="CMH382" s="58"/>
      <c r="CMI382" s="58"/>
      <c r="CMJ382" s="58"/>
      <c r="CMK382" s="58"/>
      <c r="CML382" s="58"/>
      <c r="CMM382" s="58"/>
      <c r="CMN382" s="58"/>
      <c r="CMO382" s="58"/>
      <c r="CMP382" s="58"/>
      <c r="CMQ382" s="58"/>
      <c r="CMR382" s="58"/>
      <c r="CMS382" s="58"/>
      <c r="CMV382" s="58"/>
      <c r="CMW382" s="58"/>
      <c r="CMX382" s="58"/>
      <c r="CMY382" s="58"/>
      <c r="CMZ382" s="58"/>
      <c r="CNA382" s="58"/>
      <c r="CNB382" s="58"/>
      <c r="CNC382" s="58"/>
      <c r="CND382" s="58"/>
      <c r="CNE382" s="58"/>
      <c r="CNF382" s="58"/>
      <c r="CNG382" s="58"/>
      <c r="CNH382" s="58"/>
      <c r="CNK382" s="58"/>
      <c r="CNL382" s="58"/>
      <c r="CNM382" s="58"/>
      <c r="CNN382" s="58"/>
      <c r="CNO382" s="58"/>
      <c r="CNP382" s="58"/>
      <c r="CNQ382" s="58"/>
      <c r="CNR382" s="58"/>
      <c r="CNS382" s="58"/>
      <c r="CNT382" s="58"/>
      <c r="CNU382" s="58"/>
      <c r="CNV382" s="58"/>
      <c r="CNW382" s="58"/>
      <c r="CNZ382" s="58"/>
      <c r="COA382" s="58"/>
      <c r="COB382" s="58"/>
      <c r="COC382" s="58"/>
      <c r="COD382" s="58"/>
      <c r="COE382" s="58"/>
      <c r="COF382" s="58"/>
      <c r="COG382" s="58"/>
      <c r="COH382" s="58"/>
      <c r="COI382" s="58"/>
      <c r="COJ382" s="58"/>
      <c r="COK382" s="58"/>
      <c r="COL382" s="58"/>
      <c r="COO382" s="58"/>
      <c r="COP382" s="58"/>
      <c r="COQ382" s="58"/>
      <c r="COR382" s="58"/>
      <c r="COS382" s="58"/>
      <c r="COT382" s="58"/>
      <c r="COU382" s="58"/>
      <c r="COV382" s="58"/>
      <c r="COW382" s="58"/>
      <c r="COX382" s="58"/>
      <c r="COY382" s="58"/>
      <c r="COZ382" s="58"/>
      <c r="CPA382" s="58"/>
      <c r="CPD382" s="58"/>
      <c r="CPE382" s="58"/>
      <c r="CPF382" s="58"/>
      <c r="CPG382" s="58"/>
      <c r="CPH382" s="58"/>
      <c r="CPI382" s="58"/>
      <c r="CPJ382" s="58"/>
      <c r="CPK382" s="58"/>
      <c r="CPL382" s="58"/>
      <c r="CPM382" s="58"/>
      <c r="CPN382" s="58"/>
      <c r="CPO382" s="58"/>
      <c r="CPP382" s="58"/>
      <c r="CPS382" s="58"/>
      <c r="CPT382" s="58"/>
      <c r="CPU382" s="58"/>
      <c r="CPV382" s="58"/>
      <c r="CPW382" s="58"/>
      <c r="CPX382" s="58"/>
      <c r="CPY382" s="58"/>
      <c r="CPZ382" s="58"/>
      <c r="CQA382" s="58"/>
      <c r="CQB382" s="58"/>
      <c r="CQC382" s="58"/>
      <c r="CQD382" s="58"/>
      <c r="CQE382" s="58"/>
      <c r="CQH382" s="58"/>
      <c r="CQI382" s="58"/>
      <c r="CQJ382" s="58"/>
      <c r="CQK382" s="58"/>
      <c r="CQL382" s="58"/>
      <c r="CQM382" s="58"/>
      <c r="CQN382" s="58"/>
      <c r="CQO382" s="58"/>
      <c r="CQP382" s="58"/>
      <c r="CQQ382" s="58"/>
      <c r="CQR382" s="58"/>
      <c r="CQS382" s="58"/>
      <c r="CQT382" s="58"/>
      <c r="CQW382" s="58"/>
      <c r="CQX382" s="58"/>
      <c r="CQY382" s="58"/>
      <c r="CQZ382" s="58"/>
      <c r="CRA382" s="58"/>
      <c r="CRB382" s="58"/>
      <c r="CRC382" s="58"/>
      <c r="CRD382" s="58"/>
      <c r="CRE382" s="58"/>
      <c r="CRF382" s="58"/>
      <c r="CRG382" s="58"/>
      <c r="CRH382" s="58"/>
      <c r="CRI382" s="58"/>
      <c r="CRL382" s="58"/>
      <c r="CRM382" s="58"/>
      <c r="CRN382" s="58"/>
      <c r="CRO382" s="58"/>
      <c r="CRP382" s="58"/>
      <c r="CRQ382" s="58"/>
      <c r="CRR382" s="58"/>
      <c r="CRS382" s="58"/>
      <c r="CRT382" s="58"/>
      <c r="CRU382" s="58"/>
      <c r="CRV382" s="58"/>
      <c r="CRW382" s="58"/>
      <c r="CRX382" s="58"/>
      <c r="CSA382" s="58"/>
      <c r="CSB382" s="58"/>
      <c r="CSC382" s="58"/>
      <c r="CSD382" s="58"/>
      <c r="CSE382" s="58"/>
      <c r="CSF382" s="58"/>
      <c r="CSG382" s="58"/>
      <c r="CSH382" s="58"/>
      <c r="CSI382" s="58"/>
      <c r="CSJ382" s="58"/>
      <c r="CSK382" s="58"/>
      <c r="CSL382" s="58"/>
      <c r="CSM382" s="58"/>
      <c r="CSP382" s="58"/>
      <c r="CSQ382" s="58"/>
      <c r="CSR382" s="58"/>
      <c r="CSS382" s="58"/>
      <c r="CST382" s="58"/>
      <c r="CSU382" s="58"/>
      <c r="CSV382" s="58"/>
      <c r="CSW382" s="58"/>
      <c r="CSX382" s="58"/>
      <c r="CSY382" s="58"/>
      <c r="CSZ382" s="58"/>
      <c r="CTA382" s="58"/>
      <c r="CTB382" s="58"/>
      <c r="CTE382" s="58"/>
      <c r="CTF382" s="58"/>
      <c r="CTG382" s="58"/>
      <c r="CTH382" s="58"/>
      <c r="CTI382" s="58"/>
      <c r="CTJ382" s="58"/>
      <c r="CTK382" s="58"/>
      <c r="CTL382" s="58"/>
      <c r="CTM382" s="58"/>
      <c r="CTN382" s="58"/>
      <c r="CTO382" s="58"/>
      <c r="CTP382" s="58"/>
      <c r="CTQ382" s="58"/>
      <c r="CTT382" s="58"/>
      <c r="CTU382" s="58"/>
      <c r="CTV382" s="58"/>
      <c r="CTW382" s="58"/>
      <c r="CTX382" s="58"/>
      <c r="CTY382" s="58"/>
      <c r="CTZ382" s="58"/>
      <c r="CUA382" s="58"/>
      <c r="CUB382" s="58"/>
      <c r="CUC382" s="58"/>
      <c r="CUD382" s="58"/>
      <c r="CUE382" s="58"/>
      <c r="CUF382" s="58"/>
      <c r="CUI382" s="58"/>
      <c r="CUJ382" s="58"/>
      <c r="CUK382" s="58"/>
      <c r="CUL382" s="58"/>
      <c r="CUM382" s="58"/>
      <c r="CUN382" s="58"/>
      <c r="CUO382" s="58"/>
      <c r="CUP382" s="58"/>
      <c r="CUQ382" s="58"/>
      <c r="CUR382" s="58"/>
      <c r="CUS382" s="58"/>
      <c r="CUT382" s="58"/>
      <c r="CUU382" s="58"/>
      <c r="CUX382" s="58"/>
      <c r="CUY382" s="58"/>
      <c r="CUZ382" s="58"/>
      <c r="CVA382" s="58"/>
      <c r="CVB382" s="58"/>
      <c r="CVC382" s="58"/>
      <c r="CVD382" s="58"/>
      <c r="CVE382" s="58"/>
      <c r="CVF382" s="58"/>
      <c r="CVG382" s="58"/>
      <c r="CVH382" s="58"/>
      <c r="CVI382" s="58"/>
      <c r="CVJ382" s="58"/>
      <c r="CVM382" s="58"/>
      <c r="CVN382" s="58"/>
      <c r="CVO382" s="58"/>
      <c r="CVP382" s="58"/>
      <c r="CVQ382" s="58"/>
      <c r="CVR382" s="58"/>
      <c r="CVS382" s="58"/>
      <c r="CVT382" s="58"/>
      <c r="CVU382" s="58"/>
      <c r="CVV382" s="58"/>
      <c r="CVW382" s="58"/>
      <c r="CVX382" s="58"/>
      <c r="CVY382" s="58"/>
      <c r="CWB382" s="58"/>
      <c r="CWC382" s="58"/>
      <c r="CWD382" s="58"/>
      <c r="CWE382" s="58"/>
      <c r="CWF382" s="58"/>
      <c r="CWG382" s="58"/>
      <c r="CWH382" s="58"/>
      <c r="CWI382" s="58"/>
      <c r="CWJ382" s="58"/>
      <c r="CWK382" s="58"/>
      <c r="CWL382" s="58"/>
      <c r="CWM382" s="58"/>
      <c r="CWN382" s="58"/>
      <c r="CWQ382" s="58"/>
      <c r="CWR382" s="58"/>
      <c r="CWS382" s="58"/>
      <c r="CWT382" s="58"/>
      <c r="CWU382" s="58"/>
      <c r="CWV382" s="58"/>
      <c r="CWW382" s="58"/>
      <c r="CWX382" s="58"/>
      <c r="CWY382" s="58"/>
      <c r="CWZ382" s="58"/>
      <c r="CXA382" s="58"/>
      <c r="CXB382" s="58"/>
      <c r="CXC382" s="58"/>
      <c r="CXF382" s="58"/>
      <c r="CXG382" s="58"/>
      <c r="CXH382" s="58"/>
      <c r="CXI382" s="58"/>
      <c r="CXJ382" s="58"/>
      <c r="CXK382" s="58"/>
      <c r="CXL382" s="58"/>
      <c r="CXM382" s="58"/>
      <c r="CXN382" s="58"/>
      <c r="CXO382" s="58"/>
      <c r="CXP382" s="58"/>
      <c r="CXQ382" s="58"/>
      <c r="CXR382" s="58"/>
      <c r="CXU382" s="58"/>
      <c r="CXV382" s="58"/>
      <c r="CXW382" s="58"/>
      <c r="CXX382" s="58"/>
      <c r="CXY382" s="58"/>
      <c r="CXZ382" s="58"/>
      <c r="CYA382" s="58"/>
      <c r="CYB382" s="58"/>
      <c r="CYC382" s="58"/>
      <c r="CYD382" s="58"/>
      <c r="CYE382" s="58"/>
      <c r="CYF382" s="58"/>
      <c r="CYG382" s="58"/>
      <c r="CYJ382" s="58"/>
      <c r="CYK382" s="58"/>
      <c r="CYL382" s="58"/>
      <c r="CYM382" s="58"/>
      <c r="CYN382" s="58"/>
      <c r="CYO382" s="58"/>
      <c r="CYP382" s="58"/>
      <c r="CYQ382" s="58"/>
      <c r="CYR382" s="58"/>
      <c r="CYS382" s="58"/>
      <c r="CYT382" s="58"/>
      <c r="CYU382" s="58"/>
      <c r="CYV382" s="58"/>
      <c r="CYY382" s="58"/>
      <c r="CYZ382" s="58"/>
      <c r="CZA382" s="58"/>
      <c r="CZB382" s="58"/>
      <c r="CZC382" s="58"/>
      <c r="CZD382" s="58"/>
      <c r="CZE382" s="58"/>
      <c r="CZF382" s="58"/>
      <c r="CZG382" s="58"/>
      <c r="CZH382" s="58"/>
      <c r="CZI382" s="58"/>
      <c r="CZJ382" s="58"/>
      <c r="CZK382" s="58"/>
      <c r="CZN382" s="58"/>
      <c r="CZO382" s="58"/>
      <c r="CZP382" s="58"/>
      <c r="CZQ382" s="58"/>
      <c r="CZR382" s="58"/>
      <c r="CZS382" s="58"/>
      <c r="CZT382" s="58"/>
      <c r="CZU382" s="58"/>
      <c r="CZV382" s="58"/>
      <c r="CZW382" s="58"/>
      <c r="CZX382" s="58"/>
      <c r="CZY382" s="58"/>
      <c r="CZZ382" s="58"/>
      <c r="DAC382" s="58"/>
      <c r="DAD382" s="58"/>
      <c r="DAE382" s="58"/>
      <c r="DAF382" s="58"/>
      <c r="DAG382" s="58"/>
      <c r="DAH382" s="58"/>
      <c r="DAI382" s="58"/>
      <c r="DAJ382" s="58"/>
      <c r="DAK382" s="58"/>
      <c r="DAL382" s="58"/>
      <c r="DAM382" s="58"/>
      <c r="DAN382" s="58"/>
      <c r="DAO382" s="58"/>
      <c r="DAR382" s="58"/>
      <c r="DAS382" s="58"/>
      <c r="DAT382" s="58"/>
      <c r="DAU382" s="58"/>
      <c r="DAV382" s="58"/>
      <c r="DAW382" s="58"/>
      <c r="DAX382" s="58"/>
      <c r="DAY382" s="58"/>
      <c r="DAZ382" s="58"/>
      <c r="DBA382" s="58"/>
      <c r="DBB382" s="58"/>
      <c r="DBC382" s="58"/>
      <c r="DBD382" s="58"/>
      <c r="DBG382" s="58"/>
      <c r="DBH382" s="58"/>
      <c r="DBI382" s="58"/>
      <c r="DBJ382" s="58"/>
      <c r="DBK382" s="58"/>
      <c r="DBL382" s="58"/>
      <c r="DBM382" s="58"/>
      <c r="DBN382" s="58"/>
      <c r="DBO382" s="58"/>
      <c r="DBP382" s="58"/>
      <c r="DBQ382" s="58"/>
      <c r="DBR382" s="58"/>
      <c r="DBS382" s="58"/>
      <c r="DBV382" s="58"/>
      <c r="DBW382" s="58"/>
      <c r="DBX382" s="58"/>
      <c r="DBY382" s="58"/>
      <c r="DBZ382" s="58"/>
      <c r="DCA382" s="58"/>
      <c r="DCB382" s="58"/>
      <c r="DCC382" s="58"/>
      <c r="DCD382" s="58"/>
      <c r="DCE382" s="58"/>
      <c r="DCF382" s="58"/>
      <c r="DCG382" s="58"/>
      <c r="DCH382" s="58"/>
      <c r="DCK382" s="58"/>
      <c r="DCL382" s="58"/>
      <c r="DCM382" s="58"/>
      <c r="DCN382" s="58"/>
      <c r="DCO382" s="58"/>
      <c r="DCP382" s="58"/>
      <c r="DCQ382" s="58"/>
      <c r="DCR382" s="58"/>
      <c r="DCS382" s="58"/>
      <c r="DCT382" s="58"/>
      <c r="DCU382" s="58"/>
      <c r="DCV382" s="58"/>
      <c r="DCW382" s="58"/>
      <c r="DCZ382" s="58"/>
      <c r="DDA382" s="58"/>
      <c r="DDB382" s="58"/>
      <c r="DDC382" s="58"/>
      <c r="DDD382" s="58"/>
      <c r="DDE382" s="58"/>
      <c r="DDF382" s="58"/>
      <c r="DDG382" s="58"/>
      <c r="DDH382" s="58"/>
      <c r="DDI382" s="58"/>
      <c r="DDJ382" s="58"/>
      <c r="DDK382" s="58"/>
      <c r="DDL382" s="58"/>
      <c r="DDO382" s="58"/>
      <c r="DDP382" s="58"/>
      <c r="DDQ382" s="58"/>
      <c r="DDR382" s="58"/>
      <c r="DDS382" s="58"/>
      <c r="DDT382" s="58"/>
      <c r="DDU382" s="58"/>
      <c r="DDV382" s="58"/>
      <c r="DDW382" s="58"/>
      <c r="DDX382" s="58"/>
      <c r="DDY382" s="58"/>
      <c r="DDZ382" s="58"/>
      <c r="DEA382" s="58"/>
      <c r="DED382" s="58"/>
      <c r="DEE382" s="58"/>
      <c r="DEF382" s="58"/>
      <c r="DEG382" s="58"/>
      <c r="DEH382" s="58"/>
      <c r="DEI382" s="58"/>
      <c r="DEJ382" s="58"/>
      <c r="DEK382" s="58"/>
      <c r="DEL382" s="58"/>
      <c r="DEM382" s="58"/>
      <c r="DEN382" s="58"/>
      <c r="DEO382" s="58"/>
      <c r="DEP382" s="58"/>
      <c r="DES382" s="58"/>
      <c r="DET382" s="58"/>
      <c r="DEU382" s="58"/>
      <c r="DEV382" s="58"/>
      <c r="DEW382" s="58"/>
      <c r="DEX382" s="58"/>
      <c r="DEY382" s="58"/>
      <c r="DEZ382" s="58"/>
      <c r="DFA382" s="58"/>
      <c r="DFB382" s="58"/>
      <c r="DFC382" s="58"/>
      <c r="DFD382" s="58"/>
      <c r="DFE382" s="58"/>
      <c r="DFH382" s="58"/>
      <c r="DFI382" s="58"/>
      <c r="DFJ382" s="58"/>
      <c r="DFK382" s="58"/>
      <c r="DFL382" s="58"/>
      <c r="DFM382" s="58"/>
      <c r="DFN382" s="58"/>
      <c r="DFO382" s="58"/>
      <c r="DFP382" s="58"/>
      <c r="DFQ382" s="58"/>
      <c r="DFR382" s="58"/>
      <c r="DFS382" s="58"/>
      <c r="DFT382" s="58"/>
      <c r="DFW382" s="58"/>
      <c r="DFX382" s="58"/>
      <c r="DFY382" s="58"/>
      <c r="DFZ382" s="58"/>
      <c r="DGA382" s="58"/>
      <c r="DGB382" s="58"/>
      <c r="DGC382" s="58"/>
      <c r="DGD382" s="58"/>
      <c r="DGE382" s="58"/>
      <c r="DGF382" s="58"/>
      <c r="DGG382" s="58"/>
      <c r="DGH382" s="58"/>
      <c r="DGI382" s="58"/>
      <c r="DGL382" s="58"/>
      <c r="DGM382" s="58"/>
      <c r="DGN382" s="58"/>
      <c r="DGO382" s="58"/>
      <c r="DGP382" s="58"/>
      <c r="DGQ382" s="58"/>
      <c r="DGR382" s="58"/>
      <c r="DGS382" s="58"/>
      <c r="DGT382" s="58"/>
      <c r="DGU382" s="58"/>
      <c r="DGV382" s="58"/>
      <c r="DGW382" s="58"/>
      <c r="DGX382" s="58"/>
      <c r="DHA382" s="58"/>
      <c r="DHB382" s="58"/>
      <c r="DHC382" s="58"/>
      <c r="DHD382" s="58"/>
      <c r="DHE382" s="58"/>
      <c r="DHF382" s="58"/>
      <c r="DHG382" s="58"/>
      <c r="DHH382" s="58"/>
      <c r="DHI382" s="58"/>
      <c r="DHJ382" s="58"/>
      <c r="DHK382" s="58"/>
      <c r="DHL382" s="58"/>
      <c r="DHM382" s="58"/>
      <c r="DHP382" s="58"/>
      <c r="DHQ382" s="58"/>
      <c r="DHR382" s="58"/>
      <c r="DHS382" s="58"/>
      <c r="DHT382" s="58"/>
      <c r="DHU382" s="58"/>
      <c r="DHV382" s="58"/>
      <c r="DHW382" s="58"/>
      <c r="DHX382" s="58"/>
      <c r="DHY382" s="58"/>
      <c r="DHZ382" s="58"/>
      <c r="DIA382" s="58"/>
      <c r="DIB382" s="58"/>
      <c r="DIE382" s="58"/>
      <c r="DIF382" s="58"/>
      <c r="DIG382" s="58"/>
      <c r="DIH382" s="58"/>
      <c r="DII382" s="58"/>
      <c r="DIJ382" s="58"/>
      <c r="DIK382" s="58"/>
      <c r="DIL382" s="58"/>
      <c r="DIM382" s="58"/>
      <c r="DIN382" s="58"/>
      <c r="DIO382" s="58"/>
      <c r="DIP382" s="58"/>
      <c r="DIQ382" s="58"/>
      <c r="DIT382" s="58"/>
      <c r="DIU382" s="58"/>
      <c r="DIV382" s="58"/>
      <c r="DIW382" s="58"/>
      <c r="DIX382" s="58"/>
      <c r="DIY382" s="58"/>
      <c r="DIZ382" s="58"/>
      <c r="DJA382" s="58"/>
      <c r="DJB382" s="58"/>
      <c r="DJC382" s="58"/>
      <c r="DJD382" s="58"/>
      <c r="DJE382" s="58"/>
      <c r="DJF382" s="58"/>
      <c r="DJI382" s="58"/>
      <c r="DJJ382" s="58"/>
      <c r="DJK382" s="58"/>
      <c r="DJL382" s="58"/>
      <c r="DJM382" s="58"/>
      <c r="DJN382" s="58"/>
      <c r="DJO382" s="58"/>
      <c r="DJP382" s="58"/>
      <c r="DJQ382" s="58"/>
      <c r="DJR382" s="58"/>
      <c r="DJS382" s="58"/>
      <c r="DJT382" s="58"/>
      <c r="DJU382" s="58"/>
      <c r="DJX382" s="58"/>
      <c r="DJY382" s="58"/>
      <c r="DJZ382" s="58"/>
      <c r="DKA382" s="58"/>
      <c r="DKB382" s="58"/>
      <c r="DKC382" s="58"/>
      <c r="DKD382" s="58"/>
      <c r="DKE382" s="58"/>
      <c r="DKF382" s="58"/>
      <c r="DKG382" s="58"/>
      <c r="DKH382" s="58"/>
      <c r="DKI382" s="58"/>
      <c r="DKJ382" s="58"/>
      <c r="DKM382" s="58"/>
      <c r="DKN382" s="58"/>
      <c r="DKO382" s="58"/>
      <c r="DKP382" s="58"/>
      <c r="DKQ382" s="58"/>
      <c r="DKR382" s="58"/>
      <c r="DKS382" s="58"/>
      <c r="DKT382" s="58"/>
      <c r="DKU382" s="58"/>
      <c r="DKV382" s="58"/>
      <c r="DKW382" s="58"/>
      <c r="DKX382" s="58"/>
      <c r="DKY382" s="58"/>
      <c r="DLB382" s="58"/>
      <c r="DLC382" s="58"/>
      <c r="DLD382" s="58"/>
      <c r="DLE382" s="58"/>
      <c r="DLF382" s="58"/>
      <c r="DLG382" s="58"/>
      <c r="DLH382" s="58"/>
      <c r="DLI382" s="58"/>
      <c r="DLJ382" s="58"/>
      <c r="DLK382" s="58"/>
      <c r="DLL382" s="58"/>
      <c r="DLM382" s="58"/>
      <c r="DLN382" s="58"/>
      <c r="DLQ382" s="58"/>
      <c r="DLR382" s="58"/>
      <c r="DLS382" s="58"/>
      <c r="DLT382" s="58"/>
      <c r="DLU382" s="58"/>
      <c r="DLV382" s="58"/>
      <c r="DLW382" s="58"/>
      <c r="DLX382" s="58"/>
      <c r="DLY382" s="58"/>
      <c r="DLZ382" s="58"/>
      <c r="DMA382" s="58"/>
      <c r="DMB382" s="58"/>
      <c r="DMC382" s="58"/>
      <c r="DMF382" s="58"/>
      <c r="DMG382" s="58"/>
      <c r="DMH382" s="58"/>
      <c r="DMI382" s="58"/>
      <c r="DMJ382" s="58"/>
      <c r="DMK382" s="58"/>
      <c r="DML382" s="58"/>
      <c r="DMM382" s="58"/>
      <c r="DMN382" s="58"/>
      <c r="DMO382" s="58"/>
      <c r="DMP382" s="58"/>
      <c r="DMQ382" s="58"/>
      <c r="DMR382" s="58"/>
      <c r="DMU382" s="58"/>
      <c r="DMV382" s="58"/>
      <c r="DMW382" s="58"/>
      <c r="DMX382" s="58"/>
      <c r="DMY382" s="58"/>
      <c r="DMZ382" s="58"/>
      <c r="DNA382" s="58"/>
      <c r="DNB382" s="58"/>
      <c r="DNC382" s="58"/>
      <c r="DND382" s="58"/>
      <c r="DNE382" s="58"/>
      <c r="DNF382" s="58"/>
      <c r="DNG382" s="58"/>
      <c r="DNJ382" s="58"/>
      <c r="DNK382" s="58"/>
      <c r="DNL382" s="58"/>
      <c r="DNM382" s="58"/>
      <c r="DNN382" s="58"/>
      <c r="DNO382" s="58"/>
      <c r="DNP382" s="58"/>
      <c r="DNQ382" s="58"/>
      <c r="DNR382" s="58"/>
      <c r="DNS382" s="58"/>
      <c r="DNT382" s="58"/>
      <c r="DNU382" s="58"/>
      <c r="DNV382" s="58"/>
      <c r="DNY382" s="58"/>
      <c r="DNZ382" s="58"/>
      <c r="DOA382" s="58"/>
      <c r="DOB382" s="58"/>
      <c r="DOC382" s="58"/>
      <c r="DOD382" s="58"/>
      <c r="DOE382" s="58"/>
      <c r="DOF382" s="58"/>
      <c r="DOG382" s="58"/>
      <c r="DOH382" s="58"/>
      <c r="DOI382" s="58"/>
      <c r="DOJ382" s="58"/>
      <c r="DOK382" s="58"/>
      <c r="DON382" s="58"/>
      <c r="DOO382" s="58"/>
      <c r="DOP382" s="58"/>
      <c r="DOQ382" s="58"/>
      <c r="DOR382" s="58"/>
      <c r="DOS382" s="58"/>
      <c r="DOT382" s="58"/>
      <c r="DOU382" s="58"/>
      <c r="DOV382" s="58"/>
      <c r="DOW382" s="58"/>
      <c r="DOX382" s="58"/>
      <c r="DOY382" s="58"/>
      <c r="DOZ382" s="58"/>
      <c r="DPC382" s="58"/>
      <c r="DPD382" s="58"/>
      <c r="DPE382" s="58"/>
      <c r="DPF382" s="58"/>
      <c r="DPG382" s="58"/>
      <c r="DPH382" s="58"/>
      <c r="DPI382" s="58"/>
      <c r="DPJ382" s="58"/>
      <c r="DPK382" s="58"/>
      <c r="DPL382" s="58"/>
      <c r="DPM382" s="58"/>
      <c r="DPN382" s="58"/>
      <c r="DPO382" s="58"/>
      <c r="DPR382" s="58"/>
      <c r="DPS382" s="58"/>
      <c r="DPT382" s="58"/>
      <c r="DPU382" s="58"/>
      <c r="DPV382" s="58"/>
      <c r="DPW382" s="58"/>
      <c r="DPX382" s="58"/>
      <c r="DPY382" s="58"/>
      <c r="DPZ382" s="58"/>
      <c r="DQA382" s="58"/>
      <c r="DQB382" s="58"/>
      <c r="DQC382" s="58"/>
      <c r="DQD382" s="58"/>
      <c r="DQG382" s="58"/>
      <c r="DQH382" s="58"/>
      <c r="DQI382" s="58"/>
      <c r="DQJ382" s="58"/>
      <c r="DQK382" s="58"/>
      <c r="DQL382" s="58"/>
      <c r="DQM382" s="58"/>
      <c r="DQN382" s="58"/>
      <c r="DQO382" s="58"/>
      <c r="DQP382" s="58"/>
      <c r="DQQ382" s="58"/>
      <c r="DQR382" s="58"/>
      <c r="DQS382" s="58"/>
      <c r="DQV382" s="58"/>
      <c r="DQW382" s="58"/>
      <c r="DQX382" s="58"/>
      <c r="DQY382" s="58"/>
      <c r="DQZ382" s="58"/>
      <c r="DRA382" s="58"/>
      <c r="DRB382" s="58"/>
      <c r="DRC382" s="58"/>
      <c r="DRD382" s="58"/>
      <c r="DRE382" s="58"/>
      <c r="DRF382" s="58"/>
      <c r="DRG382" s="58"/>
      <c r="DRH382" s="58"/>
      <c r="DRK382" s="58"/>
      <c r="DRL382" s="58"/>
      <c r="DRM382" s="58"/>
      <c r="DRN382" s="58"/>
      <c r="DRO382" s="58"/>
      <c r="DRP382" s="58"/>
      <c r="DRQ382" s="58"/>
      <c r="DRR382" s="58"/>
      <c r="DRS382" s="58"/>
      <c r="DRT382" s="58"/>
      <c r="DRU382" s="58"/>
      <c r="DRV382" s="58"/>
      <c r="DRW382" s="58"/>
      <c r="DRZ382" s="58"/>
      <c r="DSA382" s="58"/>
      <c r="DSB382" s="58"/>
      <c r="DSC382" s="58"/>
      <c r="DSD382" s="58"/>
      <c r="DSE382" s="58"/>
      <c r="DSF382" s="58"/>
      <c r="DSG382" s="58"/>
      <c r="DSH382" s="58"/>
      <c r="DSI382" s="58"/>
      <c r="DSJ382" s="58"/>
      <c r="DSK382" s="58"/>
      <c r="DSL382" s="58"/>
      <c r="DSO382" s="58"/>
      <c r="DSP382" s="58"/>
      <c r="DSQ382" s="58"/>
      <c r="DSR382" s="58"/>
      <c r="DSS382" s="58"/>
      <c r="DST382" s="58"/>
      <c r="DSU382" s="58"/>
      <c r="DSV382" s="58"/>
      <c r="DSW382" s="58"/>
      <c r="DSX382" s="58"/>
      <c r="DSY382" s="58"/>
      <c r="DSZ382" s="58"/>
      <c r="DTA382" s="58"/>
      <c r="DTD382" s="58"/>
      <c r="DTE382" s="58"/>
      <c r="DTF382" s="58"/>
      <c r="DTG382" s="58"/>
      <c r="DTH382" s="58"/>
      <c r="DTI382" s="58"/>
      <c r="DTJ382" s="58"/>
      <c r="DTK382" s="58"/>
      <c r="DTL382" s="58"/>
      <c r="DTM382" s="58"/>
      <c r="DTN382" s="58"/>
      <c r="DTO382" s="58"/>
      <c r="DTP382" s="58"/>
      <c r="DTS382" s="58"/>
      <c r="DTT382" s="58"/>
      <c r="DTU382" s="58"/>
      <c r="DTV382" s="58"/>
      <c r="DTW382" s="58"/>
      <c r="DTX382" s="58"/>
      <c r="DTY382" s="58"/>
      <c r="DTZ382" s="58"/>
      <c r="DUA382" s="58"/>
      <c r="DUB382" s="58"/>
      <c r="DUC382" s="58"/>
      <c r="DUD382" s="58"/>
      <c r="DUE382" s="58"/>
      <c r="DUH382" s="58"/>
      <c r="DUI382" s="58"/>
      <c r="DUJ382" s="58"/>
      <c r="DUK382" s="58"/>
      <c r="DUL382" s="58"/>
      <c r="DUM382" s="58"/>
      <c r="DUN382" s="58"/>
      <c r="DUO382" s="58"/>
      <c r="DUP382" s="58"/>
      <c r="DUQ382" s="58"/>
      <c r="DUR382" s="58"/>
      <c r="DUS382" s="58"/>
      <c r="DUT382" s="58"/>
      <c r="DUW382" s="58"/>
      <c r="DUX382" s="58"/>
      <c r="DUY382" s="58"/>
      <c r="DUZ382" s="58"/>
      <c r="DVA382" s="58"/>
      <c r="DVB382" s="58"/>
      <c r="DVC382" s="58"/>
      <c r="DVD382" s="58"/>
      <c r="DVE382" s="58"/>
      <c r="DVF382" s="58"/>
      <c r="DVG382" s="58"/>
      <c r="DVH382" s="58"/>
      <c r="DVI382" s="58"/>
      <c r="DVL382" s="58"/>
      <c r="DVM382" s="58"/>
      <c r="DVN382" s="58"/>
      <c r="DVO382" s="58"/>
      <c r="DVP382" s="58"/>
      <c r="DVQ382" s="58"/>
      <c r="DVR382" s="58"/>
      <c r="DVS382" s="58"/>
      <c r="DVT382" s="58"/>
      <c r="DVU382" s="58"/>
      <c r="DVV382" s="58"/>
      <c r="DVW382" s="58"/>
      <c r="DVX382" s="58"/>
      <c r="DWA382" s="58"/>
      <c r="DWB382" s="58"/>
      <c r="DWC382" s="58"/>
      <c r="DWD382" s="58"/>
      <c r="DWE382" s="58"/>
      <c r="DWF382" s="58"/>
      <c r="DWG382" s="58"/>
      <c r="DWH382" s="58"/>
      <c r="DWI382" s="58"/>
      <c r="DWJ382" s="58"/>
      <c r="DWK382" s="58"/>
      <c r="DWL382" s="58"/>
      <c r="DWM382" s="58"/>
      <c r="DWP382" s="58"/>
      <c r="DWQ382" s="58"/>
      <c r="DWR382" s="58"/>
      <c r="DWS382" s="58"/>
      <c r="DWT382" s="58"/>
      <c r="DWU382" s="58"/>
      <c r="DWV382" s="58"/>
      <c r="DWW382" s="58"/>
      <c r="DWX382" s="58"/>
      <c r="DWY382" s="58"/>
      <c r="DWZ382" s="58"/>
      <c r="DXA382" s="58"/>
      <c r="DXB382" s="58"/>
      <c r="DXE382" s="58"/>
      <c r="DXF382" s="58"/>
      <c r="DXG382" s="58"/>
      <c r="DXH382" s="58"/>
      <c r="DXI382" s="58"/>
      <c r="DXJ382" s="58"/>
      <c r="DXK382" s="58"/>
      <c r="DXL382" s="58"/>
      <c r="DXM382" s="58"/>
      <c r="DXN382" s="58"/>
      <c r="DXO382" s="58"/>
      <c r="DXP382" s="58"/>
      <c r="DXQ382" s="58"/>
      <c r="DXT382" s="58"/>
      <c r="DXU382" s="58"/>
      <c r="DXV382" s="58"/>
      <c r="DXW382" s="58"/>
      <c r="DXX382" s="58"/>
      <c r="DXY382" s="58"/>
      <c r="DXZ382" s="58"/>
      <c r="DYA382" s="58"/>
      <c r="DYB382" s="58"/>
      <c r="DYC382" s="58"/>
      <c r="DYD382" s="58"/>
      <c r="DYE382" s="58"/>
      <c r="DYF382" s="58"/>
      <c r="DYI382" s="58"/>
      <c r="DYJ382" s="58"/>
      <c r="DYK382" s="58"/>
      <c r="DYL382" s="58"/>
      <c r="DYM382" s="58"/>
      <c r="DYN382" s="58"/>
      <c r="DYO382" s="58"/>
      <c r="DYP382" s="58"/>
      <c r="DYQ382" s="58"/>
      <c r="DYR382" s="58"/>
      <c r="DYS382" s="58"/>
      <c r="DYT382" s="58"/>
      <c r="DYU382" s="58"/>
      <c r="DYX382" s="58"/>
      <c r="DYY382" s="58"/>
      <c r="DYZ382" s="58"/>
      <c r="DZA382" s="58"/>
      <c r="DZB382" s="58"/>
      <c r="DZC382" s="58"/>
      <c r="DZD382" s="58"/>
      <c r="DZE382" s="58"/>
      <c r="DZF382" s="58"/>
      <c r="DZG382" s="58"/>
      <c r="DZH382" s="58"/>
      <c r="DZI382" s="58"/>
      <c r="DZJ382" s="58"/>
      <c r="DZM382" s="58"/>
      <c r="DZN382" s="58"/>
      <c r="DZO382" s="58"/>
      <c r="DZP382" s="58"/>
      <c r="DZQ382" s="58"/>
      <c r="DZR382" s="58"/>
      <c r="DZS382" s="58"/>
      <c r="DZT382" s="58"/>
      <c r="DZU382" s="58"/>
      <c r="DZV382" s="58"/>
      <c r="DZW382" s="58"/>
      <c r="DZX382" s="58"/>
      <c r="DZY382" s="58"/>
      <c r="EAB382" s="58"/>
      <c r="EAC382" s="58"/>
      <c r="EAD382" s="58"/>
      <c r="EAE382" s="58"/>
      <c r="EAF382" s="58"/>
      <c r="EAG382" s="58"/>
      <c r="EAH382" s="58"/>
      <c r="EAI382" s="58"/>
      <c r="EAJ382" s="58"/>
      <c r="EAK382" s="58"/>
      <c r="EAL382" s="58"/>
      <c r="EAM382" s="58"/>
      <c r="EAN382" s="58"/>
      <c r="EAQ382" s="58"/>
      <c r="EAR382" s="58"/>
      <c r="EAS382" s="58"/>
      <c r="EAT382" s="58"/>
      <c r="EAU382" s="58"/>
      <c r="EAV382" s="58"/>
      <c r="EAW382" s="58"/>
      <c r="EAX382" s="58"/>
      <c r="EAY382" s="58"/>
      <c r="EAZ382" s="58"/>
      <c r="EBA382" s="58"/>
      <c r="EBB382" s="58"/>
      <c r="EBC382" s="58"/>
      <c r="EBF382" s="58"/>
      <c r="EBG382" s="58"/>
      <c r="EBH382" s="58"/>
      <c r="EBI382" s="58"/>
      <c r="EBJ382" s="58"/>
      <c r="EBK382" s="58"/>
      <c r="EBL382" s="58"/>
      <c r="EBM382" s="58"/>
      <c r="EBN382" s="58"/>
      <c r="EBO382" s="58"/>
      <c r="EBP382" s="58"/>
      <c r="EBQ382" s="58"/>
      <c r="EBR382" s="58"/>
      <c r="EBU382" s="58"/>
      <c r="EBV382" s="58"/>
      <c r="EBW382" s="58"/>
      <c r="EBX382" s="58"/>
      <c r="EBY382" s="58"/>
      <c r="EBZ382" s="58"/>
      <c r="ECA382" s="58"/>
      <c r="ECB382" s="58"/>
      <c r="ECC382" s="58"/>
      <c r="ECD382" s="58"/>
      <c r="ECE382" s="58"/>
      <c r="ECF382" s="58"/>
      <c r="ECG382" s="58"/>
      <c r="ECJ382" s="58"/>
      <c r="ECK382" s="58"/>
      <c r="ECL382" s="58"/>
      <c r="ECM382" s="58"/>
      <c r="ECN382" s="58"/>
      <c r="ECO382" s="58"/>
      <c r="ECP382" s="58"/>
      <c r="ECQ382" s="58"/>
      <c r="ECR382" s="58"/>
      <c r="ECS382" s="58"/>
      <c r="ECT382" s="58"/>
      <c r="ECU382" s="58"/>
      <c r="ECV382" s="58"/>
      <c r="ECY382" s="58"/>
      <c r="ECZ382" s="58"/>
      <c r="EDA382" s="58"/>
      <c r="EDB382" s="58"/>
      <c r="EDC382" s="58"/>
      <c r="EDD382" s="58"/>
      <c r="EDE382" s="58"/>
      <c r="EDF382" s="58"/>
      <c r="EDG382" s="58"/>
      <c r="EDH382" s="58"/>
      <c r="EDI382" s="58"/>
      <c r="EDJ382" s="58"/>
      <c r="EDK382" s="58"/>
      <c r="EDN382" s="58"/>
      <c r="EDO382" s="58"/>
      <c r="EDP382" s="58"/>
      <c r="EDQ382" s="58"/>
      <c r="EDR382" s="58"/>
      <c r="EDS382" s="58"/>
      <c r="EDT382" s="58"/>
      <c r="EDU382" s="58"/>
      <c r="EDV382" s="58"/>
      <c r="EDW382" s="58"/>
      <c r="EDX382" s="58"/>
      <c r="EDY382" s="58"/>
      <c r="EDZ382" s="58"/>
      <c r="EEC382" s="58"/>
      <c r="EED382" s="58"/>
      <c r="EEE382" s="58"/>
      <c r="EEF382" s="58"/>
      <c r="EEG382" s="58"/>
      <c r="EEH382" s="58"/>
      <c r="EEI382" s="58"/>
      <c r="EEJ382" s="58"/>
      <c r="EEK382" s="58"/>
      <c r="EEL382" s="58"/>
      <c r="EEM382" s="58"/>
      <c r="EEN382" s="58"/>
      <c r="EEO382" s="58"/>
      <c r="EER382" s="58"/>
      <c r="EES382" s="58"/>
      <c r="EET382" s="58"/>
      <c r="EEU382" s="58"/>
      <c r="EEV382" s="58"/>
      <c r="EEW382" s="58"/>
      <c r="EEX382" s="58"/>
      <c r="EEY382" s="58"/>
      <c r="EEZ382" s="58"/>
      <c r="EFA382" s="58"/>
      <c r="EFB382" s="58"/>
      <c r="EFC382" s="58"/>
      <c r="EFD382" s="58"/>
      <c r="EFG382" s="58"/>
      <c r="EFH382" s="58"/>
      <c r="EFI382" s="58"/>
      <c r="EFJ382" s="58"/>
      <c r="EFK382" s="58"/>
      <c r="EFL382" s="58"/>
      <c r="EFM382" s="58"/>
      <c r="EFN382" s="58"/>
      <c r="EFO382" s="58"/>
      <c r="EFP382" s="58"/>
      <c r="EFQ382" s="58"/>
      <c r="EFR382" s="58"/>
      <c r="EFS382" s="58"/>
      <c r="EFV382" s="58"/>
      <c r="EFW382" s="58"/>
      <c r="EFX382" s="58"/>
      <c r="EFY382" s="58"/>
      <c r="EFZ382" s="58"/>
      <c r="EGA382" s="58"/>
      <c r="EGB382" s="58"/>
      <c r="EGC382" s="58"/>
      <c r="EGD382" s="58"/>
      <c r="EGE382" s="58"/>
      <c r="EGF382" s="58"/>
      <c r="EGG382" s="58"/>
      <c r="EGH382" s="58"/>
      <c r="EGK382" s="58"/>
      <c r="EGL382" s="58"/>
      <c r="EGM382" s="58"/>
      <c r="EGN382" s="58"/>
      <c r="EGO382" s="58"/>
      <c r="EGP382" s="58"/>
      <c r="EGQ382" s="58"/>
      <c r="EGR382" s="58"/>
      <c r="EGS382" s="58"/>
      <c r="EGT382" s="58"/>
      <c r="EGU382" s="58"/>
      <c r="EGV382" s="58"/>
      <c r="EGW382" s="58"/>
      <c r="EGZ382" s="58"/>
      <c r="EHA382" s="58"/>
      <c r="EHB382" s="58"/>
      <c r="EHC382" s="58"/>
      <c r="EHD382" s="58"/>
      <c r="EHE382" s="58"/>
      <c r="EHF382" s="58"/>
      <c r="EHG382" s="58"/>
      <c r="EHH382" s="58"/>
      <c r="EHI382" s="58"/>
      <c r="EHJ382" s="58"/>
      <c r="EHK382" s="58"/>
      <c r="EHL382" s="58"/>
      <c r="EHO382" s="58"/>
      <c r="EHP382" s="58"/>
      <c r="EHQ382" s="58"/>
      <c r="EHR382" s="58"/>
      <c r="EHS382" s="58"/>
      <c r="EHT382" s="58"/>
      <c r="EHU382" s="58"/>
      <c r="EHV382" s="58"/>
      <c r="EHW382" s="58"/>
      <c r="EHX382" s="58"/>
      <c r="EHY382" s="58"/>
      <c r="EHZ382" s="58"/>
      <c r="EIA382" s="58"/>
      <c r="EID382" s="58"/>
      <c r="EIE382" s="58"/>
      <c r="EIF382" s="58"/>
      <c r="EIG382" s="58"/>
      <c r="EIH382" s="58"/>
      <c r="EII382" s="58"/>
      <c r="EIJ382" s="58"/>
      <c r="EIK382" s="58"/>
      <c r="EIL382" s="58"/>
      <c r="EIM382" s="58"/>
      <c r="EIN382" s="58"/>
      <c r="EIO382" s="58"/>
      <c r="EIP382" s="58"/>
      <c r="EIS382" s="58"/>
      <c r="EIT382" s="58"/>
      <c r="EIU382" s="58"/>
      <c r="EIV382" s="58"/>
      <c r="EIW382" s="58"/>
      <c r="EIX382" s="58"/>
      <c r="EIY382" s="58"/>
      <c r="EIZ382" s="58"/>
      <c r="EJA382" s="58"/>
      <c r="EJB382" s="58"/>
      <c r="EJC382" s="58"/>
      <c r="EJD382" s="58"/>
      <c r="EJE382" s="58"/>
      <c r="EJH382" s="58"/>
      <c r="EJI382" s="58"/>
      <c r="EJJ382" s="58"/>
      <c r="EJK382" s="58"/>
      <c r="EJL382" s="58"/>
      <c r="EJM382" s="58"/>
      <c r="EJN382" s="58"/>
      <c r="EJO382" s="58"/>
      <c r="EJP382" s="58"/>
      <c r="EJQ382" s="58"/>
      <c r="EJR382" s="58"/>
      <c r="EJS382" s="58"/>
      <c r="EJT382" s="58"/>
      <c r="EJW382" s="58"/>
      <c r="EJX382" s="58"/>
      <c r="EJY382" s="58"/>
      <c r="EJZ382" s="58"/>
      <c r="EKA382" s="58"/>
      <c r="EKB382" s="58"/>
      <c r="EKC382" s="58"/>
      <c r="EKD382" s="58"/>
      <c r="EKE382" s="58"/>
      <c r="EKF382" s="58"/>
      <c r="EKG382" s="58"/>
      <c r="EKH382" s="58"/>
      <c r="EKI382" s="58"/>
      <c r="EKL382" s="58"/>
      <c r="EKM382" s="58"/>
      <c r="EKN382" s="58"/>
      <c r="EKO382" s="58"/>
      <c r="EKP382" s="58"/>
      <c r="EKQ382" s="58"/>
      <c r="EKR382" s="58"/>
      <c r="EKS382" s="58"/>
      <c r="EKT382" s="58"/>
      <c r="EKU382" s="58"/>
      <c r="EKV382" s="58"/>
      <c r="EKW382" s="58"/>
      <c r="EKX382" s="58"/>
      <c r="ELA382" s="58"/>
      <c r="ELB382" s="58"/>
      <c r="ELC382" s="58"/>
      <c r="ELD382" s="58"/>
      <c r="ELE382" s="58"/>
      <c r="ELF382" s="58"/>
      <c r="ELG382" s="58"/>
      <c r="ELH382" s="58"/>
      <c r="ELI382" s="58"/>
      <c r="ELJ382" s="58"/>
      <c r="ELK382" s="58"/>
      <c r="ELL382" s="58"/>
      <c r="ELM382" s="58"/>
      <c r="ELP382" s="58"/>
      <c r="ELQ382" s="58"/>
      <c r="ELR382" s="58"/>
      <c r="ELS382" s="58"/>
      <c r="ELT382" s="58"/>
      <c r="ELU382" s="58"/>
      <c r="ELV382" s="58"/>
      <c r="ELW382" s="58"/>
      <c r="ELX382" s="58"/>
      <c r="ELY382" s="58"/>
      <c r="ELZ382" s="58"/>
      <c r="EMA382" s="58"/>
      <c r="EMB382" s="58"/>
      <c r="EME382" s="58"/>
      <c r="EMF382" s="58"/>
      <c r="EMG382" s="58"/>
      <c r="EMH382" s="58"/>
      <c r="EMI382" s="58"/>
      <c r="EMJ382" s="58"/>
      <c r="EMK382" s="58"/>
      <c r="EML382" s="58"/>
      <c r="EMM382" s="58"/>
      <c r="EMN382" s="58"/>
      <c r="EMO382" s="58"/>
      <c r="EMP382" s="58"/>
      <c r="EMQ382" s="58"/>
      <c r="EMT382" s="58"/>
      <c r="EMU382" s="58"/>
      <c r="EMV382" s="58"/>
      <c r="EMW382" s="58"/>
      <c r="EMX382" s="58"/>
      <c r="EMY382" s="58"/>
      <c r="EMZ382" s="58"/>
      <c r="ENA382" s="58"/>
      <c r="ENB382" s="58"/>
      <c r="ENC382" s="58"/>
      <c r="END382" s="58"/>
      <c r="ENE382" s="58"/>
      <c r="ENF382" s="58"/>
      <c r="ENI382" s="58"/>
      <c r="ENJ382" s="58"/>
      <c r="ENK382" s="58"/>
      <c r="ENL382" s="58"/>
      <c r="ENM382" s="58"/>
      <c r="ENN382" s="58"/>
      <c r="ENO382" s="58"/>
      <c r="ENP382" s="58"/>
      <c r="ENQ382" s="58"/>
      <c r="ENR382" s="58"/>
      <c r="ENS382" s="58"/>
      <c r="ENT382" s="58"/>
      <c r="ENU382" s="58"/>
      <c r="ENX382" s="58"/>
      <c r="ENY382" s="58"/>
      <c r="ENZ382" s="58"/>
      <c r="EOA382" s="58"/>
      <c r="EOB382" s="58"/>
      <c r="EOC382" s="58"/>
      <c r="EOD382" s="58"/>
      <c r="EOE382" s="58"/>
      <c r="EOF382" s="58"/>
      <c r="EOG382" s="58"/>
      <c r="EOH382" s="58"/>
      <c r="EOI382" s="58"/>
      <c r="EOJ382" s="58"/>
      <c r="EOM382" s="58"/>
      <c r="EON382" s="58"/>
      <c r="EOO382" s="58"/>
      <c r="EOP382" s="58"/>
      <c r="EOQ382" s="58"/>
      <c r="EOR382" s="58"/>
      <c r="EOS382" s="58"/>
      <c r="EOT382" s="58"/>
      <c r="EOU382" s="58"/>
      <c r="EOV382" s="58"/>
      <c r="EOW382" s="58"/>
      <c r="EOX382" s="58"/>
      <c r="EOY382" s="58"/>
      <c r="EPB382" s="58"/>
      <c r="EPC382" s="58"/>
      <c r="EPD382" s="58"/>
      <c r="EPE382" s="58"/>
      <c r="EPF382" s="58"/>
      <c r="EPG382" s="58"/>
      <c r="EPH382" s="58"/>
      <c r="EPI382" s="58"/>
      <c r="EPJ382" s="58"/>
      <c r="EPK382" s="58"/>
      <c r="EPL382" s="58"/>
      <c r="EPM382" s="58"/>
      <c r="EPN382" s="58"/>
      <c r="EPQ382" s="58"/>
      <c r="EPR382" s="58"/>
      <c r="EPS382" s="58"/>
      <c r="EPT382" s="58"/>
      <c r="EPU382" s="58"/>
      <c r="EPV382" s="58"/>
      <c r="EPW382" s="58"/>
      <c r="EPX382" s="58"/>
      <c r="EPY382" s="58"/>
      <c r="EPZ382" s="58"/>
      <c r="EQA382" s="58"/>
      <c r="EQB382" s="58"/>
      <c r="EQC382" s="58"/>
      <c r="EQF382" s="58"/>
      <c r="EQG382" s="58"/>
      <c r="EQH382" s="58"/>
      <c r="EQI382" s="58"/>
      <c r="EQJ382" s="58"/>
      <c r="EQK382" s="58"/>
      <c r="EQL382" s="58"/>
      <c r="EQM382" s="58"/>
      <c r="EQN382" s="58"/>
      <c r="EQO382" s="58"/>
      <c r="EQP382" s="58"/>
      <c r="EQQ382" s="58"/>
      <c r="EQR382" s="58"/>
      <c r="EQU382" s="58"/>
      <c r="EQV382" s="58"/>
      <c r="EQW382" s="58"/>
      <c r="EQX382" s="58"/>
      <c r="EQY382" s="58"/>
      <c r="EQZ382" s="58"/>
      <c r="ERA382" s="58"/>
      <c r="ERB382" s="58"/>
      <c r="ERC382" s="58"/>
      <c r="ERD382" s="58"/>
      <c r="ERE382" s="58"/>
      <c r="ERF382" s="58"/>
      <c r="ERG382" s="58"/>
      <c r="ERJ382" s="58"/>
      <c r="ERK382" s="58"/>
      <c r="ERL382" s="58"/>
      <c r="ERM382" s="58"/>
      <c r="ERN382" s="58"/>
      <c r="ERO382" s="58"/>
      <c r="ERP382" s="58"/>
      <c r="ERQ382" s="58"/>
      <c r="ERR382" s="58"/>
      <c r="ERS382" s="58"/>
      <c r="ERT382" s="58"/>
      <c r="ERU382" s="58"/>
      <c r="ERV382" s="58"/>
      <c r="ERY382" s="58"/>
      <c r="ERZ382" s="58"/>
      <c r="ESA382" s="58"/>
      <c r="ESB382" s="58"/>
      <c r="ESC382" s="58"/>
      <c r="ESD382" s="58"/>
      <c r="ESE382" s="58"/>
      <c r="ESF382" s="58"/>
      <c r="ESG382" s="58"/>
      <c r="ESH382" s="58"/>
      <c r="ESI382" s="58"/>
      <c r="ESJ382" s="58"/>
      <c r="ESK382" s="58"/>
      <c r="ESN382" s="58"/>
      <c r="ESO382" s="58"/>
      <c r="ESP382" s="58"/>
      <c r="ESQ382" s="58"/>
      <c r="ESR382" s="58"/>
      <c r="ESS382" s="58"/>
      <c r="EST382" s="58"/>
      <c r="ESU382" s="58"/>
      <c r="ESV382" s="58"/>
      <c r="ESW382" s="58"/>
      <c r="ESX382" s="58"/>
      <c r="ESY382" s="58"/>
      <c r="ESZ382" s="58"/>
      <c r="ETC382" s="58"/>
      <c r="ETD382" s="58"/>
      <c r="ETE382" s="58"/>
      <c r="ETF382" s="58"/>
      <c r="ETG382" s="58"/>
      <c r="ETH382" s="58"/>
      <c r="ETI382" s="58"/>
      <c r="ETJ382" s="58"/>
      <c r="ETK382" s="58"/>
      <c r="ETL382" s="58"/>
      <c r="ETM382" s="58"/>
      <c r="ETN382" s="58"/>
      <c r="ETO382" s="58"/>
      <c r="ETR382" s="58"/>
      <c r="ETS382" s="58"/>
      <c r="ETT382" s="58"/>
      <c r="ETU382" s="58"/>
      <c r="ETV382" s="58"/>
      <c r="ETW382" s="58"/>
      <c r="ETX382" s="58"/>
      <c r="ETY382" s="58"/>
      <c r="ETZ382" s="58"/>
      <c r="EUA382" s="58"/>
      <c r="EUB382" s="58"/>
      <c r="EUC382" s="58"/>
      <c r="EUD382" s="58"/>
      <c r="EUG382" s="58"/>
      <c r="EUH382" s="58"/>
      <c r="EUI382" s="58"/>
      <c r="EUJ382" s="58"/>
      <c r="EUK382" s="58"/>
      <c r="EUL382" s="58"/>
      <c r="EUM382" s="58"/>
      <c r="EUN382" s="58"/>
      <c r="EUO382" s="58"/>
      <c r="EUP382" s="58"/>
      <c r="EUQ382" s="58"/>
      <c r="EUR382" s="58"/>
      <c r="EUS382" s="58"/>
      <c r="EUV382" s="58"/>
      <c r="EUW382" s="58"/>
      <c r="EUX382" s="58"/>
      <c r="EUY382" s="58"/>
      <c r="EUZ382" s="58"/>
      <c r="EVA382" s="58"/>
      <c r="EVB382" s="58"/>
      <c r="EVC382" s="58"/>
      <c r="EVD382" s="58"/>
      <c r="EVE382" s="58"/>
      <c r="EVF382" s="58"/>
      <c r="EVG382" s="58"/>
      <c r="EVH382" s="58"/>
      <c r="EVK382" s="58"/>
      <c r="EVL382" s="58"/>
      <c r="EVM382" s="58"/>
      <c r="EVN382" s="58"/>
      <c r="EVO382" s="58"/>
      <c r="EVP382" s="58"/>
      <c r="EVQ382" s="58"/>
      <c r="EVR382" s="58"/>
      <c r="EVS382" s="58"/>
      <c r="EVT382" s="58"/>
      <c r="EVU382" s="58"/>
      <c r="EVV382" s="58"/>
      <c r="EVW382" s="58"/>
      <c r="EVZ382" s="58"/>
      <c r="EWA382" s="58"/>
      <c r="EWB382" s="58"/>
      <c r="EWC382" s="58"/>
      <c r="EWD382" s="58"/>
      <c r="EWE382" s="58"/>
      <c r="EWF382" s="58"/>
      <c r="EWG382" s="58"/>
      <c r="EWH382" s="58"/>
      <c r="EWI382" s="58"/>
      <c r="EWJ382" s="58"/>
      <c r="EWK382" s="58"/>
      <c r="EWL382" s="58"/>
      <c r="EWO382" s="58"/>
      <c r="EWP382" s="58"/>
      <c r="EWQ382" s="58"/>
      <c r="EWR382" s="58"/>
      <c r="EWS382" s="58"/>
      <c r="EWT382" s="58"/>
      <c r="EWU382" s="58"/>
      <c r="EWV382" s="58"/>
      <c r="EWW382" s="58"/>
      <c r="EWX382" s="58"/>
      <c r="EWY382" s="58"/>
      <c r="EWZ382" s="58"/>
      <c r="EXA382" s="58"/>
      <c r="EXD382" s="58"/>
      <c r="EXE382" s="58"/>
      <c r="EXF382" s="58"/>
      <c r="EXG382" s="58"/>
      <c r="EXH382" s="58"/>
      <c r="EXI382" s="58"/>
      <c r="EXJ382" s="58"/>
      <c r="EXK382" s="58"/>
      <c r="EXL382" s="58"/>
      <c r="EXM382" s="58"/>
      <c r="EXN382" s="58"/>
      <c r="EXO382" s="58"/>
      <c r="EXP382" s="58"/>
      <c r="EXS382" s="58"/>
      <c r="EXT382" s="58"/>
      <c r="EXU382" s="58"/>
      <c r="EXV382" s="58"/>
      <c r="EXW382" s="58"/>
      <c r="EXX382" s="58"/>
      <c r="EXY382" s="58"/>
      <c r="EXZ382" s="58"/>
      <c r="EYA382" s="58"/>
      <c r="EYB382" s="58"/>
      <c r="EYC382" s="58"/>
      <c r="EYD382" s="58"/>
      <c r="EYE382" s="58"/>
      <c r="EYH382" s="58"/>
      <c r="EYI382" s="58"/>
      <c r="EYJ382" s="58"/>
      <c r="EYK382" s="58"/>
      <c r="EYL382" s="58"/>
      <c r="EYM382" s="58"/>
      <c r="EYN382" s="58"/>
      <c r="EYO382" s="58"/>
      <c r="EYP382" s="58"/>
      <c r="EYQ382" s="58"/>
      <c r="EYR382" s="58"/>
      <c r="EYS382" s="58"/>
      <c r="EYT382" s="58"/>
      <c r="EYW382" s="58"/>
      <c r="EYX382" s="58"/>
      <c r="EYY382" s="58"/>
      <c r="EYZ382" s="58"/>
      <c r="EZA382" s="58"/>
      <c r="EZB382" s="58"/>
      <c r="EZC382" s="58"/>
      <c r="EZD382" s="58"/>
      <c r="EZE382" s="58"/>
      <c r="EZF382" s="58"/>
      <c r="EZG382" s="58"/>
      <c r="EZH382" s="58"/>
      <c r="EZI382" s="58"/>
      <c r="EZL382" s="58"/>
      <c r="EZM382" s="58"/>
      <c r="EZN382" s="58"/>
      <c r="EZO382" s="58"/>
      <c r="EZP382" s="58"/>
      <c r="EZQ382" s="58"/>
      <c r="EZR382" s="58"/>
      <c r="EZS382" s="58"/>
      <c r="EZT382" s="58"/>
      <c r="EZU382" s="58"/>
      <c r="EZV382" s="58"/>
      <c r="EZW382" s="58"/>
      <c r="EZX382" s="58"/>
      <c r="FAA382" s="58"/>
      <c r="FAB382" s="58"/>
      <c r="FAC382" s="58"/>
      <c r="FAD382" s="58"/>
      <c r="FAE382" s="58"/>
      <c r="FAF382" s="58"/>
      <c r="FAG382" s="58"/>
      <c r="FAH382" s="58"/>
      <c r="FAI382" s="58"/>
      <c r="FAJ382" s="58"/>
      <c r="FAK382" s="58"/>
      <c r="FAL382" s="58"/>
      <c r="FAM382" s="58"/>
      <c r="FAP382" s="58"/>
      <c r="FAQ382" s="58"/>
      <c r="FAR382" s="58"/>
      <c r="FAS382" s="58"/>
      <c r="FAT382" s="58"/>
      <c r="FAU382" s="58"/>
      <c r="FAV382" s="58"/>
      <c r="FAW382" s="58"/>
      <c r="FAX382" s="58"/>
      <c r="FAY382" s="58"/>
      <c r="FAZ382" s="58"/>
      <c r="FBA382" s="58"/>
      <c r="FBB382" s="58"/>
      <c r="FBE382" s="58"/>
      <c r="FBF382" s="58"/>
      <c r="FBG382" s="58"/>
      <c r="FBH382" s="58"/>
      <c r="FBI382" s="58"/>
      <c r="FBJ382" s="58"/>
      <c r="FBK382" s="58"/>
      <c r="FBL382" s="58"/>
      <c r="FBM382" s="58"/>
      <c r="FBN382" s="58"/>
      <c r="FBO382" s="58"/>
      <c r="FBP382" s="58"/>
      <c r="FBQ382" s="58"/>
      <c r="FBT382" s="58"/>
      <c r="FBU382" s="58"/>
      <c r="FBV382" s="58"/>
      <c r="FBW382" s="58"/>
      <c r="FBX382" s="58"/>
      <c r="FBY382" s="58"/>
      <c r="FBZ382" s="58"/>
      <c r="FCA382" s="58"/>
      <c r="FCB382" s="58"/>
      <c r="FCC382" s="58"/>
      <c r="FCD382" s="58"/>
      <c r="FCE382" s="58"/>
      <c r="FCF382" s="58"/>
      <c r="FCI382" s="58"/>
      <c r="FCJ382" s="58"/>
      <c r="FCK382" s="58"/>
      <c r="FCL382" s="58"/>
      <c r="FCM382" s="58"/>
      <c r="FCN382" s="58"/>
      <c r="FCO382" s="58"/>
      <c r="FCP382" s="58"/>
      <c r="FCQ382" s="58"/>
      <c r="FCR382" s="58"/>
      <c r="FCS382" s="58"/>
      <c r="FCT382" s="58"/>
      <c r="FCU382" s="58"/>
      <c r="FCX382" s="58"/>
      <c r="FCY382" s="58"/>
      <c r="FCZ382" s="58"/>
      <c r="FDA382" s="58"/>
      <c r="FDB382" s="58"/>
      <c r="FDC382" s="58"/>
      <c r="FDD382" s="58"/>
      <c r="FDE382" s="58"/>
      <c r="FDF382" s="58"/>
      <c r="FDG382" s="58"/>
      <c r="FDH382" s="58"/>
      <c r="FDI382" s="58"/>
      <c r="FDJ382" s="58"/>
      <c r="FDM382" s="58"/>
      <c r="FDN382" s="58"/>
      <c r="FDO382" s="58"/>
      <c r="FDP382" s="58"/>
      <c r="FDQ382" s="58"/>
      <c r="FDR382" s="58"/>
      <c r="FDS382" s="58"/>
      <c r="FDT382" s="58"/>
      <c r="FDU382" s="58"/>
      <c r="FDV382" s="58"/>
      <c r="FDW382" s="58"/>
      <c r="FDX382" s="58"/>
      <c r="FDY382" s="58"/>
      <c r="FEB382" s="58"/>
      <c r="FEC382" s="58"/>
      <c r="FED382" s="58"/>
      <c r="FEE382" s="58"/>
      <c r="FEF382" s="58"/>
      <c r="FEG382" s="58"/>
      <c r="FEH382" s="58"/>
      <c r="FEI382" s="58"/>
      <c r="FEJ382" s="58"/>
      <c r="FEK382" s="58"/>
      <c r="FEL382" s="58"/>
      <c r="FEM382" s="58"/>
      <c r="FEN382" s="58"/>
      <c r="FEQ382" s="58"/>
      <c r="FER382" s="58"/>
      <c r="FES382" s="58"/>
      <c r="FET382" s="58"/>
      <c r="FEU382" s="58"/>
      <c r="FEV382" s="58"/>
      <c r="FEW382" s="58"/>
      <c r="FEX382" s="58"/>
      <c r="FEY382" s="58"/>
      <c r="FEZ382" s="58"/>
      <c r="FFA382" s="58"/>
      <c r="FFB382" s="58"/>
      <c r="FFC382" s="58"/>
      <c r="FFF382" s="58"/>
      <c r="FFG382" s="58"/>
      <c r="FFH382" s="58"/>
      <c r="FFI382" s="58"/>
      <c r="FFJ382" s="58"/>
      <c r="FFK382" s="58"/>
      <c r="FFL382" s="58"/>
      <c r="FFM382" s="58"/>
      <c r="FFN382" s="58"/>
      <c r="FFO382" s="58"/>
      <c r="FFP382" s="58"/>
      <c r="FFQ382" s="58"/>
      <c r="FFR382" s="58"/>
      <c r="FFU382" s="58"/>
      <c r="FFV382" s="58"/>
      <c r="FFW382" s="58"/>
      <c r="FFX382" s="58"/>
      <c r="FFY382" s="58"/>
      <c r="FFZ382" s="58"/>
      <c r="FGA382" s="58"/>
      <c r="FGB382" s="58"/>
      <c r="FGC382" s="58"/>
      <c r="FGD382" s="58"/>
      <c r="FGE382" s="58"/>
      <c r="FGF382" s="58"/>
      <c r="FGG382" s="58"/>
      <c r="FGJ382" s="58"/>
      <c r="FGK382" s="58"/>
      <c r="FGL382" s="58"/>
      <c r="FGM382" s="58"/>
      <c r="FGN382" s="58"/>
      <c r="FGO382" s="58"/>
      <c r="FGP382" s="58"/>
      <c r="FGQ382" s="58"/>
      <c r="FGR382" s="58"/>
      <c r="FGS382" s="58"/>
      <c r="FGT382" s="58"/>
      <c r="FGU382" s="58"/>
      <c r="FGV382" s="58"/>
      <c r="FGY382" s="58"/>
      <c r="FGZ382" s="58"/>
      <c r="FHA382" s="58"/>
      <c r="FHB382" s="58"/>
      <c r="FHC382" s="58"/>
      <c r="FHD382" s="58"/>
      <c r="FHE382" s="58"/>
      <c r="FHF382" s="58"/>
      <c r="FHG382" s="58"/>
      <c r="FHH382" s="58"/>
      <c r="FHI382" s="58"/>
      <c r="FHJ382" s="58"/>
      <c r="FHK382" s="58"/>
      <c r="FHN382" s="58"/>
      <c r="FHO382" s="58"/>
      <c r="FHP382" s="58"/>
      <c r="FHQ382" s="58"/>
      <c r="FHR382" s="58"/>
      <c r="FHS382" s="58"/>
      <c r="FHT382" s="58"/>
      <c r="FHU382" s="58"/>
      <c r="FHV382" s="58"/>
      <c r="FHW382" s="58"/>
      <c r="FHX382" s="58"/>
      <c r="FHY382" s="58"/>
      <c r="FHZ382" s="58"/>
      <c r="FIC382" s="58"/>
      <c r="FID382" s="58"/>
      <c r="FIE382" s="58"/>
      <c r="FIF382" s="58"/>
      <c r="FIG382" s="58"/>
      <c r="FIH382" s="58"/>
      <c r="FII382" s="58"/>
      <c r="FIJ382" s="58"/>
      <c r="FIK382" s="58"/>
      <c r="FIL382" s="58"/>
      <c r="FIM382" s="58"/>
      <c r="FIN382" s="58"/>
      <c r="FIO382" s="58"/>
      <c r="FIR382" s="58"/>
      <c r="FIS382" s="58"/>
      <c r="FIT382" s="58"/>
      <c r="FIU382" s="58"/>
      <c r="FIV382" s="58"/>
      <c r="FIW382" s="58"/>
      <c r="FIX382" s="58"/>
      <c r="FIY382" s="58"/>
      <c r="FIZ382" s="58"/>
      <c r="FJA382" s="58"/>
      <c r="FJB382" s="58"/>
      <c r="FJC382" s="58"/>
      <c r="FJD382" s="58"/>
      <c r="FJG382" s="58"/>
      <c r="FJH382" s="58"/>
      <c r="FJI382" s="58"/>
      <c r="FJJ382" s="58"/>
      <c r="FJK382" s="58"/>
      <c r="FJL382" s="58"/>
      <c r="FJM382" s="58"/>
      <c r="FJN382" s="58"/>
      <c r="FJO382" s="58"/>
      <c r="FJP382" s="58"/>
      <c r="FJQ382" s="58"/>
      <c r="FJR382" s="58"/>
      <c r="FJS382" s="58"/>
      <c r="FJV382" s="58"/>
      <c r="FJW382" s="58"/>
      <c r="FJX382" s="58"/>
      <c r="FJY382" s="58"/>
      <c r="FJZ382" s="58"/>
      <c r="FKA382" s="58"/>
      <c r="FKB382" s="58"/>
      <c r="FKC382" s="58"/>
      <c r="FKD382" s="58"/>
      <c r="FKE382" s="58"/>
      <c r="FKF382" s="58"/>
      <c r="FKG382" s="58"/>
      <c r="FKH382" s="58"/>
      <c r="FKK382" s="58"/>
      <c r="FKL382" s="58"/>
      <c r="FKM382" s="58"/>
      <c r="FKN382" s="58"/>
      <c r="FKO382" s="58"/>
      <c r="FKP382" s="58"/>
      <c r="FKQ382" s="58"/>
      <c r="FKR382" s="58"/>
      <c r="FKS382" s="58"/>
      <c r="FKT382" s="58"/>
      <c r="FKU382" s="58"/>
      <c r="FKV382" s="58"/>
      <c r="FKW382" s="58"/>
      <c r="FKZ382" s="58"/>
      <c r="FLA382" s="58"/>
      <c r="FLB382" s="58"/>
      <c r="FLC382" s="58"/>
      <c r="FLD382" s="58"/>
      <c r="FLE382" s="58"/>
      <c r="FLF382" s="58"/>
      <c r="FLG382" s="58"/>
      <c r="FLH382" s="58"/>
      <c r="FLI382" s="58"/>
      <c r="FLJ382" s="58"/>
      <c r="FLK382" s="58"/>
      <c r="FLL382" s="58"/>
      <c r="FLO382" s="58"/>
      <c r="FLP382" s="58"/>
      <c r="FLQ382" s="58"/>
      <c r="FLR382" s="58"/>
      <c r="FLS382" s="58"/>
      <c r="FLT382" s="58"/>
      <c r="FLU382" s="58"/>
      <c r="FLV382" s="58"/>
      <c r="FLW382" s="58"/>
      <c r="FLX382" s="58"/>
      <c r="FLY382" s="58"/>
      <c r="FLZ382" s="58"/>
      <c r="FMA382" s="58"/>
      <c r="FMD382" s="58"/>
      <c r="FME382" s="58"/>
      <c r="FMF382" s="58"/>
      <c r="FMG382" s="58"/>
      <c r="FMH382" s="58"/>
      <c r="FMI382" s="58"/>
      <c r="FMJ382" s="58"/>
      <c r="FMK382" s="58"/>
      <c r="FML382" s="58"/>
      <c r="FMM382" s="58"/>
      <c r="FMN382" s="58"/>
      <c r="FMO382" s="58"/>
      <c r="FMP382" s="58"/>
      <c r="FMS382" s="58"/>
      <c r="FMT382" s="58"/>
      <c r="FMU382" s="58"/>
      <c r="FMV382" s="58"/>
      <c r="FMW382" s="58"/>
      <c r="FMX382" s="58"/>
      <c r="FMY382" s="58"/>
      <c r="FMZ382" s="58"/>
      <c r="FNA382" s="58"/>
      <c r="FNB382" s="58"/>
      <c r="FNC382" s="58"/>
      <c r="FND382" s="58"/>
      <c r="FNE382" s="58"/>
      <c r="FNH382" s="58"/>
      <c r="FNI382" s="58"/>
      <c r="FNJ382" s="58"/>
      <c r="FNK382" s="58"/>
      <c r="FNL382" s="58"/>
      <c r="FNM382" s="58"/>
      <c r="FNN382" s="58"/>
      <c r="FNO382" s="58"/>
      <c r="FNP382" s="58"/>
      <c r="FNQ382" s="58"/>
      <c r="FNR382" s="58"/>
      <c r="FNS382" s="58"/>
      <c r="FNT382" s="58"/>
      <c r="FNW382" s="58"/>
      <c r="FNX382" s="58"/>
      <c r="FNY382" s="58"/>
      <c r="FNZ382" s="58"/>
      <c r="FOA382" s="58"/>
      <c r="FOB382" s="58"/>
      <c r="FOC382" s="58"/>
      <c r="FOD382" s="58"/>
      <c r="FOE382" s="58"/>
      <c r="FOF382" s="58"/>
      <c r="FOG382" s="58"/>
      <c r="FOH382" s="58"/>
      <c r="FOI382" s="58"/>
      <c r="FOL382" s="58"/>
      <c r="FOM382" s="58"/>
      <c r="FON382" s="58"/>
      <c r="FOO382" s="58"/>
      <c r="FOP382" s="58"/>
      <c r="FOQ382" s="58"/>
      <c r="FOR382" s="58"/>
      <c r="FOS382" s="58"/>
      <c r="FOT382" s="58"/>
      <c r="FOU382" s="58"/>
      <c r="FOV382" s="58"/>
      <c r="FOW382" s="58"/>
      <c r="FOX382" s="58"/>
      <c r="FPA382" s="58"/>
      <c r="FPB382" s="58"/>
      <c r="FPC382" s="58"/>
      <c r="FPD382" s="58"/>
      <c r="FPE382" s="58"/>
      <c r="FPF382" s="58"/>
      <c r="FPG382" s="58"/>
      <c r="FPH382" s="58"/>
      <c r="FPI382" s="58"/>
      <c r="FPJ382" s="58"/>
      <c r="FPK382" s="58"/>
      <c r="FPL382" s="58"/>
      <c r="FPM382" s="58"/>
      <c r="FPP382" s="58"/>
      <c r="FPQ382" s="58"/>
      <c r="FPR382" s="58"/>
      <c r="FPS382" s="58"/>
      <c r="FPT382" s="58"/>
      <c r="FPU382" s="58"/>
      <c r="FPV382" s="58"/>
      <c r="FPW382" s="58"/>
      <c r="FPX382" s="58"/>
      <c r="FPY382" s="58"/>
      <c r="FPZ382" s="58"/>
      <c r="FQA382" s="58"/>
      <c r="FQB382" s="58"/>
      <c r="FQE382" s="58"/>
      <c r="FQF382" s="58"/>
      <c r="FQG382" s="58"/>
      <c r="FQH382" s="58"/>
      <c r="FQI382" s="58"/>
      <c r="FQJ382" s="58"/>
      <c r="FQK382" s="58"/>
      <c r="FQL382" s="58"/>
      <c r="FQM382" s="58"/>
      <c r="FQN382" s="58"/>
      <c r="FQO382" s="58"/>
      <c r="FQP382" s="58"/>
      <c r="FQQ382" s="58"/>
      <c r="FQT382" s="58"/>
      <c r="FQU382" s="58"/>
      <c r="FQV382" s="58"/>
      <c r="FQW382" s="58"/>
      <c r="FQX382" s="58"/>
      <c r="FQY382" s="58"/>
      <c r="FQZ382" s="58"/>
      <c r="FRA382" s="58"/>
      <c r="FRB382" s="58"/>
      <c r="FRC382" s="58"/>
      <c r="FRD382" s="58"/>
      <c r="FRE382" s="58"/>
      <c r="FRF382" s="58"/>
      <c r="FRI382" s="58"/>
      <c r="FRJ382" s="58"/>
      <c r="FRK382" s="58"/>
      <c r="FRL382" s="58"/>
      <c r="FRM382" s="58"/>
      <c r="FRN382" s="58"/>
      <c r="FRO382" s="58"/>
      <c r="FRP382" s="58"/>
      <c r="FRQ382" s="58"/>
      <c r="FRR382" s="58"/>
      <c r="FRS382" s="58"/>
      <c r="FRT382" s="58"/>
      <c r="FRU382" s="58"/>
      <c r="FRX382" s="58"/>
      <c r="FRY382" s="58"/>
      <c r="FRZ382" s="58"/>
      <c r="FSA382" s="58"/>
      <c r="FSB382" s="58"/>
      <c r="FSC382" s="58"/>
      <c r="FSD382" s="58"/>
      <c r="FSE382" s="58"/>
      <c r="FSF382" s="58"/>
      <c r="FSG382" s="58"/>
      <c r="FSH382" s="58"/>
      <c r="FSI382" s="58"/>
      <c r="FSJ382" s="58"/>
      <c r="FSM382" s="58"/>
      <c r="FSN382" s="58"/>
      <c r="FSO382" s="58"/>
      <c r="FSP382" s="58"/>
      <c r="FSQ382" s="58"/>
      <c r="FSR382" s="58"/>
      <c r="FSS382" s="58"/>
      <c r="FST382" s="58"/>
      <c r="FSU382" s="58"/>
      <c r="FSV382" s="58"/>
      <c r="FSW382" s="58"/>
      <c r="FSX382" s="58"/>
      <c r="FSY382" s="58"/>
      <c r="FTB382" s="58"/>
      <c r="FTC382" s="58"/>
      <c r="FTD382" s="58"/>
      <c r="FTE382" s="58"/>
      <c r="FTF382" s="58"/>
      <c r="FTG382" s="58"/>
      <c r="FTH382" s="58"/>
      <c r="FTI382" s="58"/>
      <c r="FTJ382" s="58"/>
      <c r="FTK382" s="58"/>
      <c r="FTL382" s="58"/>
      <c r="FTM382" s="58"/>
      <c r="FTN382" s="58"/>
      <c r="FTQ382" s="58"/>
      <c r="FTR382" s="58"/>
      <c r="FTS382" s="58"/>
      <c r="FTT382" s="58"/>
      <c r="FTU382" s="58"/>
      <c r="FTV382" s="58"/>
      <c r="FTW382" s="58"/>
      <c r="FTX382" s="58"/>
      <c r="FTY382" s="58"/>
      <c r="FTZ382" s="58"/>
      <c r="FUA382" s="58"/>
      <c r="FUB382" s="58"/>
      <c r="FUC382" s="58"/>
      <c r="FUF382" s="58"/>
      <c r="FUG382" s="58"/>
      <c r="FUH382" s="58"/>
      <c r="FUI382" s="58"/>
      <c r="FUJ382" s="58"/>
      <c r="FUK382" s="58"/>
      <c r="FUL382" s="58"/>
      <c r="FUM382" s="58"/>
      <c r="FUN382" s="58"/>
      <c r="FUO382" s="58"/>
      <c r="FUP382" s="58"/>
      <c r="FUQ382" s="58"/>
      <c r="FUR382" s="58"/>
      <c r="FUU382" s="58"/>
      <c r="FUV382" s="58"/>
      <c r="FUW382" s="58"/>
      <c r="FUX382" s="58"/>
      <c r="FUY382" s="58"/>
      <c r="FUZ382" s="58"/>
      <c r="FVA382" s="58"/>
      <c r="FVB382" s="58"/>
      <c r="FVC382" s="58"/>
      <c r="FVD382" s="58"/>
      <c r="FVE382" s="58"/>
      <c r="FVF382" s="58"/>
      <c r="FVG382" s="58"/>
      <c r="FVJ382" s="58"/>
      <c r="FVK382" s="58"/>
      <c r="FVL382" s="58"/>
      <c r="FVM382" s="58"/>
      <c r="FVN382" s="58"/>
      <c r="FVO382" s="58"/>
      <c r="FVP382" s="58"/>
      <c r="FVQ382" s="58"/>
      <c r="FVR382" s="58"/>
      <c r="FVS382" s="58"/>
      <c r="FVT382" s="58"/>
      <c r="FVU382" s="58"/>
      <c r="FVV382" s="58"/>
      <c r="FVY382" s="58"/>
      <c r="FVZ382" s="58"/>
      <c r="FWA382" s="58"/>
      <c r="FWB382" s="58"/>
      <c r="FWC382" s="58"/>
      <c r="FWD382" s="58"/>
      <c r="FWE382" s="58"/>
      <c r="FWF382" s="58"/>
      <c r="FWG382" s="58"/>
      <c r="FWH382" s="58"/>
      <c r="FWI382" s="58"/>
      <c r="FWJ382" s="58"/>
      <c r="FWK382" s="58"/>
      <c r="FWN382" s="58"/>
      <c r="FWO382" s="58"/>
      <c r="FWP382" s="58"/>
      <c r="FWQ382" s="58"/>
      <c r="FWR382" s="58"/>
      <c r="FWS382" s="58"/>
      <c r="FWT382" s="58"/>
      <c r="FWU382" s="58"/>
      <c r="FWV382" s="58"/>
      <c r="FWW382" s="58"/>
      <c r="FWX382" s="58"/>
      <c r="FWY382" s="58"/>
      <c r="FWZ382" s="58"/>
      <c r="FXC382" s="58"/>
      <c r="FXD382" s="58"/>
      <c r="FXE382" s="58"/>
      <c r="FXF382" s="58"/>
      <c r="FXG382" s="58"/>
      <c r="FXH382" s="58"/>
      <c r="FXI382" s="58"/>
      <c r="FXJ382" s="58"/>
      <c r="FXK382" s="58"/>
      <c r="FXL382" s="58"/>
      <c r="FXM382" s="58"/>
      <c r="FXN382" s="58"/>
      <c r="FXO382" s="58"/>
      <c r="FXR382" s="58"/>
      <c r="FXS382" s="58"/>
      <c r="FXT382" s="58"/>
      <c r="FXU382" s="58"/>
      <c r="FXV382" s="58"/>
      <c r="FXW382" s="58"/>
      <c r="FXX382" s="58"/>
      <c r="FXY382" s="58"/>
      <c r="FXZ382" s="58"/>
      <c r="FYA382" s="58"/>
      <c r="FYB382" s="58"/>
      <c r="FYC382" s="58"/>
      <c r="FYD382" s="58"/>
      <c r="FYG382" s="58"/>
      <c r="FYH382" s="58"/>
      <c r="FYI382" s="58"/>
      <c r="FYJ382" s="58"/>
      <c r="FYK382" s="58"/>
      <c r="FYL382" s="58"/>
      <c r="FYM382" s="58"/>
      <c r="FYN382" s="58"/>
      <c r="FYO382" s="58"/>
      <c r="FYP382" s="58"/>
      <c r="FYQ382" s="58"/>
      <c r="FYR382" s="58"/>
      <c r="FYS382" s="58"/>
      <c r="FYV382" s="58"/>
      <c r="FYW382" s="58"/>
      <c r="FYX382" s="58"/>
      <c r="FYY382" s="58"/>
      <c r="FYZ382" s="58"/>
      <c r="FZA382" s="58"/>
      <c r="FZB382" s="58"/>
      <c r="FZC382" s="58"/>
      <c r="FZD382" s="58"/>
      <c r="FZE382" s="58"/>
      <c r="FZF382" s="58"/>
      <c r="FZG382" s="58"/>
      <c r="FZH382" s="58"/>
      <c r="FZK382" s="58"/>
      <c r="FZL382" s="58"/>
      <c r="FZM382" s="58"/>
      <c r="FZN382" s="58"/>
      <c r="FZO382" s="58"/>
      <c r="FZP382" s="58"/>
      <c r="FZQ382" s="58"/>
      <c r="FZR382" s="58"/>
      <c r="FZS382" s="58"/>
      <c r="FZT382" s="58"/>
      <c r="FZU382" s="58"/>
      <c r="FZV382" s="58"/>
      <c r="FZW382" s="58"/>
      <c r="FZZ382" s="58"/>
      <c r="GAA382" s="58"/>
      <c r="GAB382" s="58"/>
      <c r="GAC382" s="58"/>
      <c r="GAD382" s="58"/>
      <c r="GAE382" s="58"/>
      <c r="GAF382" s="58"/>
      <c r="GAG382" s="58"/>
      <c r="GAH382" s="58"/>
      <c r="GAI382" s="58"/>
      <c r="GAJ382" s="58"/>
      <c r="GAK382" s="58"/>
      <c r="GAL382" s="58"/>
      <c r="GAO382" s="58"/>
      <c r="GAP382" s="58"/>
      <c r="GAQ382" s="58"/>
      <c r="GAR382" s="58"/>
      <c r="GAS382" s="58"/>
      <c r="GAT382" s="58"/>
      <c r="GAU382" s="58"/>
      <c r="GAV382" s="58"/>
      <c r="GAW382" s="58"/>
      <c r="GAX382" s="58"/>
      <c r="GAY382" s="58"/>
      <c r="GAZ382" s="58"/>
      <c r="GBA382" s="58"/>
      <c r="GBD382" s="58"/>
      <c r="GBE382" s="58"/>
      <c r="GBF382" s="58"/>
      <c r="GBG382" s="58"/>
      <c r="GBH382" s="58"/>
      <c r="GBI382" s="58"/>
      <c r="GBJ382" s="58"/>
      <c r="GBK382" s="58"/>
      <c r="GBL382" s="58"/>
      <c r="GBM382" s="58"/>
      <c r="GBN382" s="58"/>
      <c r="GBO382" s="58"/>
      <c r="GBP382" s="58"/>
      <c r="GBS382" s="58"/>
      <c r="GBT382" s="58"/>
      <c r="GBU382" s="58"/>
      <c r="GBV382" s="58"/>
      <c r="GBW382" s="58"/>
      <c r="GBX382" s="58"/>
      <c r="GBY382" s="58"/>
      <c r="GBZ382" s="58"/>
      <c r="GCA382" s="58"/>
      <c r="GCB382" s="58"/>
      <c r="GCC382" s="58"/>
      <c r="GCD382" s="58"/>
      <c r="GCE382" s="58"/>
      <c r="GCH382" s="58"/>
      <c r="GCI382" s="58"/>
      <c r="GCJ382" s="58"/>
      <c r="GCK382" s="58"/>
      <c r="GCL382" s="58"/>
      <c r="GCM382" s="58"/>
      <c r="GCN382" s="58"/>
      <c r="GCO382" s="58"/>
      <c r="GCP382" s="58"/>
      <c r="GCQ382" s="58"/>
      <c r="GCR382" s="58"/>
      <c r="GCS382" s="58"/>
      <c r="GCT382" s="58"/>
      <c r="GCW382" s="58"/>
      <c r="GCX382" s="58"/>
      <c r="GCY382" s="58"/>
      <c r="GCZ382" s="58"/>
      <c r="GDA382" s="58"/>
      <c r="GDB382" s="58"/>
      <c r="GDC382" s="58"/>
      <c r="GDD382" s="58"/>
      <c r="GDE382" s="58"/>
      <c r="GDF382" s="58"/>
      <c r="GDG382" s="58"/>
      <c r="GDH382" s="58"/>
      <c r="GDI382" s="58"/>
      <c r="GDL382" s="58"/>
      <c r="GDM382" s="58"/>
      <c r="GDN382" s="58"/>
      <c r="GDO382" s="58"/>
      <c r="GDP382" s="58"/>
      <c r="GDQ382" s="58"/>
      <c r="GDR382" s="58"/>
      <c r="GDS382" s="58"/>
      <c r="GDT382" s="58"/>
      <c r="GDU382" s="58"/>
      <c r="GDV382" s="58"/>
      <c r="GDW382" s="58"/>
      <c r="GDX382" s="58"/>
      <c r="GEA382" s="58"/>
      <c r="GEB382" s="58"/>
      <c r="GEC382" s="58"/>
      <c r="GED382" s="58"/>
      <c r="GEE382" s="58"/>
      <c r="GEF382" s="58"/>
      <c r="GEG382" s="58"/>
      <c r="GEH382" s="58"/>
      <c r="GEI382" s="58"/>
      <c r="GEJ382" s="58"/>
      <c r="GEK382" s="58"/>
      <c r="GEL382" s="58"/>
      <c r="GEM382" s="58"/>
      <c r="GEP382" s="58"/>
      <c r="GEQ382" s="58"/>
      <c r="GER382" s="58"/>
      <c r="GES382" s="58"/>
      <c r="GET382" s="58"/>
      <c r="GEU382" s="58"/>
      <c r="GEV382" s="58"/>
      <c r="GEW382" s="58"/>
      <c r="GEX382" s="58"/>
      <c r="GEY382" s="58"/>
      <c r="GEZ382" s="58"/>
      <c r="GFA382" s="58"/>
      <c r="GFB382" s="58"/>
      <c r="GFE382" s="58"/>
      <c r="GFF382" s="58"/>
      <c r="GFG382" s="58"/>
      <c r="GFH382" s="58"/>
      <c r="GFI382" s="58"/>
      <c r="GFJ382" s="58"/>
      <c r="GFK382" s="58"/>
      <c r="GFL382" s="58"/>
      <c r="GFM382" s="58"/>
      <c r="GFN382" s="58"/>
      <c r="GFO382" s="58"/>
      <c r="GFP382" s="58"/>
      <c r="GFQ382" s="58"/>
      <c r="GFT382" s="58"/>
      <c r="GFU382" s="58"/>
      <c r="GFV382" s="58"/>
      <c r="GFW382" s="58"/>
      <c r="GFX382" s="58"/>
      <c r="GFY382" s="58"/>
      <c r="GFZ382" s="58"/>
      <c r="GGA382" s="58"/>
      <c r="GGB382" s="58"/>
      <c r="GGC382" s="58"/>
      <c r="GGD382" s="58"/>
      <c r="GGE382" s="58"/>
      <c r="GGF382" s="58"/>
      <c r="GGI382" s="58"/>
      <c r="GGJ382" s="58"/>
      <c r="GGK382" s="58"/>
      <c r="GGL382" s="58"/>
      <c r="GGM382" s="58"/>
      <c r="GGN382" s="58"/>
      <c r="GGO382" s="58"/>
      <c r="GGP382" s="58"/>
      <c r="GGQ382" s="58"/>
      <c r="GGR382" s="58"/>
      <c r="GGS382" s="58"/>
      <c r="GGT382" s="58"/>
      <c r="GGU382" s="58"/>
      <c r="GGX382" s="58"/>
      <c r="GGY382" s="58"/>
      <c r="GGZ382" s="58"/>
      <c r="GHA382" s="58"/>
      <c r="GHB382" s="58"/>
      <c r="GHC382" s="58"/>
      <c r="GHD382" s="58"/>
      <c r="GHE382" s="58"/>
      <c r="GHF382" s="58"/>
      <c r="GHG382" s="58"/>
      <c r="GHH382" s="58"/>
      <c r="GHI382" s="58"/>
      <c r="GHJ382" s="58"/>
      <c r="GHM382" s="58"/>
      <c r="GHN382" s="58"/>
      <c r="GHO382" s="58"/>
      <c r="GHP382" s="58"/>
      <c r="GHQ382" s="58"/>
      <c r="GHR382" s="58"/>
      <c r="GHS382" s="58"/>
      <c r="GHT382" s="58"/>
      <c r="GHU382" s="58"/>
      <c r="GHV382" s="58"/>
      <c r="GHW382" s="58"/>
      <c r="GHX382" s="58"/>
      <c r="GHY382" s="58"/>
      <c r="GIB382" s="58"/>
      <c r="GIC382" s="58"/>
      <c r="GID382" s="58"/>
      <c r="GIE382" s="58"/>
      <c r="GIF382" s="58"/>
      <c r="GIG382" s="58"/>
      <c r="GIH382" s="58"/>
      <c r="GII382" s="58"/>
      <c r="GIJ382" s="58"/>
      <c r="GIK382" s="58"/>
      <c r="GIL382" s="58"/>
      <c r="GIM382" s="58"/>
      <c r="GIN382" s="58"/>
      <c r="GIQ382" s="58"/>
      <c r="GIR382" s="58"/>
      <c r="GIS382" s="58"/>
      <c r="GIT382" s="58"/>
      <c r="GIU382" s="58"/>
      <c r="GIV382" s="58"/>
      <c r="GIW382" s="58"/>
      <c r="GIX382" s="58"/>
      <c r="GIY382" s="58"/>
      <c r="GIZ382" s="58"/>
      <c r="GJA382" s="58"/>
      <c r="GJB382" s="58"/>
      <c r="GJC382" s="58"/>
      <c r="GJF382" s="58"/>
      <c r="GJG382" s="58"/>
      <c r="GJH382" s="58"/>
      <c r="GJI382" s="58"/>
      <c r="GJJ382" s="58"/>
      <c r="GJK382" s="58"/>
      <c r="GJL382" s="58"/>
      <c r="GJM382" s="58"/>
      <c r="GJN382" s="58"/>
      <c r="GJO382" s="58"/>
      <c r="GJP382" s="58"/>
      <c r="GJQ382" s="58"/>
      <c r="GJR382" s="58"/>
      <c r="GJU382" s="58"/>
      <c r="GJV382" s="58"/>
      <c r="GJW382" s="58"/>
      <c r="GJX382" s="58"/>
      <c r="GJY382" s="58"/>
      <c r="GJZ382" s="58"/>
      <c r="GKA382" s="58"/>
      <c r="GKB382" s="58"/>
      <c r="GKC382" s="58"/>
      <c r="GKD382" s="58"/>
      <c r="GKE382" s="58"/>
      <c r="GKF382" s="58"/>
      <c r="GKG382" s="58"/>
      <c r="GKJ382" s="58"/>
      <c r="GKK382" s="58"/>
      <c r="GKL382" s="58"/>
      <c r="GKM382" s="58"/>
      <c r="GKN382" s="58"/>
      <c r="GKO382" s="58"/>
      <c r="GKP382" s="58"/>
      <c r="GKQ382" s="58"/>
      <c r="GKR382" s="58"/>
      <c r="GKS382" s="58"/>
      <c r="GKT382" s="58"/>
      <c r="GKU382" s="58"/>
      <c r="GKV382" s="58"/>
      <c r="GKY382" s="58"/>
      <c r="GKZ382" s="58"/>
      <c r="GLA382" s="58"/>
      <c r="GLB382" s="58"/>
      <c r="GLC382" s="58"/>
      <c r="GLD382" s="58"/>
      <c r="GLE382" s="58"/>
      <c r="GLF382" s="58"/>
      <c r="GLG382" s="58"/>
      <c r="GLH382" s="58"/>
      <c r="GLI382" s="58"/>
      <c r="GLJ382" s="58"/>
      <c r="GLK382" s="58"/>
      <c r="GLN382" s="58"/>
      <c r="GLO382" s="58"/>
      <c r="GLP382" s="58"/>
      <c r="GLQ382" s="58"/>
      <c r="GLR382" s="58"/>
      <c r="GLS382" s="58"/>
      <c r="GLT382" s="58"/>
      <c r="GLU382" s="58"/>
      <c r="GLV382" s="58"/>
      <c r="GLW382" s="58"/>
      <c r="GLX382" s="58"/>
      <c r="GLY382" s="58"/>
      <c r="GLZ382" s="58"/>
      <c r="GMC382" s="58"/>
      <c r="GMD382" s="58"/>
      <c r="GME382" s="58"/>
      <c r="GMF382" s="58"/>
      <c r="GMG382" s="58"/>
      <c r="GMH382" s="58"/>
      <c r="GMI382" s="58"/>
      <c r="GMJ382" s="58"/>
      <c r="GMK382" s="58"/>
      <c r="GML382" s="58"/>
      <c r="GMM382" s="58"/>
      <c r="GMN382" s="58"/>
      <c r="GMO382" s="58"/>
      <c r="GMR382" s="58"/>
      <c r="GMS382" s="58"/>
      <c r="GMT382" s="58"/>
      <c r="GMU382" s="58"/>
      <c r="GMV382" s="58"/>
      <c r="GMW382" s="58"/>
      <c r="GMX382" s="58"/>
      <c r="GMY382" s="58"/>
      <c r="GMZ382" s="58"/>
      <c r="GNA382" s="58"/>
      <c r="GNB382" s="58"/>
      <c r="GNC382" s="58"/>
      <c r="GND382" s="58"/>
      <c r="GNG382" s="58"/>
      <c r="GNH382" s="58"/>
      <c r="GNI382" s="58"/>
      <c r="GNJ382" s="58"/>
      <c r="GNK382" s="58"/>
      <c r="GNL382" s="58"/>
      <c r="GNM382" s="58"/>
      <c r="GNN382" s="58"/>
      <c r="GNO382" s="58"/>
      <c r="GNP382" s="58"/>
      <c r="GNQ382" s="58"/>
      <c r="GNR382" s="58"/>
      <c r="GNS382" s="58"/>
      <c r="GNV382" s="58"/>
      <c r="GNW382" s="58"/>
      <c r="GNX382" s="58"/>
      <c r="GNY382" s="58"/>
      <c r="GNZ382" s="58"/>
      <c r="GOA382" s="58"/>
      <c r="GOB382" s="58"/>
      <c r="GOC382" s="58"/>
      <c r="GOD382" s="58"/>
      <c r="GOE382" s="58"/>
      <c r="GOF382" s="58"/>
      <c r="GOG382" s="58"/>
      <c r="GOH382" s="58"/>
      <c r="GOK382" s="58"/>
      <c r="GOL382" s="58"/>
      <c r="GOM382" s="58"/>
      <c r="GON382" s="58"/>
      <c r="GOO382" s="58"/>
      <c r="GOP382" s="58"/>
      <c r="GOQ382" s="58"/>
      <c r="GOR382" s="58"/>
      <c r="GOS382" s="58"/>
      <c r="GOT382" s="58"/>
      <c r="GOU382" s="58"/>
      <c r="GOV382" s="58"/>
      <c r="GOW382" s="58"/>
      <c r="GOZ382" s="58"/>
      <c r="GPA382" s="58"/>
      <c r="GPB382" s="58"/>
      <c r="GPC382" s="58"/>
      <c r="GPD382" s="58"/>
      <c r="GPE382" s="58"/>
      <c r="GPF382" s="58"/>
      <c r="GPG382" s="58"/>
      <c r="GPH382" s="58"/>
      <c r="GPI382" s="58"/>
      <c r="GPJ382" s="58"/>
      <c r="GPK382" s="58"/>
      <c r="GPL382" s="58"/>
      <c r="GPO382" s="58"/>
      <c r="GPP382" s="58"/>
      <c r="GPQ382" s="58"/>
      <c r="GPR382" s="58"/>
      <c r="GPS382" s="58"/>
      <c r="GPT382" s="58"/>
      <c r="GPU382" s="58"/>
      <c r="GPV382" s="58"/>
      <c r="GPW382" s="58"/>
      <c r="GPX382" s="58"/>
      <c r="GPY382" s="58"/>
      <c r="GPZ382" s="58"/>
      <c r="GQA382" s="58"/>
      <c r="GQD382" s="58"/>
      <c r="GQE382" s="58"/>
      <c r="GQF382" s="58"/>
      <c r="GQG382" s="58"/>
      <c r="GQH382" s="58"/>
      <c r="GQI382" s="58"/>
      <c r="GQJ382" s="58"/>
      <c r="GQK382" s="58"/>
      <c r="GQL382" s="58"/>
      <c r="GQM382" s="58"/>
      <c r="GQN382" s="58"/>
      <c r="GQO382" s="58"/>
      <c r="GQP382" s="58"/>
      <c r="GQS382" s="58"/>
      <c r="GQT382" s="58"/>
      <c r="GQU382" s="58"/>
      <c r="GQV382" s="58"/>
      <c r="GQW382" s="58"/>
      <c r="GQX382" s="58"/>
      <c r="GQY382" s="58"/>
      <c r="GQZ382" s="58"/>
      <c r="GRA382" s="58"/>
      <c r="GRB382" s="58"/>
      <c r="GRC382" s="58"/>
      <c r="GRD382" s="58"/>
      <c r="GRE382" s="58"/>
      <c r="GRH382" s="58"/>
      <c r="GRI382" s="58"/>
      <c r="GRJ382" s="58"/>
      <c r="GRK382" s="58"/>
      <c r="GRL382" s="58"/>
      <c r="GRM382" s="58"/>
      <c r="GRN382" s="58"/>
      <c r="GRO382" s="58"/>
      <c r="GRP382" s="58"/>
      <c r="GRQ382" s="58"/>
      <c r="GRR382" s="58"/>
      <c r="GRS382" s="58"/>
      <c r="GRT382" s="58"/>
      <c r="GRW382" s="58"/>
      <c r="GRX382" s="58"/>
      <c r="GRY382" s="58"/>
      <c r="GRZ382" s="58"/>
      <c r="GSA382" s="58"/>
      <c r="GSB382" s="58"/>
      <c r="GSC382" s="58"/>
      <c r="GSD382" s="58"/>
      <c r="GSE382" s="58"/>
      <c r="GSF382" s="58"/>
      <c r="GSG382" s="58"/>
      <c r="GSH382" s="58"/>
      <c r="GSI382" s="58"/>
      <c r="GSL382" s="58"/>
      <c r="GSM382" s="58"/>
      <c r="GSN382" s="58"/>
      <c r="GSO382" s="58"/>
      <c r="GSP382" s="58"/>
      <c r="GSQ382" s="58"/>
      <c r="GSR382" s="58"/>
      <c r="GSS382" s="58"/>
      <c r="GST382" s="58"/>
      <c r="GSU382" s="58"/>
      <c r="GSV382" s="58"/>
      <c r="GSW382" s="58"/>
      <c r="GSX382" s="58"/>
      <c r="GTA382" s="58"/>
      <c r="GTB382" s="58"/>
      <c r="GTC382" s="58"/>
      <c r="GTD382" s="58"/>
      <c r="GTE382" s="58"/>
      <c r="GTF382" s="58"/>
      <c r="GTG382" s="58"/>
      <c r="GTH382" s="58"/>
      <c r="GTI382" s="58"/>
      <c r="GTJ382" s="58"/>
      <c r="GTK382" s="58"/>
      <c r="GTL382" s="58"/>
      <c r="GTM382" s="58"/>
      <c r="GTP382" s="58"/>
      <c r="GTQ382" s="58"/>
      <c r="GTR382" s="58"/>
      <c r="GTS382" s="58"/>
      <c r="GTT382" s="58"/>
      <c r="GTU382" s="58"/>
      <c r="GTV382" s="58"/>
      <c r="GTW382" s="58"/>
      <c r="GTX382" s="58"/>
      <c r="GTY382" s="58"/>
      <c r="GTZ382" s="58"/>
      <c r="GUA382" s="58"/>
      <c r="GUB382" s="58"/>
      <c r="GUE382" s="58"/>
      <c r="GUF382" s="58"/>
      <c r="GUG382" s="58"/>
      <c r="GUH382" s="58"/>
      <c r="GUI382" s="58"/>
      <c r="GUJ382" s="58"/>
      <c r="GUK382" s="58"/>
      <c r="GUL382" s="58"/>
      <c r="GUM382" s="58"/>
      <c r="GUN382" s="58"/>
      <c r="GUO382" s="58"/>
      <c r="GUP382" s="58"/>
      <c r="GUQ382" s="58"/>
      <c r="GUT382" s="58"/>
      <c r="GUU382" s="58"/>
      <c r="GUV382" s="58"/>
      <c r="GUW382" s="58"/>
      <c r="GUX382" s="58"/>
      <c r="GUY382" s="58"/>
      <c r="GUZ382" s="58"/>
      <c r="GVA382" s="58"/>
      <c r="GVB382" s="58"/>
      <c r="GVC382" s="58"/>
      <c r="GVD382" s="58"/>
      <c r="GVE382" s="58"/>
      <c r="GVF382" s="58"/>
      <c r="GVI382" s="58"/>
      <c r="GVJ382" s="58"/>
      <c r="GVK382" s="58"/>
      <c r="GVL382" s="58"/>
      <c r="GVM382" s="58"/>
      <c r="GVN382" s="58"/>
      <c r="GVO382" s="58"/>
      <c r="GVP382" s="58"/>
      <c r="GVQ382" s="58"/>
      <c r="GVR382" s="58"/>
      <c r="GVS382" s="58"/>
      <c r="GVT382" s="58"/>
      <c r="GVU382" s="58"/>
      <c r="GVX382" s="58"/>
      <c r="GVY382" s="58"/>
      <c r="GVZ382" s="58"/>
      <c r="GWA382" s="58"/>
      <c r="GWB382" s="58"/>
      <c r="GWC382" s="58"/>
      <c r="GWD382" s="58"/>
      <c r="GWE382" s="58"/>
      <c r="GWF382" s="58"/>
      <c r="GWG382" s="58"/>
      <c r="GWH382" s="58"/>
      <c r="GWI382" s="58"/>
      <c r="GWJ382" s="58"/>
      <c r="GWM382" s="58"/>
      <c r="GWN382" s="58"/>
      <c r="GWO382" s="58"/>
      <c r="GWP382" s="58"/>
      <c r="GWQ382" s="58"/>
      <c r="GWR382" s="58"/>
      <c r="GWS382" s="58"/>
      <c r="GWT382" s="58"/>
      <c r="GWU382" s="58"/>
      <c r="GWV382" s="58"/>
      <c r="GWW382" s="58"/>
      <c r="GWX382" s="58"/>
      <c r="GWY382" s="58"/>
      <c r="GXB382" s="58"/>
      <c r="GXC382" s="58"/>
      <c r="GXD382" s="58"/>
      <c r="GXE382" s="58"/>
      <c r="GXF382" s="58"/>
      <c r="GXG382" s="58"/>
      <c r="GXH382" s="58"/>
      <c r="GXI382" s="58"/>
      <c r="GXJ382" s="58"/>
      <c r="GXK382" s="58"/>
      <c r="GXL382" s="58"/>
      <c r="GXM382" s="58"/>
      <c r="GXN382" s="58"/>
      <c r="GXQ382" s="58"/>
      <c r="GXR382" s="58"/>
      <c r="GXS382" s="58"/>
      <c r="GXT382" s="58"/>
      <c r="GXU382" s="58"/>
      <c r="GXV382" s="58"/>
      <c r="GXW382" s="58"/>
      <c r="GXX382" s="58"/>
      <c r="GXY382" s="58"/>
      <c r="GXZ382" s="58"/>
      <c r="GYA382" s="58"/>
      <c r="GYB382" s="58"/>
      <c r="GYC382" s="58"/>
      <c r="GYF382" s="58"/>
      <c r="GYG382" s="58"/>
      <c r="GYH382" s="58"/>
      <c r="GYI382" s="58"/>
      <c r="GYJ382" s="58"/>
      <c r="GYK382" s="58"/>
      <c r="GYL382" s="58"/>
      <c r="GYM382" s="58"/>
      <c r="GYN382" s="58"/>
      <c r="GYO382" s="58"/>
      <c r="GYP382" s="58"/>
      <c r="GYQ382" s="58"/>
      <c r="GYR382" s="58"/>
      <c r="GYU382" s="58"/>
      <c r="GYV382" s="58"/>
      <c r="GYW382" s="58"/>
      <c r="GYX382" s="58"/>
      <c r="GYY382" s="58"/>
      <c r="GYZ382" s="58"/>
      <c r="GZA382" s="58"/>
      <c r="GZB382" s="58"/>
      <c r="GZC382" s="58"/>
      <c r="GZD382" s="58"/>
      <c r="GZE382" s="58"/>
      <c r="GZF382" s="58"/>
      <c r="GZG382" s="58"/>
      <c r="GZJ382" s="58"/>
      <c r="GZK382" s="58"/>
      <c r="GZL382" s="58"/>
      <c r="GZM382" s="58"/>
      <c r="GZN382" s="58"/>
      <c r="GZO382" s="58"/>
      <c r="GZP382" s="58"/>
      <c r="GZQ382" s="58"/>
      <c r="GZR382" s="58"/>
      <c r="GZS382" s="58"/>
      <c r="GZT382" s="58"/>
      <c r="GZU382" s="58"/>
      <c r="GZV382" s="58"/>
      <c r="GZY382" s="58"/>
      <c r="GZZ382" s="58"/>
      <c r="HAA382" s="58"/>
      <c r="HAB382" s="58"/>
      <c r="HAC382" s="58"/>
      <c r="HAD382" s="58"/>
      <c r="HAE382" s="58"/>
      <c r="HAF382" s="58"/>
      <c r="HAG382" s="58"/>
      <c r="HAH382" s="58"/>
      <c r="HAI382" s="58"/>
      <c r="HAJ382" s="58"/>
      <c r="HAK382" s="58"/>
      <c r="HAN382" s="58"/>
      <c r="HAO382" s="58"/>
      <c r="HAP382" s="58"/>
      <c r="HAQ382" s="58"/>
      <c r="HAR382" s="58"/>
      <c r="HAS382" s="58"/>
      <c r="HAT382" s="58"/>
      <c r="HAU382" s="58"/>
      <c r="HAV382" s="58"/>
      <c r="HAW382" s="58"/>
      <c r="HAX382" s="58"/>
      <c r="HAY382" s="58"/>
      <c r="HAZ382" s="58"/>
      <c r="HBC382" s="58"/>
      <c r="HBD382" s="58"/>
      <c r="HBE382" s="58"/>
      <c r="HBF382" s="58"/>
      <c r="HBG382" s="58"/>
      <c r="HBH382" s="58"/>
      <c r="HBI382" s="58"/>
      <c r="HBJ382" s="58"/>
      <c r="HBK382" s="58"/>
      <c r="HBL382" s="58"/>
      <c r="HBM382" s="58"/>
      <c r="HBN382" s="58"/>
      <c r="HBO382" s="58"/>
      <c r="HBR382" s="58"/>
      <c r="HBS382" s="58"/>
      <c r="HBT382" s="58"/>
      <c r="HBU382" s="58"/>
      <c r="HBV382" s="58"/>
      <c r="HBW382" s="58"/>
      <c r="HBX382" s="58"/>
      <c r="HBY382" s="58"/>
      <c r="HBZ382" s="58"/>
      <c r="HCA382" s="58"/>
      <c r="HCB382" s="58"/>
      <c r="HCC382" s="58"/>
      <c r="HCD382" s="58"/>
      <c r="HCG382" s="58"/>
      <c r="HCH382" s="58"/>
      <c r="HCI382" s="58"/>
      <c r="HCJ382" s="58"/>
      <c r="HCK382" s="58"/>
      <c r="HCL382" s="58"/>
      <c r="HCM382" s="58"/>
      <c r="HCN382" s="58"/>
      <c r="HCO382" s="58"/>
      <c r="HCP382" s="58"/>
      <c r="HCQ382" s="58"/>
      <c r="HCR382" s="58"/>
      <c r="HCS382" s="58"/>
      <c r="HCV382" s="58"/>
      <c r="HCW382" s="58"/>
      <c r="HCX382" s="58"/>
      <c r="HCY382" s="58"/>
      <c r="HCZ382" s="58"/>
      <c r="HDA382" s="58"/>
      <c r="HDB382" s="58"/>
      <c r="HDC382" s="58"/>
      <c r="HDD382" s="58"/>
      <c r="HDE382" s="58"/>
      <c r="HDF382" s="58"/>
      <c r="HDG382" s="58"/>
      <c r="HDH382" s="58"/>
      <c r="HDK382" s="58"/>
      <c r="HDL382" s="58"/>
      <c r="HDM382" s="58"/>
      <c r="HDN382" s="58"/>
      <c r="HDO382" s="58"/>
      <c r="HDP382" s="58"/>
      <c r="HDQ382" s="58"/>
      <c r="HDR382" s="58"/>
      <c r="HDS382" s="58"/>
      <c r="HDT382" s="58"/>
      <c r="HDU382" s="58"/>
      <c r="HDV382" s="58"/>
      <c r="HDW382" s="58"/>
      <c r="HDZ382" s="58"/>
      <c r="HEA382" s="58"/>
      <c r="HEB382" s="58"/>
      <c r="HEC382" s="58"/>
      <c r="HED382" s="58"/>
      <c r="HEE382" s="58"/>
      <c r="HEF382" s="58"/>
      <c r="HEG382" s="58"/>
      <c r="HEH382" s="58"/>
      <c r="HEI382" s="58"/>
      <c r="HEJ382" s="58"/>
      <c r="HEK382" s="58"/>
      <c r="HEL382" s="58"/>
      <c r="HEO382" s="58"/>
      <c r="HEP382" s="58"/>
      <c r="HEQ382" s="58"/>
      <c r="HER382" s="58"/>
      <c r="HES382" s="58"/>
      <c r="HET382" s="58"/>
      <c r="HEU382" s="58"/>
      <c r="HEV382" s="58"/>
      <c r="HEW382" s="58"/>
      <c r="HEX382" s="58"/>
      <c r="HEY382" s="58"/>
      <c r="HEZ382" s="58"/>
      <c r="HFA382" s="58"/>
      <c r="HFD382" s="58"/>
      <c r="HFE382" s="58"/>
      <c r="HFF382" s="58"/>
      <c r="HFG382" s="58"/>
      <c r="HFH382" s="58"/>
      <c r="HFI382" s="58"/>
      <c r="HFJ382" s="58"/>
      <c r="HFK382" s="58"/>
      <c r="HFL382" s="58"/>
      <c r="HFM382" s="58"/>
      <c r="HFN382" s="58"/>
      <c r="HFO382" s="58"/>
      <c r="HFP382" s="58"/>
      <c r="HFS382" s="58"/>
      <c r="HFT382" s="58"/>
      <c r="HFU382" s="58"/>
      <c r="HFV382" s="58"/>
      <c r="HFW382" s="58"/>
      <c r="HFX382" s="58"/>
      <c r="HFY382" s="58"/>
      <c r="HFZ382" s="58"/>
      <c r="HGA382" s="58"/>
      <c r="HGB382" s="58"/>
      <c r="HGC382" s="58"/>
      <c r="HGD382" s="58"/>
      <c r="HGE382" s="58"/>
      <c r="HGH382" s="58"/>
      <c r="HGI382" s="58"/>
      <c r="HGJ382" s="58"/>
      <c r="HGK382" s="58"/>
      <c r="HGL382" s="58"/>
      <c r="HGM382" s="58"/>
      <c r="HGN382" s="58"/>
      <c r="HGO382" s="58"/>
      <c r="HGP382" s="58"/>
      <c r="HGQ382" s="58"/>
      <c r="HGR382" s="58"/>
      <c r="HGS382" s="58"/>
      <c r="HGT382" s="58"/>
      <c r="HGW382" s="58"/>
      <c r="HGX382" s="58"/>
      <c r="HGY382" s="58"/>
      <c r="HGZ382" s="58"/>
      <c r="HHA382" s="58"/>
      <c r="HHB382" s="58"/>
      <c r="HHC382" s="58"/>
      <c r="HHD382" s="58"/>
      <c r="HHE382" s="58"/>
      <c r="HHF382" s="58"/>
      <c r="HHG382" s="58"/>
      <c r="HHH382" s="58"/>
      <c r="HHI382" s="58"/>
      <c r="HHL382" s="58"/>
      <c r="HHM382" s="58"/>
      <c r="HHN382" s="58"/>
      <c r="HHO382" s="58"/>
      <c r="HHP382" s="58"/>
      <c r="HHQ382" s="58"/>
      <c r="HHR382" s="58"/>
      <c r="HHS382" s="58"/>
      <c r="HHT382" s="58"/>
      <c r="HHU382" s="58"/>
      <c r="HHV382" s="58"/>
      <c r="HHW382" s="58"/>
      <c r="HHX382" s="58"/>
      <c r="HIA382" s="58"/>
      <c r="HIB382" s="58"/>
      <c r="HIC382" s="58"/>
      <c r="HID382" s="58"/>
      <c r="HIE382" s="58"/>
      <c r="HIF382" s="58"/>
      <c r="HIG382" s="58"/>
      <c r="HIH382" s="58"/>
      <c r="HII382" s="58"/>
      <c r="HIJ382" s="58"/>
      <c r="HIK382" s="58"/>
      <c r="HIL382" s="58"/>
      <c r="HIM382" s="58"/>
      <c r="HIP382" s="58"/>
      <c r="HIQ382" s="58"/>
      <c r="HIR382" s="58"/>
      <c r="HIS382" s="58"/>
      <c r="HIT382" s="58"/>
      <c r="HIU382" s="58"/>
      <c r="HIV382" s="58"/>
      <c r="HIW382" s="58"/>
      <c r="HIX382" s="58"/>
      <c r="HIY382" s="58"/>
      <c r="HIZ382" s="58"/>
      <c r="HJA382" s="58"/>
      <c r="HJB382" s="58"/>
      <c r="HJE382" s="58"/>
      <c r="HJF382" s="58"/>
      <c r="HJG382" s="58"/>
      <c r="HJH382" s="58"/>
      <c r="HJI382" s="58"/>
      <c r="HJJ382" s="58"/>
      <c r="HJK382" s="58"/>
      <c r="HJL382" s="58"/>
      <c r="HJM382" s="58"/>
      <c r="HJN382" s="58"/>
      <c r="HJO382" s="58"/>
      <c r="HJP382" s="58"/>
      <c r="HJQ382" s="58"/>
      <c r="HJT382" s="58"/>
      <c r="HJU382" s="58"/>
      <c r="HJV382" s="58"/>
      <c r="HJW382" s="58"/>
      <c r="HJX382" s="58"/>
      <c r="HJY382" s="58"/>
      <c r="HJZ382" s="58"/>
      <c r="HKA382" s="58"/>
      <c r="HKB382" s="58"/>
      <c r="HKC382" s="58"/>
      <c r="HKD382" s="58"/>
      <c r="HKE382" s="58"/>
      <c r="HKF382" s="58"/>
      <c r="HKI382" s="58"/>
      <c r="HKJ382" s="58"/>
      <c r="HKK382" s="58"/>
      <c r="HKL382" s="58"/>
      <c r="HKM382" s="58"/>
      <c r="HKN382" s="58"/>
      <c r="HKO382" s="58"/>
      <c r="HKP382" s="58"/>
      <c r="HKQ382" s="58"/>
      <c r="HKR382" s="58"/>
      <c r="HKS382" s="58"/>
      <c r="HKT382" s="58"/>
      <c r="HKU382" s="58"/>
      <c r="HKX382" s="58"/>
      <c r="HKY382" s="58"/>
      <c r="HKZ382" s="58"/>
      <c r="HLA382" s="58"/>
      <c r="HLB382" s="58"/>
      <c r="HLC382" s="58"/>
      <c r="HLD382" s="58"/>
      <c r="HLE382" s="58"/>
      <c r="HLF382" s="58"/>
      <c r="HLG382" s="58"/>
      <c r="HLH382" s="58"/>
      <c r="HLI382" s="58"/>
      <c r="HLJ382" s="58"/>
      <c r="HLM382" s="58"/>
      <c r="HLN382" s="58"/>
      <c r="HLO382" s="58"/>
      <c r="HLP382" s="58"/>
      <c r="HLQ382" s="58"/>
      <c r="HLR382" s="58"/>
      <c r="HLS382" s="58"/>
      <c r="HLT382" s="58"/>
      <c r="HLU382" s="58"/>
      <c r="HLV382" s="58"/>
      <c r="HLW382" s="58"/>
      <c r="HLX382" s="58"/>
      <c r="HLY382" s="58"/>
      <c r="HMB382" s="58"/>
      <c r="HMC382" s="58"/>
      <c r="HMD382" s="58"/>
      <c r="HME382" s="58"/>
      <c r="HMF382" s="58"/>
      <c r="HMG382" s="58"/>
      <c r="HMH382" s="58"/>
      <c r="HMI382" s="58"/>
      <c r="HMJ382" s="58"/>
      <c r="HMK382" s="58"/>
      <c r="HML382" s="58"/>
      <c r="HMM382" s="58"/>
      <c r="HMN382" s="58"/>
      <c r="HMQ382" s="58"/>
      <c r="HMR382" s="58"/>
      <c r="HMS382" s="58"/>
      <c r="HMT382" s="58"/>
      <c r="HMU382" s="58"/>
      <c r="HMV382" s="58"/>
      <c r="HMW382" s="58"/>
      <c r="HMX382" s="58"/>
      <c r="HMY382" s="58"/>
      <c r="HMZ382" s="58"/>
      <c r="HNA382" s="58"/>
      <c r="HNB382" s="58"/>
      <c r="HNC382" s="58"/>
      <c r="HNF382" s="58"/>
      <c r="HNG382" s="58"/>
      <c r="HNH382" s="58"/>
      <c r="HNI382" s="58"/>
      <c r="HNJ382" s="58"/>
      <c r="HNK382" s="58"/>
      <c r="HNL382" s="58"/>
      <c r="HNM382" s="58"/>
      <c r="HNN382" s="58"/>
      <c r="HNO382" s="58"/>
      <c r="HNP382" s="58"/>
      <c r="HNQ382" s="58"/>
      <c r="HNR382" s="58"/>
      <c r="HNU382" s="58"/>
      <c r="HNV382" s="58"/>
      <c r="HNW382" s="58"/>
      <c r="HNX382" s="58"/>
      <c r="HNY382" s="58"/>
      <c r="HNZ382" s="58"/>
      <c r="HOA382" s="58"/>
      <c r="HOB382" s="58"/>
      <c r="HOC382" s="58"/>
      <c r="HOD382" s="58"/>
      <c r="HOE382" s="58"/>
      <c r="HOF382" s="58"/>
      <c r="HOG382" s="58"/>
      <c r="HOJ382" s="58"/>
      <c r="HOK382" s="58"/>
      <c r="HOL382" s="58"/>
      <c r="HOM382" s="58"/>
      <c r="HON382" s="58"/>
      <c r="HOO382" s="58"/>
      <c r="HOP382" s="58"/>
      <c r="HOQ382" s="58"/>
      <c r="HOR382" s="58"/>
      <c r="HOS382" s="58"/>
      <c r="HOT382" s="58"/>
      <c r="HOU382" s="58"/>
      <c r="HOV382" s="58"/>
      <c r="HOY382" s="58"/>
      <c r="HOZ382" s="58"/>
      <c r="HPA382" s="58"/>
      <c r="HPB382" s="58"/>
      <c r="HPC382" s="58"/>
      <c r="HPD382" s="58"/>
      <c r="HPE382" s="58"/>
      <c r="HPF382" s="58"/>
      <c r="HPG382" s="58"/>
      <c r="HPH382" s="58"/>
      <c r="HPI382" s="58"/>
      <c r="HPJ382" s="58"/>
      <c r="HPK382" s="58"/>
      <c r="HPN382" s="58"/>
      <c r="HPO382" s="58"/>
      <c r="HPP382" s="58"/>
      <c r="HPQ382" s="58"/>
      <c r="HPR382" s="58"/>
      <c r="HPS382" s="58"/>
      <c r="HPT382" s="58"/>
      <c r="HPU382" s="58"/>
      <c r="HPV382" s="58"/>
      <c r="HPW382" s="58"/>
      <c r="HPX382" s="58"/>
      <c r="HPY382" s="58"/>
      <c r="HPZ382" s="58"/>
      <c r="HQC382" s="58"/>
      <c r="HQD382" s="58"/>
      <c r="HQE382" s="58"/>
      <c r="HQF382" s="58"/>
      <c r="HQG382" s="58"/>
      <c r="HQH382" s="58"/>
      <c r="HQI382" s="58"/>
      <c r="HQJ382" s="58"/>
      <c r="HQK382" s="58"/>
      <c r="HQL382" s="58"/>
      <c r="HQM382" s="58"/>
      <c r="HQN382" s="58"/>
      <c r="HQO382" s="58"/>
      <c r="HQR382" s="58"/>
      <c r="HQS382" s="58"/>
      <c r="HQT382" s="58"/>
      <c r="HQU382" s="58"/>
      <c r="HQV382" s="58"/>
      <c r="HQW382" s="58"/>
      <c r="HQX382" s="58"/>
      <c r="HQY382" s="58"/>
      <c r="HQZ382" s="58"/>
      <c r="HRA382" s="58"/>
      <c r="HRB382" s="58"/>
      <c r="HRC382" s="58"/>
      <c r="HRD382" s="58"/>
      <c r="HRG382" s="58"/>
      <c r="HRH382" s="58"/>
      <c r="HRI382" s="58"/>
      <c r="HRJ382" s="58"/>
      <c r="HRK382" s="58"/>
      <c r="HRL382" s="58"/>
      <c r="HRM382" s="58"/>
      <c r="HRN382" s="58"/>
      <c r="HRO382" s="58"/>
      <c r="HRP382" s="58"/>
      <c r="HRQ382" s="58"/>
      <c r="HRR382" s="58"/>
      <c r="HRS382" s="58"/>
      <c r="HRV382" s="58"/>
      <c r="HRW382" s="58"/>
      <c r="HRX382" s="58"/>
      <c r="HRY382" s="58"/>
      <c r="HRZ382" s="58"/>
      <c r="HSA382" s="58"/>
      <c r="HSB382" s="58"/>
      <c r="HSC382" s="58"/>
      <c r="HSD382" s="58"/>
      <c r="HSE382" s="58"/>
      <c r="HSF382" s="58"/>
      <c r="HSG382" s="58"/>
      <c r="HSH382" s="58"/>
      <c r="HSK382" s="58"/>
      <c r="HSL382" s="58"/>
      <c r="HSM382" s="58"/>
      <c r="HSN382" s="58"/>
      <c r="HSO382" s="58"/>
      <c r="HSP382" s="58"/>
      <c r="HSQ382" s="58"/>
      <c r="HSR382" s="58"/>
      <c r="HSS382" s="58"/>
      <c r="HST382" s="58"/>
      <c r="HSU382" s="58"/>
      <c r="HSV382" s="58"/>
      <c r="HSW382" s="58"/>
      <c r="HSZ382" s="58"/>
      <c r="HTA382" s="58"/>
      <c r="HTB382" s="58"/>
      <c r="HTC382" s="58"/>
      <c r="HTD382" s="58"/>
      <c r="HTE382" s="58"/>
      <c r="HTF382" s="58"/>
      <c r="HTG382" s="58"/>
      <c r="HTH382" s="58"/>
      <c r="HTI382" s="58"/>
      <c r="HTJ382" s="58"/>
      <c r="HTK382" s="58"/>
      <c r="HTL382" s="58"/>
      <c r="HTO382" s="58"/>
      <c r="HTP382" s="58"/>
      <c r="HTQ382" s="58"/>
      <c r="HTR382" s="58"/>
      <c r="HTS382" s="58"/>
      <c r="HTT382" s="58"/>
      <c r="HTU382" s="58"/>
      <c r="HTV382" s="58"/>
      <c r="HTW382" s="58"/>
      <c r="HTX382" s="58"/>
      <c r="HTY382" s="58"/>
      <c r="HTZ382" s="58"/>
      <c r="HUA382" s="58"/>
      <c r="HUD382" s="58"/>
      <c r="HUE382" s="58"/>
      <c r="HUF382" s="58"/>
      <c r="HUG382" s="58"/>
      <c r="HUH382" s="58"/>
      <c r="HUI382" s="58"/>
      <c r="HUJ382" s="58"/>
      <c r="HUK382" s="58"/>
      <c r="HUL382" s="58"/>
      <c r="HUM382" s="58"/>
      <c r="HUN382" s="58"/>
      <c r="HUO382" s="58"/>
      <c r="HUP382" s="58"/>
      <c r="HUS382" s="58"/>
      <c r="HUT382" s="58"/>
      <c r="HUU382" s="58"/>
      <c r="HUV382" s="58"/>
      <c r="HUW382" s="58"/>
      <c r="HUX382" s="58"/>
      <c r="HUY382" s="58"/>
      <c r="HUZ382" s="58"/>
      <c r="HVA382" s="58"/>
      <c r="HVB382" s="58"/>
      <c r="HVC382" s="58"/>
      <c r="HVD382" s="58"/>
      <c r="HVE382" s="58"/>
      <c r="HVH382" s="58"/>
      <c r="HVI382" s="58"/>
      <c r="HVJ382" s="58"/>
      <c r="HVK382" s="58"/>
      <c r="HVL382" s="58"/>
      <c r="HVM382" s="58"/>
      <c r="HVN382" s="58"/>
      <c r="HVO382" s="58"/>
      <c r="HVP382" s="58"/>
      <c r="HVQ382" s="58"/>
      <c r="HVR382" s="58"/>
      <c r="HVS382" s="58"/>
      <c r="HVT382" s="58"/>
      <c r="HVW382" s="58"/>
      <c r="HVX382" s="58"/>
      <c r="HVY382" s="58"/>
      <c r="HVZ382" s="58"/>
      <c r="HWA382" s="58"/>
      <c r="HWB382" s="58"/>
      <c r="HWC382" s="58"/>
      <c r="HWD382" s="58"/>
      <c r="HWE382" s="58"/>
      <c r="HWF382" s="58"/>
      <c r="HWG382" s="58"/>
      <c r="HWH382" s="58"/>
      <c r="HWI382" s="58"/>
      <c r="HWL382" s="58"/>
      <c r="HWM382" s="58"/>
      <c r="HWN382" s="58"/>
      <c r="HWO382" s="58"/>
      <c r="HWP382" s="58"/>
      <c r="HWQ382" s="58"/>
      <c r="HWR382" s="58"/>
      <c r="HWS382" s="58"/>
      <c r="HWT382" s="58"/>
      <c r="HWU382" s="58"/>
      <c r="HWV382" s="58"/>
      <c r="HWW382" s="58"/>
      <c r="HWX382" s="58"/>
      <c r="HXA382" s="58"/>
      <c r="HXB382" s="58"/>
      <c r="HXC382" s="58"/>
      <c r="HXD382" s="58"/>
      <c r="HXE382" s="58"/>
      <c r="HXF382" s="58"/>
      <c r="HXG382" s="58"/>
      <c r="HXH382" s="58"/>
      <c r="HXI382" s="58"/>
      <c r="HXJ382" s="58"/>
      <c r="HXK382" s="58"/>
      <c r="HXL382" s="58"/>
      <c r="HXM382" s="58"/>
      <c r="HXP382" s="58"/>
      <c r="HXQ382" s="58"/>
      <c r="HXR382" s="58"/>
      <c r="HXS382" s="58"/>
      <c r="HXT382" s="58"/>
      <c r="HXU382" s="58"/>
      <c r="HXV382" s="58"/>
      <c r="HXW382" s="58"/>
      <c r="HXX382" s="58"/>
      <c r="HXY382" s="58"/>
      <c r="HXZ382" s="58"/>
      <c r="HYA382" s="58"/>
      <c r="HYB382" s="58"/>
      <c r="HYE382" s="58"/>
      <c r="HYF382" s="58"/>
      <c r="HYG382" s="58"/>
      <c r="HYH382" s="58"/>
      <c r="HYI382" s="58"/>
      <c r="HYJ382" s="58"/>
      <c r="HYK382" s="58"/>
      <c r="HYL382" s="58"/>
      <c r="HYM382" s="58"/>
      <c r="HYN382" s="58"/>
      <c r="HYO382" s="58"/>
      <c r="HYP382" s="58"/>
      <c r="HYQ382" s="58"/>
      <c r="HYT382" s="58"/>
      <c r="HYU382" s="58"/>
      <c r="HYV382" s="58"/>
      <c r="HYW382" s="58"/>
      <c r="HYX382" s="58"/>
      <c r="HYY382" s="58"/>
      <c r="HYZ382" s="58"/>
      <c r="HZA382" s="58"/>
      <c r="HZB382" s="58"/>
      <c r="HZC382" s="58"/>
      <c r="HZD382" s="58"/>
      <c r="HZE382" s="58"/>
      <c r="HZF382" s="58"/>
      <c r="HZI382" s="58"/>
      <c r="HZJ382" s="58"/>
      <c r="HZK382" s="58"/>
      <c r="HZL382" s="58"/>
      <c r="HZM382" s="58"/>
      <c r="HZN382" s="58"/>
      <c r="HZO382" s="58"/>
      <c r="HZP382" s="58"/>
      <c r="HZQ382" s="58"/>
      <c r="HZR382" s="58"/>
      <c r="HZS382" s="58"/>
      <c r="HZT382" s="58"/>
      <c r="HZU382" s="58"/>
      <c r="HZX382" s="58"/>
      <c r="HZY382" s="58"/>
      <c r="HZZ382" s="58"/>
      <c r="IAA382" s="58"/>
      <c r="IAB382" s="58"/>
      <c r="IAC382" s="58"/>
      <c r="IAD382" s="58"/>
      <c r="IAE382" s="58"/>
      <c r="IAF382" s="58"/>
      <c r="IAG382" s="58"/>
      <c r="IAH382" s="58"/>
      <c r="IAI382" s="58"/>
      <c r="IAJ382" s="58"/>
      <c r="IAM382" s="58"/>
      <c r="IAN382" s="58"/>
      <c r="IAO382" s="58"/>
      <c r="IAP382" s="58"/>
      <c r="IAQ382" s="58"/>
      <c r="IAR382" s="58"/>
      <c r="IAS382" s="58"/>
      <c r="IAT382" s="58"/>
      <c r="IAU382" s="58"/>
      <c r="IAV382" s="58"/>
      <c r="IAW382" s="58"/>
      <c r="IAX382" s="58"/>
      <c r="IAY382" s="58"/>
      <c r="IBB382" s="58"/>
      <c r="IBC382" s="58"/>
      <c r="IBD382" s="58"/>
      <c r="IBE382" s="58"/>
      <c r="IBF382" s="58"/>
      <c r="IBG382" s="58"/>
      <c r="IBH382" s="58"/>
      <c r="IBI382" s="58"/>
      <c r="IBJ382" s="58"/>
      <c r="IBK382" s="58"/>
      <c r="IBL382" s="58"/>
      <c r="IBM382" s="58"/>
      <c r="IBN382" s="58"/>
      <c r="IBQ382" s="58"/>
      <c r="IBR382" s="58"/>
      <c r="IBS382" s="58"/>
      <c r="IBT382" s="58"/>
      <c r="IBU382" s="58"/>
      <c r="IBV382" s="58"/>
      <c r="IBW382" s="58"/>
      <c r="IBX382" s="58"/>
      <c r="IBY382" s="58"/>
      <c r="IBZ382" s="58"/>
      <c r="ICA382" s="58"/>
      <c r="ICB382" s="58"/>
      <c r="ICC382" s="58"/>
      <c r="ICF382" s="58"/>
      <c r="ICG382" s="58"/>
      <c r="ICH382" s="58"/>
      <c r="ICI382" s="58"/>
      <c r="ICJ382" s="58"/>
      <c r="ICK382" s="58"/>
      <c r="ICL382" s="58"/>
      <c r="ICM382" s="58"/>
      <c r="ICN382" s="58"/>
      <c r="ICO382" s="58"/>
      <c r="ICP382" s="58"/>
      <c r="ICQ382" s="58"/>
      <c r="ICR382" s="58"/>
      <c r="ICU382" s="58"/>
      <c r="ICV382" s="58"/>
      <c r="ICW382" s="58"/>
      <c r="ICX382" s="58"/>
      <c r="ICY382" s="58"/>
      <c r="ICZ382" s="58"/>
      <c r="IDA382" s="58"/>
      <c r="IDB382" s="58"/>
      <c r="IDC382" s="58"/>
      <c r="IDD382" s="58"/>
      <c r="IDE382" s="58"/>
      <c r="IDF382" s="58"/>
      <c r="IDG382" s="58"/>
      <c r="IDJ382" s="58"/>
      <c r="IDK382" s="58"/>
      <c r="IDL382" s="58"/>
      <c r="IDM382" s="58"/>
      <c r="IDN382" s="58"/>
      <c r="IDO382" s="58"/>
      <c r="IDP382" s="58"/>
      <c r="IDQ382" s="58"/>
      <c r="IDR382" s="58"/>
      <c r="IDS382" s="58"/>
      <c r="IDT382" s="58"/>
      <c r="IDU382" s="58"/>
      <c r="IDV382" s="58"/>
      <c r="IDY382" s="58"/>
      <c r="IDZ382" s="58"/>
      <c r="IEA382" s="58"/>
      <c r="IEB382" s="58"/>
      <c r="IEC382" s="58"/>
      <c r="IED382" s="58"/>
      <c r="IEE382" s="58"/>
      <c r="IEF382" s="58"/>
      <c r="IEG382" s="58"/>
      <c r="IEH382" s="58"/>
      <c r="IEI382" s="58"/>
      <c r="IEJ382" s="58"/>
      <c r="IEK382" s="58"/>
      <c r="IEN382" s="58"/>
      <c r="IEO382" s="58"/>
      <c r="IEP382" s="58"/>
      <c r="IEQ382" s="58"/>
      <c r="IER382" s="58"/>
      <c r="IES382" s="58"/>
      <c r="IET382" s="58"/>
      <c r="IEU382" s="58"/>
      <c r="IEV382" s="58"/>
      <c r="IEW382" s="58"/>
      <c r="IEX382" s="58"/>
      <c r="IEY382" s="58"/>
      <c r="IEZ382" s="58"/>
      <c r="IFC382" s="58"/>
      <c r="IFD382" s="58"/>
      <c r="IFE382" s="58"/>
      <c r="IFF382" s="58"/>
      <c r="IFG382" s="58"/>
      <c r="IFH382" s="58"/>
      <c r="IFI382" s="58"/>
      <c r="IFJ382" s="58"/>
      <c r="IFK382" s="58"/>
      <c r="IFL382" s="58"/>
      <c r="IFM382" s="58"/>
      <c r="IFN382" s="58"/>
      <c r="IFO382" s="58"/>
      <c r="IFR382" s="58"/>
      <c r="IFS382" s="58"/>
      <c r="IFT382" s="58"/>
      <c r="IFU382" s="58"/>
      <c r="IFV382" s="58"/>
      <c r="IFW382" s="58"/>
      <c r="IFX382" s="58"/>
      <c r="IFY382" s="58"/>
      <c r="IFZ382" s="58"/>
      <c r="IGA382" s="58"/>
      <c r="IGB382" s="58"/>
      <c r="IGC382" s="58"/>
      <c r="IGD382" s="58"/>
      <c r="IGG382" s="58"/>
      <c r="IGH382" s="58"/>
      <c r="IGI382" s="58"/>
      <c r="IGJ382" s="58"/>
      <c r="IGK382" s="58"/>
      <c r="IGL382" s="58"/>
      <c r="IGM382" s="58"/>
      <c r="IGN382" s="58"/>
      <c r="IGO382" s="58"/>
      <c r="IGP382" s="58"/>
      <c r="IGQ382" s="58"/>
      <c r="IGR382" s="58"/>
      <c r="IGS382" s="58"/>
      <c r="IGV382" s="58"/>
      <c r="IGW382" s="58"/>
      <c r="IGX382" s="58"/>
      <c r="IGY382" s="58"/>
      <c r="IGZ382" s="58"/>
      <c r="IHA382" s="58"/>
      <c r="IHB382" s="58"/>
      <c r="IHC382" s="58"/>
      <c r="IHD382" s="58"/>
      <c r="IHE382" s="58"/>
      <c r="IHF382" s="58"/>
      <c r="IHG382" s="58"/>
      <c r="IHH382" s="58"/>
      <c r="IHK382" s="58"/>
      <c r="IHL382" s="58"/>
      <c r="IHM382" s="58"/>
      <c r="IHN382" s="58"/>
      <c r="IHO382" s="58"/>
      <c r="IHP382" s="58"/>
      <c r="IHQ382" s="58"/>
      <c r="IHR382" s="58"/>
      <c r="IHS382" s="58"/>
      <c r="IHT382" s="58"/>
      <c r="IHU382" s="58"/>
      <c r="IHV382" s="58"/>
      <c r="IHW382" s="58"/>
      <c r="IHZ382" s="58"/>
      <c r="IIA382" s="58"/>
      <c r="IIB382" s="58"/>
      <c r="IIC382" s="58"/>
      <c r="IID382" s="58"/>
      <c r="IIE382" s="58"/>
      <c r="IIF382" s="58"/>
      <c r="IIG382" s="58"/>
      <c r="IIH382" s="58"/>
      <c r="III382" s="58"/>
      <c r="IIJ382" s="58"/>
      <c r="IIK382" s="58"/>
      <c r="IIL382" s="58"/>
      <c r="IIO382" s="58"/>
      <c r="IIP382" s="58"/>
      <c r="IIQ382" s="58"/>
      <c r="IIR382" s="58"/>
      <c r="IIS382" s="58"/>
      <c r="IIT382" s="58"/>
      <c r="IIU382" s="58"/>
      <c r="IIV382" s="58"/>
      <c r="IIW382" s="58"/>
      <c r="IIX382" s="58"/>
      <c r="IIY382" s="58"/>
      <c r="IIZ382" s="58"/>
      <c r="IJA382" s="58"/>
      <c r="IJD382" s="58"/>
      <c r="IJE382" s="58"/>
      <c r="IJF382" s="58"/>
      <c r="IJG382" s="58"/>
      <c r="IJH382" s="58"/>
      <c r="IJI382" s="58"/>
      <c r="IJJ382" s="58"/>
      <c r="IJK382" s="58"/>
      <c r="IJL382" s="58"/>
      <c r="IJM382" s="58"/>
      <c r="IJN382" s="58"/>
      <c r="IJO382" s="58"/>
      <c r="IJP382" s="58"/>
      <c r="IJS382" s="58"/>
      <c r="IJT382" s="58"/>
      <c r="IJU382" s="58"/>
      <c r="IJV382" s="58"/>
      <c r="IJW382" s="58"/>
      <c r="IJX382" s="58"/>
      <c r="IJY382" s="58"/>
      <c r="IJZ382" s="58"/>
      <c r="IKA382" s="58"/>
      <c r="IKB382" s="58"/>
      <c r="IKC382" s="58"/>
      <c r="IKD382" s="58"/>
      <c r="IKE382" s="58"/>
      <c r="IKH382" s="58"/>
      <c r="IKI382" s="58"/>
      <c r="IKJ382" s="58"/>
      <c r="IKK382" s="58"/>
      <c r="IKL382" s="58"/>
      <c r="IKM382" s="58"/>
      <c r="IKN382" s="58"/>
      <c r="IKO382" s="58"/>
      <c r="IKP382" s="58"/>
      <c r="IKQ382" s="58"/>
      <c r="IKR382" s="58"/>
      <c r="IKS382" s="58"/>
      <c r="IKT382" s="58"/>
      <c r="IKW382" s="58"/>
      <c r="IKX382" s="58"/>
      <c r="IKY382" s="58"/>
      <c r="IKZ382" s="58"/>
      <c r="ILA382" s="58"/>
      <c r="ILB382" s="58"/>
      <c r="ILC382" s="58"/>
      <c r="ILD382" s="58"/>
      <c r="ILE382" s="58"/>
      <c r="ILF382" s="58"/>
      <c r="ILG382" s="58"/>
      <c r="ILH382" s="58"/>
      <c r="ILI382" s="58"/>
      <c r="ILL382" s="58"/>
      <c r="ILM382" s="58"/>
      <c r="ILN382" s="58"/>
      <c r="ILO382" s="58"/>
      <c r="ILP382" s="58"/>
      <c r="ILQ382" s="58"/>
      <c r="ILR382" s="58"/>
      <c r="ILS382" s="58"/>
      <c r="ILT382" s="58"/>
      <c r="ILU382" s="58"/>
      <c r="ILV382" s="58"/>
      <c r="ILW382" s="58"/>
      <c r="ILX382" s="58"/>
      <c r="IMA382" s="58"/>
      <c r="IMB382" s="58"/>
      <c r="IMC382" s="58"/>
      <c r="IMD382" s="58"/>
      <c r="IME382" s="58"/>
      <c r="IMF382" s="58"/>
      <c r="IMG382" s="58"/>
      <c r="IMH382" s="58"/>
      <c r="IMI382" s="58"/>
      <c r="IMJ382" s="58"/>
      <c r="IMK382" s="58"/>
      <c r="IML382" s="58"/>
      <c r="IMM382" s="58"/>
      <c r="IMP382" s="58"/>
      <c r="IMQ382" s="58"/>
      <c r="IMR382" s="58"/>
      <c r="IMS382" s="58"/>
      <c r="IMT382" s="58"/>
      <c r="IMU382" s="58"/>
      <c r="IMV382" s="58"/>
      <c r="IMW382" s="58"/>
      <c r="IMX382" s="58"/>
      <c r="IMY382" s="58"/>
      <c r="IMZ382" s="58"/>
      <c r="INA382" s="58"/>
      <c r="INB382" s="58"/>
      <c r="INE382" s="58"/>
      <c r="INF382" s="58"/>
      <c r="ING382" s="58"/>
      <c r="INH382" s="58"/>
      <c r="INI382" s="58"/>
      <c r="INJ382" s="58"/>
      <c r="INK382" s="58"/>
      <c r="INL382" s="58"/>
      <c r="INM382" s="58"/>
      <c r="INN382" s="58"/>
      <c r="INO382" s="58"/>
      <c r="INP382" s="58"/>
      <c r="INQ382" s="58"/>
      <c r="INT382" s="58"/>
      <c r="INU382" s="58"/>
      <c r="INV382" s="58"/>
      <c r="INW382" s="58"/>
      <c r="INX382" s="58"/>
      <c r="INY382" s="58"/>
      <c r="INZ382" s="58"/>
      <c r="IOA382" s="58"/>
      <c r="IOB382" s="58"/>
      <c r="IOC382" s="58"/>
      <c r="IOD382" s="58"/>
      <c r="IOE382" s="58"/>
      <c r="IOF382" s="58"/>
      <c r="IOI382" s="58"/>
      <c r="IOJ382" s="58"/>
      <c r="IOK382" s="58"/>
      <c r="IOL382" s="58"/>
      <c r="IOM382" s="58"/>
      <c r="ION382" s="58"/>
      <c r="IOO382" s="58"/>
      <c r="IOP382" s="58"/>
      <c r="IOQ382" s="58"/>
      <c r="IOR382" s="58"/>
      <c r="IOS382" s="58"/>
      <c r="IOT382" s="58"/>
      <c r="IOU382" s="58"/>
      <c r="IOX382" s="58"/>
      <c r="IOY382" s="58"/>
      <c r="IOZ382" s="58"/>
      <c r="IPA382" s="58"/>
      <c r="IPB382" s="58"/>
      <c r="IPC382" s="58"/>
      <c r="IPD382" s="58"/>
      <c r="IPE382" s="58"/>
      <c r="IPF382" s="58"/>
      <c r="IPG382" s="58"/>
      <c r="IPH382" s="58"/>
      <c r="IPI382" s="58"/>
      <c r="IPJ382" s="58"/>
      <c r="IPM382" s="58"/>
      <c r="IPN382" s="58"/>
      <c r="IPO382" s="58"/>
      <c r="IPP382" s="58"/>
      <c r="IPQ382" s="58"/>
      <c r="IPR382" s="58"/>
      <c r="IPS382" s="58"/>
      <c r="IPT382" s="58"/>
      <c r="IPU382" s="58"/>
      <c r="IPV382" s="58"/>
      <c r="IPW382" s="58"/>
      <c r="IPX382" s="58"/>
      <c r="IPY382" s="58"/>
      <c r="IQB382" s="58"/>
      <c r="IQC382" s="58"/>
      <c r="IQD382" s="58"/>
      <c r="IQE382" s="58"/>
      <c r="IQF382" s="58"/>
      <c r="IQG382" s="58"/>
      <c r="IQH382" s="58"/>
      <c r="IQI382" s="58"/>
      <c r="IQJ382" s="58"/>
      <c r="IQK382" s="58"/>
      <c r="IQL382" s="58"/>
      <c r="IQM382" s="58"/>
      <c r="IQN382" s="58"/>
      <c r="IQQ382" s="58"/>
      <c r="IQR382" s="58"/>
      <c r="IQS382" s="58"/>
      <c r="IQT382" s="58"/>
      <c r="IQU382" s="58"/>
      <c r="IQV382" s="58"/>
      <c r="IQW382" s="58"/>
      <c r="IQX382" s="58"/>
      <c r="IQY382" s="58"/>
      <c r="IQZ382" s="58"/>
      <c r="IRA382" s="58"/>
      <c r="IRB382" s="58"/>
      <c r="IRC382" s="58"/>
      <c r="IRF382" s="58"/>
      <c r="IRG382" s="58"/>
      <c r="IRH382" s="58"/>
      <c r="IRI382" s="58"/>
      <c r="IRJ382" s="58"/>
      <c r="IRK382" s="58"/>
      <c r="IRL382" s="58"/>
      <c r="IRM382" s="58"/>
      <c r="IRN382" s="58"/>
      <c r="IRO382" s="58"/>
      <c r="IRP382" s="58"/>
      <c r="IRQ382" s="58"/>
      <c r="IRR382" s="58"/>
      <c r="IRU382" s="58"/>
      <c r="IRV382" s="58"/>
      <c r="IRW382" s="58"/>
      <c r="IRX382" s="58"/>
      <c r="IRY382" s="58"/>
      <c r="IRZ382" s="58"/>
      <c r="ISA382" s="58"/>
      <c r="ISB382" s="58"/>
      <c r="ISC382" s="58"/>
      <c r="ISD382" s="58"/>
      <c r="ISE382" s="58"/>
      <c r="ISF382" s="58"/>
      <c r="ISG382" s="58"/>
      <c r="ISJ382" s="58"/>
      <c r="ISK382" s="58"/>
      <c r="ISL382" s="58"/>
      <c r="ISM382" s="58"/>
      <c r="ISN382" s="58"/>
      <c r="ISO382" s="58"/>
      <c r="ISP382" s="58"/>
      <c r="ISQ382" s="58"/>
      <c r="ISR382" s="58"/>
      <c r="ISS382" s="58"/>
      <c r="IST382" s="58"/>
      <c r="ISU382" s="58"/>
      <c r="ISV382" s="58"/>
      <c r="ISY382" s="58"/>
      <c r="ISZ382" s="58"/>
      <c r="ITA382" s="58"/>
      <c r="ITB382" s="58"/>
      <c r="ITC382" s="58"/>
      <c r="ITD382" s="58"/>
      <c r="ITE382" s="58"/>
      <c r="ITF382" s="58"/>
      <c r="ITG382" s="58"/>
      <c r="ITH382" s="58"/>
      <c r="ITI382" s="58"/>
      <c r="ITJ382" s="58"/>
      <c r="ITK382" s="58"/>
      <c r="ITN382" s="58"/>
      <c r="ITO382" s="58"/>
      <c r="ITP382" s="58"/>
      <c r="ITQ382" s="58"/>
      <c r="ITR382" s="58"/>
      <c r="ITS382" s="58"/>
      <c r="ITT382" s="58"/>
      <c r="ITU382" s="58"/>
      <c r="ITV382" s="58"/>
      <c r="ITW382" s="58"/>
      <c r="ITX382" s="58"/>
      <c r="ITY382" s="58"/>
      <c r="ITZ382" s="58"/>
      <c r="IUC382" s="58"/>
      <c r="IUD382" s="58"/>
      <c r="IUE382" s="58"/>
      <c r="IUF382" s="58"/>
      <c r="IUG382" s="58"/>
      <c r="IUH382" s="58"/>
      <c r="IUI382" s="58"/>
      <c r="IUJ382" s="58"/>
      <c r="IUK382" s="58"/>
      <c r="IUL382" s="58"/>
      <c r="IUM382" s="58"/>
      <c r="IUN382" s="58"/>
      <c r="IUO382" s="58"/>
      <c r="IUR382" s="58"/>
      <c r="IUS382" s="58"/>
      <c r="IUT382" s="58"/>
      <c r="IUU382" s="58"/>
      <c r="IUV382" s="58"/>
      <c r="IUW382" s="58"/>
      <c r="IUX382" s="58"/>
      <c r="IUY382" s="58"/>
      <c r="IUZ382" s="58"/>
      <c r="IVA382" s="58"/>
      <c r="IVB382" s="58"/>
      <c r="IVC382" s="58"/>
      <c r="IVD382" s="58"/>
      <c r="IVG382" s="58"/>
      <c r="IVH382" s="58"/>
      <c r="IVI382" s="58"/>
      <c r="IVJ382" s="58"/>
      <c r="IVK382" s="58"/>
      <c r="IVL382" s="58"/>
      <c r="IVM382" s="58"/>
      <c r="IVN382" s="58"/>
      <c r="IVO382" s="58"/>
      <c r="IVP382" s="58"/>
      <c r="IVQ382" s="58"/>
      <c r="IVR382" s="58"/>
      <c r="IVS382" s="58"/>
      <c r="IVV382" s="58"/>
      <c r="IVW382" s="58"/>
      <c r="IVX382" s="58"/>
      <c r="IVY382" s="58"/>
      <c r="IVZ382" s="58"/>
      <c r="IWA382" s="58"/>
      <c r="IWB382" s="58"/>
      <c r="IWC382" s="58"/>
      <c r="IWD382" s="58"/>
      <c r="IWE382" s="58"/>
      <c r="IWF382" s="58"/>
      <c r="IWG382" s="58"/>
      <c r="IWH382" s="58"/>
      <c r="IWK382" s="58"/>
      <c r="IWL382" s="58"/>
      <c r="IWM382" s="58"/>
      <c r="IWN382" s="58"/>
      <c r="IWO382" s="58"/>
      <c r="IWP382" s="58"/>
      <c r="IWQ382" s="58"/>
      <c r="IWR382" s="58"/>
      <c r="IWS382" s="58"/>
      <c r="IWT382" s="58"/>
      <c r="IWU382" s="58"/>
      <c r="IWV382" s="58"/>
      <c r="IWW382" s="58"/>
      <c r="IWZ382" s="58"/>
      <c r="IXA382" s="58"/>
      <c r="IXB382" s="58"/>
      <c r="IXC382" s="58"/>
      <c r="IXD382" s="58"/>
      <c r="IXE382" s="58"/>
      <c r="IXF382" s="58"/>
      <c r="IXG382" s="58"/>
      <c r="IXH382" s="58"/>
      <c r="IXI382" s="58"/>
      <c r="IXJ382" s="58"/>
      <c r="IXK382" s="58"/>
      <c r="IXL382" s="58"/>
      <c r="IXO382" s="58"/>
      <c r="IXP382" s="58"/>
      <c r="IXQ382" s="58"/>
      <c r="IXR382" s="58"/>
      <c r="IXS382" s="58"/>
      <c r="IXT382" s="58"/>
      <c r="IXU382" s="58"/>
      <c r="IXV382" s="58"/>
      <c r="IXW382" s="58"/>
      <c r="IXX382" s="58"/>
      <c r="IXY382" s="58"/>
      <c r="IXZ382" s="58"/>
      <c r="IYA382" s="58"/>
      <c r="IYD382" s="58"/>
      <c r="IYE382" s="58"/>
      <c r="IYF382" s="58"/>
      <c r="IYG382" s="58"/>
      <c r="IYH382" s="58"/>
      <c r="IYI382" s="58"/>
      <c r="IYJ382" s="58"/>
      <c r="IYK382" s="58"/>
      <c r="IYL382" s="58"/>
      <c r="IYM382" s="58"/>
      <c r="IYN382" s="58"/>
      <c r="IYO382" s="58"/>
      <c r="IYP382" s="58"/>
      <c r="IYS382" s="58"/>
      <c r="IYT382" s="58"/>
      <c r="IYU382" s="58"/>
      <c r="IYV382" s="58"/>
      <c r="IYW382" s="58"/>
      <c r="IYX382" s="58"/>
      <c r="IYY382" s="58"/>
      <c r="IYZ382" s="58"/>
      <c r="IZA382" s="58"/>
      <c r="IZB382" s="58"/>
      <c r="IZC382" s="58"/>
      <c r="IZD382" s="58"/>
      <c r="IZE382" s="58"/>
      <c r="IZH382" s="58"/>
      <c r="IZI382" s="58"/>
      <c r="IZJ382" s="58"/>
      <c r="IZK382" s="58"/>
      <c r="IZL382" s="58"/>
      <c r="IZM382" s="58"/>
      <c r="IZN382" s="58"/>
      <c r="IZO382" s="58"/>
      <c r="IZP382" s="58"/>
      <c r="IZQ382" s="58"/>
      <c r="IZR382" s="58"/>
      <c r="IZS382" s="58"/>
      <c r="IZT382" s="58"/>
      <c r="IZW382" s="58"/>
      <c r="IZX382" s="58"/>
      <c r="IZY382" s="58"/>
      <c r="IZZ382" s="58"/>
      <c r="JAA382" s="58"/>
      <c r="JAB382" s="58"/>
      <c r="JAC382" s="58"/>
      <c r="JAD382" s="58"/>
      <c r="JAE382" s="58"/>
      <c r="JAF382" s="58"/>
      <c r="JAG382" s="58"/>
      <c r="JAH382" s="58"/>
      <c r="JAI382" s="58"/>
      <c r="JAL382" s="58"/>
      <c r="JAM382" s="58"/>
      <c r="JAN382" s="58"/>
      <c r="JAO382" s="58"/>
      <c r="JAP382" s="58"/>
      <c r="JAQ382" s="58"/>
      <c r="JAR382" s="58"/>
      <c r="JAS382" s="58"/>
      <c r="JAT382" s="58"/>
      <c r="JAU382" s="58"/>
      <c r="JAV382" s="58"/>
      <c r="JAW382" s="58"/>
      <c r="JAX382" s="58"/>
      <c r="JBA382" s="58"/>
      <c r="JBB382" s="58"/>
      <c r="JBC382" s="58"/>
      <c r="JBD382" s="58"/>
      <c r="JBE382" s="58"/>
      <c r="JBF382" s="58"/>
      <c r="JBG382" s="58"/>
      <c r="JBH382" s="58"/>
      <c r="JBI382" s="58"/>
      <c r="JBJ382" s="58"/>
      <c r="JBK382" s="58"/>
      <c r="JBL382" s="58"/>
      <c r="JBM382" s="58"/>
      <c r="JBP382" s="58"/>
      <c r="JBQ382" s="58"/>
      <c r="JBR382" s="58"/>
      <c r="JBS382" s="58"/>
      <c r="JBT382" s="58"/>
      <c r="JBU382" s="58"/>
      <c r="JBV382" s="58"/>
      <c r="JBW382" s="58"/>
      <c r="JBX382" s="58"/>
      <c r="JBY382" s="58"/>
      <c r="JBZ382" s="58"/>
      <c r="JCA382" s="58"/>
      <c r="JCB382" s="58"/>
      <c r="JCE382" s="58"/>
      <c r="JCF382" s="58"/>
      <c r="JCG382" s="58"/>
      <c r="JCH382" s="58"/>
      <c r="JCI382" s="58"/>
      <c r="JCJ382" s="58"/>
      <c r="JCK382" s="58"/>
      <c r="JCL382" s="58"/>
      <c r="JCM382" s="58"/>
      <c r="JCN382" s="58"/>
      <c r="JCO382" s="58"/>
      <c r="JCP382" s="58"/>
      <c r="JCQ382" s="58"/>
      <c r="JCT382" s="58"/>
      <c r="JCU382" s="58"/>
      <c r="JCV382" s="58"/>
      <c r="JCW382" s="58"/>
      <c r="JCX382" s="58"/>
      <c r="JCY382" s="58"/>
      <c r="JCZ382" s="58"/>
      <c r="JDA382" s="58"/>
      <c r="JDB382" s="58"/>
      <c r="JDC382" s="58"/>
      <c r="JDD382" s="58"/>
      <c r="JDE382" s="58"/>
      <c r="JDF382" s="58"/>
      <c r="JDI382" s="58"/>
      <c r="JDJ382" s="58"/>
      <c r="JDK382" s="58"/>
      <c r="JDL382" s="58"/>
      <c r="JDM382" s="58"/>
      <c r="JDN382" s="58"/>
      <c r="JDO382" s="58"/>
      <c r="JDP382" s="58"/>
      <c r="JDQ382" s="58"/>
      <c r="JDR382" s="58"/>
      <c r="JDS382" s="58"/>
      <c r="JDT382" s="58"/>
      <c r="JDU382" s="58"/>
      <c r="JDX382" s="58"/>
      <c r="JDY382" s="58"/>
      <c r="JDZ382" s="58"/>
      <c r="JEA382" s="58"/>
      <c r="JEB382" s="58"/>
      <c r="JEC382" s="58"/>
      <c r="JED382" s="58"/>
      <c r="JEE382" s="58"/>
      <c r="JEF382" s="58"/>
      <c r="JEG382" s="58"/>
      <c r="JEH382" s="58"/>
      <c r="JEI382" s="58"/>
      <c r="JEJ382" s="58"/>
      <c r="JEM382" s="58"/>
      <c r="JEN382" s="58"/>
      <c r="JEO382" s="58"/>
      <c r="JEP382" s="58"/>
      <c r="JEQ382" s="58"/>
      <c r="JER382" s="58"/>
      <c r="JES382" s="58"/>
      <c r="JET382" s="58"/>
      <c r="JEU382" s="58"/>
      <c r="JEV382" s="58"/>
      <c r="JEW382" s="58"/>
      <c r="JEX382" s="58"/>
      <c r="JEY382" s="58"/>
      <c r="JFB382" s="58"/>
      <c r="JFC382" s="58"/>
      <c r="JFD382" s="58"/>
      <c r="JFE382" s="58"/>
      <c r="JFF382" s="58"/>
      <c r="JFG382" s="58"/>
      <c r="JFH382" s="58"/>
      <c r="JFI382" s="58"/>
      <c r="JFJ382" s="58"/>
      <c r="JFK382" s="58"/>
      <c r="JFL382" s="58"/>
      <c r="JFM382" s="58"/>
      <c r="JFN382" s="58"/>
      <c r="JFQ382" s="58"/>
      <c r="JFR382" s="58"/>
      <c r="JFS382" s="58"/>
      <c r="JFT382" s="58"/>
      <c r="JFU382" s="58"/>
      <c r="JFV382" s="58"/>
      <c r="JFW382" s="58"/>
      <c r="JFX382" s="58"/>
      <c r="JFY382" s="58"/>
      <c r="JFZ382" s="58"/>
      <c r="JGA382" s="58"/>
      <c r="JGB382" s="58"/>
      <c r="JGC382" s="58"/>
      <c r="JGF382" s="58"/>
      <c r="JGG382" s="58"/>
      <c r="JGH382" s="58"/>
      <c r="JGI382" s="58"/>
      <c r="JGJ382" s="58"/>
      <c r="JGK382" s="58"/>
      <c r="JGL382" s="58"/>
      <c r="JGM382" s="58"/>
      <c r="JGN382" s="58"/>
      <c r="JGO382" s="58"/>
      <c r="JGP382" s="58"/>
      <c r="JGQ382" s="58"/>
      <c r="JGR382" s="58"/>
      <c r="JGU382" s="58"/>
      <c r="JGV382" s="58"/>
      <c r="JGW382" s="58"/>
      <c r="JGX382" s="58"/>
      <c r="JGY382" s="58"/>
      <c r="JGZ382" s="58"/>
      <c r="JHA382" s="58"/>
      <c r="JHB382" s="58"/>
      <c r="JHC382" s="58"/>
      <c r="JHD382" s="58"/>
      <c r="JHE382" s="58"/>
      <c r="JHF382" s="58"/>
      <c r="JHG382" s="58"/>
      <c r="JHJ382" s="58"/>
      <c r="JHK382" s="58"/>
      <c r="JHL382" s="58"/>
      <c r="JHM382" s="58"/>
      <c r="JHN382" s="58"/>
      <c r="JHO382" s="58"/>
      <c r="JHP382" s="58"/>
      <c r="JHQ382" s="58"/>
      <c r="JHR382" s="58"/>
      <c r="JHS382" s="58"/>
      <c r="JHT382" s="58"/>
      <c r="JHU382" s="58"/>
      <c r="JHV382" s="58"/>
      <c r="JHY382" s="58"/>
      <c r="JHZ382" s="58"/>
      <c r="JIA382" s="58"/>
      <c r="JIB382" s="58"/>
      <c r="JIC382" s="58"/>
      <c r="JID382" s="58"/>
      <c r="JIE382" s="58"/>
      <c r="JIF382" s="58"/>
      <c r="JIG382" s="58"/>
      <c r="JIH382" s="58"/>
      <c r="JII382" s="58"/>
      <c r="JIJ382" s="58"/>
      <c r="JIK382" s="58"/>
      <c r="JIN382" s="58"/>
      <c r="JIO382" s="58"/>
      <c r="JIP382" s="58"/>
      <c r="JIQ382" s="58"/>
      <c r="JIR382" s="58"/>
      <c r="JIS382" s="58"/>
      <c r="JIT382" s="58"/>
      <c r="JIU382" s="58"/>
      <c r="JIV382" s="58"/>
      <c r="JIW382" s="58"/>
      <c r="JIX382" s="58"/>
      <c r="JIY382" s="58"/>
      <c r="JIZ382" s="58"/>
      <c r="JJC382" s="58"/>
      <c r="JJD382" s="58"/>
      <c r="JJE382" s="58"/>
      <c r="JJF382" s="58"/>
      <c r="JJG382" s="58"/>
      <c r="JJH382" s="58"/>
      <c r="JJI382" s="58"/>
      <c r="JJJ382" s="58"/>
      <c r="JJK382" s="58"/>
      <c r="JJL382" s="58"/>
      <c r="JJM382" s="58"/>
      <c r="JJN382" s="58"/>
      <c r="JJO382" s="58"/>
      <c r="JJR382" s="58"/>
      <c r="JJS382" s="58"/>
      <c r="JJT382" s="58"/>
      <c r="JJU382" s="58"/>
      <c r="JJV382" s="58"/>
      <c r="JJW382" s="58"/>
      <c r="JJX382" s="58"/>
      <c r="JJY382" s="58"/>
      <c r="JJZ382" s="58"/>
      <c r="JKA382" s="58"/>
      <c r="JKB382" s="58"/>
      <c r="JKC382" s="58"/>
      <c r="JKD382" s="58"/>
      <c r="JKG382" s="58"/>
      <c r="JKH382" s="58"/>
      <c r="JKI382" s="58"/>
      <c r="JKJ382" s="58"/>
      <c r="JKK382" s="58"/>
      <c r="JKL382" s="58"/>
      <c r="JKM382" s="58"/>
      <c r="JKN382" s="58"/>
      <c r="JKO382" s="58"/>
      <c r="JKP382" s="58"/>
      <c r="JKQ382" s="58"/>
      <c r="JKR382" s="58"/>
      <c r="JKS382" s="58"/>
      <c r="JKV382" s="58"/>
      <c r="JKW382" s="58"/>
      <c r="JKX382" s="58"/>
      <c r="JKY382" s="58"/>
      <c r="JKZ382" s="58"/>
      <c r="JLA382" s="58"/>
      <c r="JLB382" s="58"/>
      <c r="JLC382" s="58"/>
      <c r="JLD382" s="58"/>
      <c r="JLE382" s="58"/>
      <c r="JLF382" s="58"/>
      <c r="JLG382" s="58"/>
      <c r="JLH382" s="58"/>
      <c r="JLK382" s="58"/>
      <c r="JLL382" s="58"/>
      <c r="JLM382" s="58"/>
      <c r="JLN382" s="58"/>
      <c r="JLO382" s="58"/>
      <c r="JLP382" s="58"/>
      <c r="JLQ382" s="58"/>
      <c r="JLR382" s="58"/>
      <c r="JLS382" s="58"/>
      <c r="JLT382" s="58"/>
      <c r="JLU382" s="58"/>
      <c r="JLV382" s="58"/>
      <c r="JLW382" s="58"/>
      <c r="JLZ382" s="58"/>
      <c r="JMA382" s="58"/>
      <c r="JMB382" s="58"/>
      <c r="JMC382" s="58"/>
      <c r="JMD382" s="58"/>
      <c r="JME382" s="58"/>
      <c r="JMF382" s="58"/>
      <c r="JMG382" s="58"/>
      <c r="JMH382" s="58"/>
      <c r="JMI382" s="58"/>
      <c r="JMJ382" s="58"/>
      <c r="JMK382" s="58"/>
      <c r="JML382" s="58"/>
      <c r="JMO382" s="58"/>
      <c r="JMP382" s="58"/>
      <c r="JMQ382" s="58"/>
      <c r="JMR382" s="58"/>
      <c r="JMS382" s="58"/>
      <c r="JMT382" s="58"/>
      <c r="JMU382" s="58"/>
      <c r="JMV382" s="58"/>
      <c r="JMW382" s="58"/>
      <c r="JMX382" s="58"/>
      <c r="JMY382" s="58"/>
      <c r="JMZ382" s="58"/>
      <c r="JNA382" s="58"/>
      <c r="JND382" s="58"/>
      <c r="JNE382" s="58"/>
      <c r="JNF382" s="58"/>
      <c r="JNG382" s="58"/>
      <c r="JNH382" s="58"/>
      <c r="JNI382" s="58"/>
      <c r="JNJ382" s="58"/>
      <c r="JNK382" s="58"/>
      <c r="JNL382" s="58"/>
      <c r="JNM382" s="58"/>
      <c r="JNN382" s="58"/>
      <c r="JNO382" s="58"/>
      <c r="JNP382" s="58"/>
      <c r="JNS382" s="58"/>
      <c r="JNT382" s="58"/>
      <c r="JNU382" s="58"/>
      <c r="JNV382" s="58"/>
      <c r="JNW382" s="58"/>
      <c r="JNX382" s="58"/>
      <c r="JNY382" s="58"/>
      <c r="JNZ382" s="58"/>
      <c r="JOA382" s="58"/>
      <c r="JOB382" s="58"/>
      <c r="JOC382" s="58"/>
      <c r="JOD382" s="58"/>
      <c r="JOE382" s="58"/>
      <c r="JOH382" s="58"/>
      <c r="JOI382" s="58"/>
      <c r="JOJ382" s="58"/>
      <c r="JOK382" s="58"/>
      <c r="JOL382" s="58"/>
      <c r="JOM382" s="58"/>
      <c r="JON382" s="58"/>
      <c r="JOO382" s="58"/>
      <c r="JOP382" s="58"/>
      <c r="JOQ382" s="58"/>
      <c r="JOR382" s="58"/>
      <c r="JOS382" s="58"/>
      <c r="JOT382" s="58"/>
      <c r="JOW382" s="58"/>
      <c r="JOX382" s="58"/>
      <c r="JOY382" s="58"/>
      <c r="JOZ382" s="58"/>
      <c r="JPA382" s="58"/>
      <c r="JPB382" s="58"/>
      <c r="JPC382" s="58"/>
      <c r="JPD382" s="58"/>
      <c r="JPE382" s="58"/>
      <c r="JPF382" s="58"/>
      <c r="JPG382" s="58"/>
      <c r="JPH382" s="58"/>
      <c r="JPI382" s="58"/>
      <c r="JPL382" s="58"/>
      <c r="JPM382" s="58"/>
      <c r="JPN382" s="58"/>
      <c r="JPO382" s="58"/>
      <c r="JPP382" s="58"/>
      <c r="JPQ382" s="58"/>
      <c r="JPR382" s="58"/>
      <c r="JPS382" s="58"/>
      <c r="JPT382" s="58"/>
      <c r="JPU382" s="58"/>
      <c r="JPV382" s="58"/>
      <c r="JPW382" s="58"/>
      <c r="JPX382" s="58"/>
      <c r="JQA382" s="58"/>
      <c r="JQB382" s="58"/>
      <c r="JQC382" s="58"/>
      <c r="JQD382" s="58"/>
      <c r="JQE382" s="58"/>
      <c r="JQF382" s="58"/>
      <c r="JQG382" s="58"/>
      <c r="JQH382" s="58"/>
      <c r="JQI382" s="58"/>
      <c r="JQJ382" s="58"/>
      <c r="JQK382" s="58"/>
      <c r="JQL382" s="58"/>
      <c r="JQM382" s="58"/>
      <c r="JQP382" s="58"/>
      <c r="JQQ382" s="58"/>
      <c r="JQR382" s="58"/>
      <c r="JQS382" s="58"/>
      <c r="JQT382" s="58"/>
      <c r="JQU382" s="58"/>
      <c r="JQV382" s="58"/>
      <c r="JQW382" s="58"/>
      <c r="JQX382" s="58"/>
      <c r="JQY382" s="58"/>
      <c r="JQZ382" s="58"/>
      <c r="JRA382" s="58"/>
      <c r="JRB382" s="58"/>
      <c r="JRE382" s="58"/>
      <c r="JRF382" s="58"/>
      <c r="JRG382" s="58"/>
      <c r="JRH382" s="58"/>
      <c r="JRI382" s="58"/>
      <c r="JRJ382" s="58"/>
      <c r="JRK382" s="58"/>
      <c r="JRL382" s="58"/>
      <c r="JRM382" s="58"/>
      <c r="JRN382" s="58"/>
      <c r="JRO382" s="58"/>
      <c r="JRP382" s="58"/>
      <c r="JRQ382" s="58"/>
      <c r="JRT382" s="58"/>
      <c r="JRU382" s="58"/>
      <c r="JRV382" s="58"/>
      <c r="JRW382" s="58"/>
      <c r="JRX382" s="58"/>
      <c r="JRY382" s="58"/>
      <c r="JRZ382" s="58"/>
      <c r="JSA382" s="58"/>
      <c r="JSB382" s="58"/>
      <c r="JSC382" s="58"/>
      <c r="JSD382" s="58"/>
      <c r="JSE382" s="58"/>
      <c r="JSF382" s="58"/>
      <c r="JSI382" s="58"/>
      <c r="JSJ382" s="58"/>
      <c r="JSK382" s="58"/>
      <c r="JSL382" s="58"/>
      <c r="JSM382" s="58"/>
      <c r="JSN382" s="58"/>
      <c r="JSO382" s="58"/>
      <c r="JSP382" s="58"/>
      <c r="JSQ382" s="58"/>
      <c r="JSR382" s="58"/>
      <c r="JSS382" s="58"/>
      <c r="JST382" s="58"/>
      <c r="JSU382" s="58"/>
      <c r="JSX382" s="58"/>
      <c r="JSY382" s="58"/>
      <c r="JSZ382" s="58"/>
      <c r="JTA382" s="58"/>
      <c r="JTB382" s="58"/>
      <c r="JTC382" s="58"/>
      <c r="JTD382" s="58"/>
      <c r="JTE382" s="58"/>
      <c r="JTF382" s="58"/>
      <c r="JTG382" s="58"/>
      <c r="JTH382" s="58"/>
      <c r="JTI382" s="58"/>
      <c r="JTJ382" s="58"/>
      <c r="JTM382" s="58"/>
      <c r="JTN382" s="58"/>
      <c r="JTO382" s="58"/>
      <c r="JTP382" s="58"/>
      <c r="JTQ382" s="58"/>
      <c r="JTR382" s="58"/>
      <c r="JTS382" s="58"/>
      <c r="JTT382" s="58"/>
      <c r="JTU382" s="58"/>
      <c r="JTV382" s="58"/>
      <c r="JTW382" s="58"/>
      <c r="JTX382" s="58"/>
      <c r="JTY382" s="58"/>
      <c r="JUB382" s="58"/>
      <c r="JUC382" s="58"/>
      <c r="JUD382" s="58"/>
      <c r="JUE382" s="58"/>
      <c r="JUF382" s="58"/>
      <c r="JUG382" s="58"/>
      <c r="JUH382" s="58"/>
      <c r="JUI382" s="58"/>
      <c r="JUJ382" s="58"/>
      <c r="JUK382" s="58"/>
      <c r="JUL382" s="58"/>
      <c r="JUM382" s="58"/>
      <c r="JUN382" s="58"/>
      <c r="JUQ382" s="58"/>
      <c r="JUR382" s="58"/>
      <c r="JUS382" s="58"/>
      <c r="JUT382" s="58"/>
      <c r="JUU382" s="58"/>
      <c r="JUV382" s="58"/>
      <c r="JUW382" s="58"/>
      <c r="JUX382" s="58"/>
      <c r="JUY382" s="58"/>
      <c r="JUZ382" s="58"/>
      <c r="JVA382" s="58"/>
      <c r="JVB382" s="58"/>
      <c r="JVC382" s="58"/>
      <c r="JVF382" s="58"/>
      <c r="JVG382" s="58"/>
      <c r="JVH382" s="58"/>
      <c r="JVI382" s="58"/>
      <c r="JVJ382" s="58"/>
      <c r="JVK382" s="58"/>
      <c r="JVL382" s="58"/>
      <c r="JVM382" s="58"/>
      <c r="JVN382" s="58"/>
      <c r="JVO382" s="58"/>
      <c r="JVP382" s="58"/>
      <c r="JVQ382" s="58"/>
      <c r="JVR382" s="58"/>
      <c r="JVU382" s="58"/>
      <c r="JVV382" s="58"/>
      <c r="JVW382" s="58"/>
      <c r="JVX382" s="58"/>
      <c r="JVY382" s="58"/>
      <c r="JVZ382" s="58"/>
      <c r="JWA382" s="58"/>
      <c r="JWB382" s="58"/>
      <c r="JWC382" s="58"/>
      <c r="JWD382" s="58"/>
      <c r="JWE382" s="58"/>
      <c r="JWF382" s="58"/>
      <c r="JWG382" s="58"/>
      <c r="JWJ382" s="58"/>
      <c r="JWK382" s="58"/>
      <c r="JWL382" s="58"/>
      <c r="JWM382" s="58"/>
      <c r="JWN382" s="58"/>
      <c r="JWO382" s="58"/>
      <c r="JWP382" s="58"/>
      <c r="JWQ382" s="58"/>
      <c r="JWR382" s="58"/>
      <c r="JWS382" s="58"/>
      <c r="JWT382" s="58"/>
      <c r="JWU382" s="58"/>
      <c r="JWV382" s="58"/>
      <c r="JWY382" s="58"/>
      <c r="JWZ382" s="58"/>
      <c r="JXA382" s="58"/>
      <c r="JXB382" s="58"/>
      <c r="JXC382" s="58"/>
      <c r="JXD382" s="58"/>
      <c r="JXE382" s="58"/>
      <c r="JXF382" s="58"/>
      <c r="JXG382" s="58"/>
      <c r="JXH382" s="58"/>
      <c r="JXI382" s="58"/>
      <c r="JXJ382" s="58"/>
      <c r="JXK382" s="58"/>
      <c r="JXN382" s="58"/>
      <c r="JXO382" s="58"/>
      <c r="JXP382" s="58"/>
      <c r="JXQ382" s="58"/>
      <c r="JXR382" s="58"/>
      <c r="JXS382" s="58"/>
      <c r="JXT382" s="58"/>
      <c r="JXU382" s="58"/>
      <c r="JXV382" s="58"/>
      <c r="JXW382" s="58"/>
      <c r="JXX382" s="58"/>
      <c r="JXY382" s="58"/>
      <c r="JXZ382" s="58"/>
      <c r="JYC382" s="58"/>
      <c r="JYD382" s="58"/>
      <c r="JYE382" s="58"/>
      <c r="JYF382" s="58"/>
      <c r="JYG382" s="58"/>
      <c r="JYH382" s="58"/>
      <c r="JYI382" s="58"/>
      <c r="JYJ382" s="58"/>
      <c r="JYK382" s="58"/>
      <c r="JYL382" s="58"/>
      <c r="JYM382" s="58"/>
      <c r="JYN382" s="58"/>
      <c r="JYO382" s="58"/>
      <c r="JYR382" s="58"/>
      <c r="JYS382" s="58"/>
      <c r="JYT382" s="58"/>
      <c r="JYU382" s="58"/>
      <c r="JYV382" s="58"/>
      <c r="JYW382" s="58"/>
      <c r="JYX382" s="58"/>
      <c r="JYY382" s="58"/>
      <c r="JYZ382" s="58"/>
      <c r="JZA382" s="58"/>
      <c r="JZB382" s="58"/>
      <c r="JZC382" s="58"/>
      <c r="JZD382" s="58"/>
      <c r="JZG382" s="58"/>
      <c r="JZH382" s="58"/>
      <c r="JZI382" s="58"/>
      <c r="JZJ382" s="58"/>
      <c r="JZK382" s="58"/>
      <c r="JZL382" s="58"/>
      <c r="JZM382" s="58"/>
      <c r="JZN382" s="58"/>
      <c r="JZO382" s="58"/>
      <c r="JZP382" s="58"/>
      <c r="JZQ382" s="58"/>
      <c r="JZR382" s="58"/>
      <c r="JZS382" s="58"/>
      <c r="JZV382" s="58"/>
      <c r="JZW382" s="58"/>
      <c r="JZX382" s="58"/>
      <c r="JZY382" s="58"/>
      <c r="JZZ382" s="58"/>
      <c r="KAA382" s="58"/>
      <c r="KAB382" s="58"/>
      <c r="KAC382" s="58"/>
      <c r="KAD382" s="58"/>
      <c r="KAE382" s="58"/>
      <c r="KAF382" s="58"/>
      <c r="KAG382" s="58"/>
      <c r="KAH382" s="58"/>
      <c r="KAK382" s="58"/>
      <c r="KAL382" s="58"/>
      <c r="KAM382" s="58"/>
      <c r="KAN382" s="58"/>
      <c r="KAO382" s="58"/>
      <c r="KAP382" s="58"/>
      <c r="KAQ382" s="58"/>
      <c r="KAR382" s="58"/>
      <c r="KAS382" s="58"/>
      <c r="KAT382" s="58"/>
      <c r="KAU382" s="58"/>
      <c r="KAV382" s="58"/>
      <c r="KAW382" s="58"/>
      <c r="KAZ382" s="58"/>
      <c r="KBA382" s="58"/>
      <c r="KBB382" s="58"/>
      <c r="KBC382" s="58"/>
      <c r="KBD382" s="58"/>
      <c r="KBE382" s="58"/>
      <c r="KBF382" s="58"/>
      <c r="KBG382" s="58"/>
      <c r="KBH382" s="58"/>
      <c r="KBI382" s="58"/>
      <c r="KBJ382" s="58"/>
      <c r="KBK382" s="58"/>
      <c r="KBL382" s="58"/>
      <c r="KBO382" s="58"/>
      <c r="KBP382" s="58"/>
      <c r="KBQ382" s="58"/>
      <c r="KBR382" s="58"/>
      <c r="KBS382" s="58"/>
      <c r="KBT382" s="58"/>
      <c r="KBU382" s="58"/>
      <c r="KBV382" s="58"/>
      <c r="KBW382" s="58"/>
      <c r="KBX382" s="58"/>
      <c r="KBY382" s="58"/>
      <c r="KBZ382" s="58"/>
      <c r="KCA382" s="58"/>
      <c r="KCD382" s="58"/>
      <c r="KCE382" s="58"/>
      <c r="KCF382" s="58"/>
      <c r="KCG382" s="58"/>
      <c r="KCH382" s="58"/>
      <c r="KCI382" s="58"/>
      <c r="KCJ382" s="58"/>
      <c r="KCK382" s="58"/>
      <c r="KCL382" s="58"/>
      <c r="KCM382" s="58"/>
      <c r="KCN382" s="58"/>
      <c r="KCO382" s="58"/>
      <c r="KCP382" s="58"/>
      <c r="KCS382" s="58"/>
      <c r="KCT382" s="58"/>
      <c r="KCU382" s="58"/>
      <c r="KCV382" s="58"/>
      <c r="KCW382" s="58"/>
      <c r="KCX382" s="58"/>
      <c r="KCY382" s="58"/>
      <c r="KCZ382" s="58"/>
      <c r="KDA382" s="58"/>
      <c r="KDB382" s="58"/>
      <c r="KDC382" s="58"/>
      <c r="KDD382" s="58"/>
      <c r="KDE382" s="58"/>
      <c r="KDH382" s="58"/>
      <c r="KDI382" s="58"/>
      <c r="KDJ382" s="58"/>
      <c r="KDK382" s="58"/>
      <c r="KDL382" s="58"/>
      <c r="KDM382" s="58"/>
      <c r="KDN382" s="58"/>
      <c r="KDO382" s="58"/>
      <c r="KDP382" s="58"/>
      <c r="KDQ382" s="58"/>
      <c r="KDR382" s="58"/>
      <c r="KDS382" s="58"/>
      <c r="KDT382" s="58"/>
      <c r="KDW382" s="58"/>
      <c r="KDX382" s="58"/>
      <c r="KDY382" s="58"/>
      <c r="KDZ382" s="58"/>
      <c r="KEA382" s="58"/>
      <c r="KEB382" s="58"/>
      <c r="KEC382" s="58"/>
      <c r="KED382" s="58"/>
      <c r="KEE382" s="58"/>
      <c r="KEF382" s="58"/>
      <c r="KEG382" s="58"/>
      <c r="KEH382" s="58"/>
      <c r="KEI382" s="58"/>
      <c r="KEL382" s="58"/>
      <c r="KEM382" s="58"/>
      <c r="KEN382" s="58"/>
      <c r="KEO382" s="58"/>
      <c r="KEP382" s="58"/>
      <c r="KEQ382" s="58"/>
      <c r="KER382" s="58"/>
      <c r="KES382" s="58"/>
      <c r="KET382" s="58"/>
      <c r="KEU382" s="58"/>
      <c r="KEV382" s="58"/>
      <c r="KEW382" s="58"/>
      <c r="KEX382" s="58"/>
      <c r="KFA382" s="58"/>
      <c r="KFB382" s="58"/>
      <c r="KFC382" s="58"/>
      <c r="KFD382" s="58"/>
      <c r="KFE382" s="58"/>
      <c r="KFF382" s="58"/>
      <c r="KFG382" s="58"/>
      <c r="KFH382" s="58"/>
      <c r="KFI382" s="58"/>
      <c r="KFJ382" s="58"/>
      <c r="KFK382" s="58"/>
      <c r="KFL382" s="58"/>
      <c r="KFM382" s="58"/>
      <c r="KFP382" s="58"/>
      <c r="KFQ382" s="58"/>
      <c r="KFR382" s="58"/>
      <c r="KFS382" s="58"/>
      <c r="KFT382" s="58"/>
      <c r="KFU382" s="58"/>
      <c r="KFV382" s="58"/>
      <c r="KFW382" s="58"/>
      <c r="KFX382" s="58"/>
      <c r="KFY382" s="58"/>
      <c r="KFZ382" s="58"/>
      <c r="KGA382" s="58"/>
      <c r="KGB382" s="58"/>
      <c r="KGE382" s="58"/>
      <c r="KGF382" s="58"/>
      <c r="KGG382" s="58"/>
      <c r="KGH382" s="58"/>
      <c r="KGI382" s="58"/>
      <c r="KGJ382" s="58"/>
      <c r="KGK382" s="58"/>
      <c r="KGL382" s="58"/>
      <c r="KGM382" s="58"/>
      <c r="KGN382" s="58"/>
      <c r="KGO382" s="58"/>
      <c r="KGP382" s="58"/>
      <c r="KGQ382" s="58"/>
      <c r="KGT382" s="58"/>
      <c r="KGU382" s="58"/>
      <c r="KGV382" s="58"/>
      <c r="KGW382" s="58"/>
      <c r="KGX382" s="58"/>
      <c r="KGY382" s="58"/>
      <c r="KGZ382" s="58"/>
      <c r="KHA382" s="58"/>
      <c r="KHB382" s="58"/>
      <c r="KHC382" s="58"/>
      <c r="KHD382" s="58"/>
      <c r="KHE382" s="58"/>
      <c r="KHF382" s="58"/>
      <c r="KHI382" s="58"/>
      <c r="KHJ382" s="58"/>
      <c r="KHK382" s="58"/>
      <c r="KHL382" s="58"/>
      <c r="KHM382" s="58"/>
      <c r="KHN382" s="58"/>
      <c r="KHO382" s="58"/>
      <c r="KHP382" s="58"/>
      <c r="KHQ382" s="58"/>
      <c r="KHR382" s="58"/>
      <c r="KHS382" s="58"/>
      <c r="KHT382" s="58"/>
      <c r="KHU382" s="58"/>
      <c r="KHX382" s="58"/>
      <c r="KHY382" s="58"/>
      <c r="KHZ382" s="58"/>
      <c r="KIA382" s="58"/>
      <c r="KIB382" s="58"/>
      <c r="KIC382" s="58"/>
      <c r="KID382" s="58"/>
      <c r="KIE382" s="58"/>
      <c r="KIF382" s="58"/>
      <c r="KIG382" s="58"/>
      <c r="KIH382" s="58"/>
      <c r="KII382" s="58"/>
      <c r="KIJ382" s="58"/>
      <c r="KIM382" s="58"/>
      <c r="KIN382" s="58"/>
      <c r="KIO382" s="58"/>
      <c r="KIP382" s="58"/>
      <c r="KIQ382" s="58"/>
      <c r="KIR382" s="58"/>
      <c r="KIS382" s="58"/>
      <c r="KIT382" s="58"/>
      <c r="KIU382" s="58"/>
      <c r="KIV382" s="58"/>
      <c r="KIW382" s="58"/>
      <c r="KIX382" s="58"/>
      <c r="KIY382" s="58"/>
      <c r="KJB382" s="58"/>
      <c r="KJC382" s="58"/>
      <c r="KJD382" s="58"/>
      <c r="KJE382" s="58"/>
      <c r="KJF382" s="58"/>
      <c r="KJG382" s="58"/>
      <c r="KJH382" s="58"/>
      <c r="KJI382" s="58"/>
      <c r="KJJ382" s="58"/>
      <c r="KJK382" s="58"/>
      <c r="KJL382" s="58"/>
      <c r="KJM382" s="58"/>
      <c r="KJN382" s="58"/>
      <c r="KJQ382" s="58"/>
      <c r="KJR382" s="58"/>
      <c r="KJS382" s="58"/>
      <c r="KJT382" s="58"/>
      <c r="KJU382" s="58"/>
      <c r="KJV382" s="58"/>
      <c r="KJW382" s="58"/>
      <c r="KJX382" s="58"/>
      <c r="KJY382" s="58"/>
      <c r="KJZ382" s="58"/>
      <c r="KKA382" s="58"/>
      <c r="KKB382" s="58"/>
      <c r="KKC382" s="58"/>
      <c r="KKF382" s="58"/>
      <c r="KKG382" s="58"/>
      <c r="KKH382" s="58"/>
      <c r="KKI382" s="58"/>
      <c r="KKJ382" s="58"/>
      <c r="KKK382" s="58"/>
      <c r="KKL382" s="58"/>
      <c r="KKM382" s="58"/>
      <c r="KKN382" s="58"/>
      <c r="KKO382" s="58"/>
      <c r="KKP382" s="58"/>
      <c r="KKQ382" s="58"/>
      <c r="KKR382" s="58"/>
      <c r="KKU382" s="58"/>
      <c r="KKV382" s="58"/>
      <c r="KKW382" s="58"/>
      <c r="KKX382" s="58"/>
      <c r="KKY382" s="58"/>
      <c r="KKZ382" s="58"/>
      <c r="KLA382" s="58"/>
      <c r="KLB382" s="58"/>
      <c r="KLC382" s="58"/>
      <c r="KLD382" s="58"/>
      <c r="KLE382" s="58"/>
      <c r="KLF382" s="58"/>
      <c r="KLG382" s="58"/>
      <c r="KLJ382" s="58"/>
      <c r="KLK382" s="58"/>
      <c r="KLL382" s="58"/>
      <c r="KLM382" s="58"/>
      <c r="KLN382" s="58"/>
      <c r="KLO382" s="58"/>
      <c r="KLP382" s="58"/>
      <c r="KLQ382" s="58"/>
      <c r="KLR382" s="58"/>
      <c r="KLS382" s="58"/>
      <c r="KLT382" s="58"/>
      <c r="KLU382" s="58"/>
      <c r="KLV382" s="58"/>
      <c r="KLY382" s="58"/>
      <c r="KLZ382" s="58"/>
      <c r="KMA382" s="58"/>
      <c r="KMB382" s="58"/>
      <c r="KMC382" s="58"/>
      <c r="KMD382" s="58"/>
      <c r="KME382" s="58"/>
      <c r="KMF382" s="58"/>
      <c r="KMG382" s="58"/>
      <c r="KMH382" s="58"/>
      <c r="KMI382" s="58"/>
      <c r="KMJ382" s="58"/>
      <c r="KMK382" s="58"/>
      <c r="KMN382" s="58"/>
      <c r="KMO382" s="58"/>
      <c r="KMP382" s="58"/>
      <c r="KMQ382" s="58"/>
      <c r="KMR382" s="58"/>
      <c r="KMS382" s="58"/>
      <c r="KMT382" s="58"/>
      <c r="KMU382" s="58"/>
      <c r="KMV382" s="58"/>
      <c r="KMW382" s="58"/>
      <c r="KMX382" s="58"/>
      <c r="KMY382" s="58"/>
      <c r="KMZ382" s="58"/>
      <c r="KNC382" s="58"/>
      <c r="KND382" s="58"/>
      <c r="KNE382" s="58"/>
      <c r="KNF382" s="58"/>
      <c r="KNG382" s="58"/>
      <c r="KNH382" s="58"/>
      <c r="KNI382" s="58"/>
      <c r="KNJ382" s="58"/>
      <c r="KNK382" s="58"/>
      <c r="KNL382" s="58"/>
      <c r="KNM382" s="58"/>
      <c r="KNN382" s="58"/>
      <c r="KNO382" s="58"/>
      <c r="KNR382" s="58"/>
      <c r="KNS382" s="58"/>
      <c r="KNT382" s="58"/>
      <c r="KNU382" s="58"/>
      <c r="KNV382" s="58"/>
      <c r="KNW382" s="58"/>
      <c r="KNX382" s="58"/>
      <c r="KNY382" s="58"/>
      <c r="KNZ382" s="58"/>
      <c r="KOA382" s="58"/>
      <c r="KOB382" s="58"/>
      <c r="KOC382" s="58"/>
      <c r="KOD382" s="58"/>
      <c r="KOG382" s="58"/>
      <c r="KOH382" s="58"/>
      <c r="KOI382" s="58"/>
      <c r="KOJ382" s="58"/>
      <c r="KOK382" s="58"/>
      <c r="KOL382" s="58"/>
      <c r="KOM382" s="58"/>
      <c r="KON382" s="58"/>
      <c r="KOO382" s="58"/>
      <c r="KOP382" s="58"/>
      <c r="KOQ382" s="58"/>
      <c r="KOR382" s="58"/>
      <c r="KOS382" s="58"/>
      <c r="KOV382" s="58"/>
      <c r="KOW382" s="58"/>
      <c r="KOX382" s="58"/>
      <c r="KOY382" s="58"/>
      <c r="KOZ382" s="58"/>
      <c r="KPA382" s="58"/>
      <c r="KPB382" s="58"/>
      <c r="KPC382" s="58"/>
      <c r="KPD382" s="58"/>
      <c r="KPE382" s="58"/>
      <c r="KPF382" s="58"/>
      <c r="KPG382" s="58"/>
      <c r="KPH382" s="58"/>
      <c r="KPK382" s="58"/>
      <c r="KPL382" s="58"/>
      <c r="KPM382" s="58"/>
      <c r="KPN382" s="58"/>
      <c r="KPO382" s="58"/>
      <c r="KPP382" s="58"/>
      <c r="KPQ382" s="58"/>
      <c r="KPR382" s="58"/>
      <c r="KPS382" s="58"/>
      <c r="KPT382" s="58"/>
      <c r="KPU382" s="58"/>
      <c r="KPV382" s="58"/>
      <c r="KPW382" s="58"/>
      <c r="KPZ382" s="58"/>
      <c r="KQA382" s="58"/>
      <c r="KQB382" s="58"/>
      <c r="KQC382" s="58"/>
      <c r="KQD382" s="58"/>
      <c r="KQE382" s="58"/>
      <c r="KQF382" s="58"/>
      <c r="KQG382" s="58"/>
      <c r="KQH382" s="58"/>
      <c r="KQI382" s="58"/>
      <c r="KQJ382" s="58"/>
      <c r="KQK382" s="58"/>
      <c r="KQL382" s="58"/>
      <c r="KQO382" s="58"/>
      <c r="KQP382" s="58"/>
      <c r="KQQ382" s="58"/>
      <c r="KQR382" s="58"/>
      <c r="KQS382" s="58"/>
      <c r="KQT382" s="58"/>
      <c r="KQU382" s="58"/>
      <c r="KQV382" s="58"/>
      <c r="KQW382" s="58"/>
      <c r="KQX382" s="58"/>
      <c r="KQY382" s="58"/>
      <c r="KQZ382" s="58"/>
      <c r="KRA382" s="58"/>
      <c r="KRD382" s="58"/>
      <c r="KRE382" s="58"/>
      <c r="KRF382" s="58"/>
      <c r="KRG382" s="58"/>
      <c r="KRH382" s="58"/>
      <c r="KRI382" s="58"/>
      <c r="KRJ382" s="58"/>
      <c r="KRK382" s="58"/>
      <c r="KRL382" s="58"/>
      <c r="KRM382" s="58"/>
      <c r="KRN382" s="58"/>
      <c r="KRO382" s="58"/>
      <c r="KRP382" s="58"/>
      <c r="KRS382" s="58"/>
      <c r="KRT382" s="58"/>
      <c r="KRU382" s="58"/>
      <c r="KRV382" s="58"/>
      <c r="KRW382" s="58"/>
      <c r="KRX382" s="58"/>
      <c r="KRY382" s="58"/>
      <c r="KRZ382" s="58"/>
      <c r="KSA382" s="58"/>
      <c r="KSB382" s="58"/>
      <c r="KSC382" s="58"/>
      <c r="KSD382" s="58"/>
      <c r="KSE382" s="58"/>
      <c r="KSH382" s="58"/>
      <c r="KSI382" s="58"/>
      <c r="KSJ382" s="58"/>
      <c r="KSK382" s="58"/>
      <c r="KSL382" s="58"/>
      <c r="KSM382" s="58"/>
      <c r="KSN382" s="58"/>
      <c r="KSO382" s="58"/>
      <c r="KSP382" s="58"/>
      <c r="KSQ382" s="58"/>
      <c r="KSR382" s="58"/>
      <c r="KSS382" s="58"/>
      <c r="KST382" s="58"/>
      <c r="KSW382" s="58"/>
      <c r="KSX382" s="58"/>
      <c r="KSY382" s="58"/>
      <c r="KSZ382" s="58"/>
      <c r="KTA382" s="58"/>
      <c r="KTB382" s="58"/>
      <c r="KTC382" s="58"/>
      <c r="KTD382" s="58"/>
      <c r="KTE382" s="58"/>
      <c r="KTF382" s="58"/>
      <c r="KTG382" s="58"/>
      <c r="KTH382" s="58"/>
      <c r="KTI382" s="58"/>
      <c r="KTL382" s="58"/>
      <c r="KTM382" s="58"/>
      <c r="KTN382" s="58"/>
      <c r="KTO382" s="58"/>
      <c r="KTP382" s="58"/>
      <c r="KTQ382" s="58"/>
      <c r="KTR382" s="58"/>
      <c r="KTS382" s="58"/>
      <c r="KTT382" s="58"/>
      <c r="KTU382" s="58"/>
      <c r="KTV382" s="58"/>
      <c r="KTW382" s="58"/>
      <c r="KTX382" s="58"/>
      <c r="KUA382" s="58"/>
      <c r="KUB382" s="58"/>
      <c r="KUC382" s="58"/>
      <c r="KUD382" s="58"/>
      <c r="KUE382" s="58"/>
      <c r="KUF382" s="58"/>
      <c r="KUG382" s="58"/>
      <c r="KUH382" s="58"/>
      <c r="KUI382" s="58"/>
      <c r="KUJ382" s="58"/>
      <c r="KUK382" s="58"/>
      <c r="KUL382" s="58"/>
      <c r="KUM382" s="58"/>
      <c r="KUP382" s="58"/>
      <c r="KUQ382" s="58"/>
      <c r="KUR382" s="58"/>
      <c r="KUS382" s="58"/>
      <c r="KUT382" s="58"/>
      <c r="KUU382" s="58"/>
      <c r="KUV382" s="58"/>
      <c r="KUW382" s="58"/>
      <c r="KUX382" s="58"/>
      <c r="KUY382" s="58"/>
      <c r="KUZ382" s="58"/>
      <c r="KVA382" s="58"/>
      <c r="KVB382" s="58"/>
      <c r="KVE382" s="58"/>
      <c r="KVF382" s="58"/>
      <c r="KVG382" s="58"/>
      <c r="KVH382" s="58"/>
      <c r="KVI382" s="58"/>
      <c r="KVJ382" s="58"/>
      <c r="KVK382" s="58"/>
      <c r="KVL382" s="58"/>
      <c r="KVM382" s="58"/>
      <c r="KVN382" s="58"/>
      <c r="KVO382" s="58"/>
      <c r="KVP382" s="58"/>
      <c r="KVQ382" s="58"/>
      <c r="KVT382" s="58"/>
      <c r="KVU382" s="58"/>
      <c r="KVV382" s="58"/>
      <c r="KVW382" s="58"/>
      <c r="KVX382" s="58"/>
      <c r="KVY382" s="58"/>
      <c r="KVZ382" s="58"/>
      <c r="KWA382" s="58"/>
      <c r="KWB382" s="58"/>
      <c r="KWC382" s="58"/>
      <c r="KWD382" s="58"/>
      <c r="KWE382" s="58"/>
      <c r="KWF382" s="58"/>
      <c r="KWI382" s="58"/>
      <c r="KWJ382" s="58"/>
      <c r="KWK382" s="58"/>
      <c r="KWL382" s="58"/>
      <c r="KWM382" s="58"/>
      <c r="KWN382" s="58"/>
      <c r="KWO382" s="58"/>
      <c r="KWP382" s="58"/>
      <c r="KWQ382" s="58"/>
      <c r="KWR382" s="58"/>
      <c r="KWS382" s="58"/>
      <c r="KWT382" s="58"/>
      <c r="KWU382" s="58"/>
      <c r="KWX382" s="58"/>
      <c r="KWY382" s="58"/>
      <c r="KWZ382" s="58"/>
      <c r="KXA382" s="58"/>
      <c r="KXB382" s="58"/>
      <c r="KXC382" s="58"/>
      <c r="KXD382" s="58"/>
      <c r="KXE382" s="58"/>
      <c r="KXF382" s="58"/>
      <c r="KXG382" s="58"/>
      <c r="KXH382" s="58"/>
      <c r="KXI382" s="58"/>
      <c r="KXJ382" s="58"/>
      <c r="KXM382" s="58"/>
      <c r="KXN382" s="58"/>
      <c r="KXO382" s="58"/>
      <c r="KXP382" s="58"/>
      <c r="KXQ382" s="58"/>
      <c r="KXR382" s="58"/>
      <c r="KXS382" s="58"/>
      <c r="KXT382" s="58"/>
      <c r="KXU382" s="58"/>
      <c r="KXV382" s="58"/>
      <c r="KXW382" s="58"/>
      <c r="KXX382" s="58"/>
      <c r="KXY382" s="58"/>
      <c r="KYB382" s="58"/>
      <c r="KYC382" s="58"/>
      <c r="KYD382" s="58"/>
      <c r="KYE382" s="58"/>
      <c r="KYF382" s="58"/>
      <c r="KYG382" s="58"/>
      <c r="KYH382" s="58"/>
      <c r="KYI382" s="58"/>
      <c r="KYJ382" s="58"/>
      <c r="KYK382" s="58"/>
      <c r="KYL382" s="58"/>
      <c r="KYM382" s="58"/>
      <c r="KYN382" s="58"/>
      <c r="KYQ382" s="58"/>
      <c r="KYR382" s="58"/>
      <c r="KYS382" s="58"/>
      <c r="KYT382" s="58"/>
      <c r="KYU382" s="58"/>
      <c r="KYV382" s="58"/>
      <c r="KYW382" s="58"/>
      <c r="KYX382" s="58"/>
      <c r="KYY382" s="58"/>
      <c r="KYZ382" s="58"/>
      <c r="KZA382" s="58"/>
      <c r="KZB382" s="58"/>
      <c r="KZC382" s="58"/>
      <c r="KZF382" s="58"/>
      <c r="KZG382" s="58"/>
      <c r="KZH382" s="58"/>
      <c r="KZI382" s="58"/>
      <c r="KZJ382" s="58"/>
      <c r="KZK382" s="58"/>
      <c r="KZL382" s="58"/>
      <c r="KZM382" s="58"/>
      <c r="KZN382" s="58"/>
      <c r="KZO382" s="58"/>
      <c r="KZP382" s="58"/>
      <c r="KZQ382" s="58"/>
      <c r="KZR382" s="58"/>
      <c r="KZU382" s="58"/>
      <c r="KZV382" s="58"/>
      <c r="KZW382" s="58"/>
      <c r="KZX382" s="58"/>
      <c r="KZY382" s="58"/>
      <c r="KZZ382" s="58"/>
      <c r="LAA382" s="58"/>
      <c r="LAB382" s="58"/>
      <c r="LAC382" s="58"/>
      <c r="LAD382" s="58"/>
      <c r="LAE382" s="58"/>
      <c r="LAF382" s="58"/>
      <c r="LAG382" s="58"/>
      <c r="LAJ382" s="58"/>
      <c r="LAK382" s="58"/>
      <c r="LAL382" s="58"/>
      <c r="LAM382" s="58"/>
      <c r="LAN382" s="58"/>
      <c r="LAO382" s="58"/>
      <c r="LAP382" s="58"/>
      <c r="LAQ382" s="58"/>
      <c r="LAR382" s="58"/>
      <c r="LAS382" s="58"/>
      <c r="LAT382" s="58"/>
      <c r="LAU382" s="58"/>
      <c r="LAV382" s="58"/>
      <c r="LAY382" s="58"/>
      <c r="LAZ382" s="58"/>
      <c r="LBA382" s="58"/>
      <c r="LBB382" s="58"/>
      <c r="LBC382" s="58"/>
      <c r="LBD382" s="58"/>
      <c r="LBE382" s="58"/>
      <c r="LBF382" s="58"/>
      <c r="LBG382" s="58"/>
      <c r="LBH382" s="58"/>
      <c r="LBI382" s="58"/>
      <c r="LBJ382" s="58"/>
      <c r="LBK382" s="58"/>
      <c r="LBN382" s="58"/>
      <c r="LBO382" s="58"/>
      <c r="LBP382" s="58"/>
      <c r="LBQ382" s="58"/>
      <c r="LBR382" s="58"/>
      <c r="LBS382" s="58"/>
      <c r="LBT382" s="58"/>
      <c r="LBU382" s="58"/>
      <c r="LBV382" s="58"/>
      <c r="LBW382" s="58"/>
      <c r="LBX382" s="58"/>
      <c r="LBY382" s="58"/>
      <c r="LBZ382" s="58"/>
      <c r="LCC382" s="58"/>
      <c r="LCD382" s="58"/>
      <c r="LCE382" s="58"/>
      <c r="LCF382" s="58"/>
      <c r="LCG382" s="58"/>
      <c r="LCH382" s="58"/>
      <c r="LCI382" s="58"/>
      <c r="LCJ382" s="58"/>
      <c r="LCK382" s="58"/>
      <c r="LCL382" s="58"/>
      <c r="LCM382" s="58"/>
      <c r="LCN382" s="58"/>
      <c r="LCO382" s="58"/>
      <c r="LCR382" s="58"/>
      <c r="LCS382" s="58"/>
      <c r="LCT382" s="58"/>
      <c r="LCU382" s="58"/>
      <c r="LCV382" s="58"/>
      <c r="LCW382" s="58"/>
      <c r="LCX382" s="58"/>
      <c r="LCY382" s="58"/>
      <c r="LCZ382" s="58"/>
      <c r="LDA382" s="58"/>
      <c r="LDB382" s="58"/>
      <c r="LDC382" s="58"/>
      <c r="LDD382" s="58"/>
      <c r="LDG382" s="58"/>
      <c r="LDH382" s="58"/>
      <c r="LDI382" s="58"/>
      <c r="LDJ382" s="58"/>
      <c r="LDK382" s="58"/>
      <c r="LDL382" s="58"/>
      <c r="LDM382" s="58"/>
      <c r="LDN382" s="58"/>
      <c r="LDO382" s="58"/>
      <c r="LDP382" s="58"/>
      <c r="LDQ382" s="58"/>
      <c r="LDR382" s="58"/>
      <c r="LDS382" s="58"/>
      <c r="LDV382" s="58"/>
      <c r="LDW382" s="58"/>
      <c r="LDX382" s="58"/>
      <c r="LDY382" s="58"/>
      <c r="LDZ382" s="58"/>
      <c r="LEA382" s="58"/>
      <c r="LEB382" s="58"/>
      <c r="LEC382" s="58"/>
      <c r="LED382" s="58"/>
      <c r="LEE382" s="58"/>
      <c r="LEF382" s="58"/>
      <c r="LEG382" s="58"/>
      <c r="LEH382" s="58"/>
      <c r="LEK382" s="58"/>
      <c r="LEL382" s="58"/>
      <c r="LEM382" s="58"/>
      <c r="LEN382" s="58"/>
      <c r="LEO382" s="58"/>
      <c r="LEP382" s="58"/>
      <c r="LEQ382" s="58"/>
      <c r="LER382" s="58"/>
      <c r="LES382" s="58"/>
      <c r="LET382" s="58"/>
      <c r="LEU382" s="58"/>
      <c r="LEV382" s="58"/>
      <c r="LEW382" s="58"/>
      <c r="LEZ382" s="58"/>
      <c r="LFA382" s="58"/>
      <c r="LFB382" s="58"/>
      <c r="LFC382" s="58"/>
      <c r="LFD382" s="58"/>
      <c r="LFE382" s="58"/>
      <c r="LFF382" s="58"/>
      <c r="LFG382" s="58"/>
      <c r="LFH382" s="58"/>
      <c r="LFI382" s="58"/>
      <c r="LFJ382" s="58"/>
      <c r="LFK382" s="58"/>
      <c r="LFL382" s="58"/>
      <c r="LFO382" s="58"/>
      <c r="LFP382" s="58"/>
      <c r="LFQ382" s="58"/>
      <c r="LFR382" s="58"/>
      <c r="LFS382" s="58"/>
      <c r="LFT382" s="58"/>
      <c r="LFU382" s="58"/>
      <c r="LFV382" s="58"/>
      <c r="LFW382" s="58"/>
      <c r="LFX382" s="58"/>
      <c r="LFY382" s="58"/>
      <c r="LFZ382" s="58"/>
      <c r="LGA382" s="58"/>
      <c r="LGD382" s="58"/>
      <c r="LGE382" s="58"/>
      <c r="LGF382" s="58"/>
      <c r="LGG382" s="58"/>
      <c r="LGH382" s="58"/>
      <c r="LGI382" s="58"/>
      <c r="LGJ382" s="58"/>
      <c r="LGK382" s="58"/>
      <c r="LGL382" s="58"/>
      <c r="LGM382" s="58"/>
      <c r="LGN382" s="58"/>
      <c r="LGO382" s="58"/>
      <c r="LGP382" s="58"/>
      <c r="LGS382" s="58"/>
      <c r="LGT382" s="58"/>
      <c r="LGU382" s="58"/>
      <c r="LGV382" s="58"/>
      <c r="LGW382" s="58"/>
      <c r="LGX382" s="58"/>
      <c r="LGY382" s="58"/>
      <c r="LGZ382" s="58"/>
      <c r="LHA382" s="58"/>
      <c r="LHB382" s="58"/>
      <c r="LHC382" s="58"/>
      <c r="LHD382" s="58"/>
      <c r="LHE382" s="58"/>
      <c r="LHH382" s="58"/>
      <c r="LHI382" s="58"/>
      <c r="LHJ382" s="58"/>
      <c r="LHK382" s="58"/>
      <c r="LHL382" s="58"/>
      <c r="LHM382" s="58"/>
      <c r="LHN382" s="58"/>
      <c r="LHO382" s="58"/>
      <c r="LHP382" s="58"/>
      <c r="LHQ382" s="58"/>
      <c r="LHR382" s="58"/>
      <c r="LHS382" s="58"/>
      <c r="LHT382" s="58"/>
      <c r="LHW382" s="58"/>
      <c r="LHX382" s="58"/>
      <c r="LHY382" s="58"/>
      <c r="LHZ382" s="58"/>
      <c r="LIA382" s="58"/>
      <c r="LIB382" s="58"/>
      <c r="LIC382" s="58"/>
      <c r="LID382" s="58"/>
      <c r="LIE382" s="58"/>
      <c r="LIF382" s="58"/>
      <c r="LIG382" s="58"/>
      <c r="LIH382" s="58"/>
      <c r="LII382" s="58"/>
      <c r="LIL382" s="58"/>
      <c r="LIM382" s="58"/>
      <c r="LIN382" s="58"/>
      <c r="LIO382" s="58"/>
      <c r="LIP382" s="58"/>
      <c r="LIQ382" s="58"/>
      <c r="LIR382" s="58"/>
      <c r="LIS382" s="58"/>
      <c r="LIT382" s="58"/>
      <c r="LIU382" s="58"/>
      <c r="LIV382" s="58"/>
      <c r="LIW382" s="58"/>
      <c r="LIX382" s="58"/>
      <c r="LJA382" s="58"/>
      <c r="LJB382" s="58"/>
      <c r="LJC382" s="58"/>
      <c r="LJD382" s="58"/>
      <c r="LJE382" s="58"/>
      <c r="LJF382" s="58"/>
      <c r="LJG382" s="58"/>
      <c r="LJH382" s="58"/>
      <c r="LJI382" s="58"/>
      <c r="LJJ382" s="58"/>
      <c r="LJK382" s="58"/>
      <c r="LJL382" s="58"/>
      <c r="LJM382" s="58"/>
      <c r="LJP382" s="58"/>
      <c r="LJQ382" s="58"/>
      <c r="LJR382" s="58"/>
      <c r="LJS382" s="58"/>
      <c r="LJT382" s="58"/>
      <c r="LJU382" s="58"/>
      <c r="LJV382" s="58"/>
      <c r="LJW382" s="58"/>
      <c r="LJX382" s="58"/>
      <c r="LJY382" s="58"/>
      <c r="LJZ382" s="58"/>
      <c r="LKA382" s="58"/>
      <c r="LKB382" s="58"/>
      <c r="LKE382" s="58"/>
      <c r="LKF382" s="58"/>
      <c r="LKG382" s="58"/>
      <c r="LKH382" s="58"/>
      <c r="LKI382" s="58"/>
      <c r="LKJ382" s="58"/>
      <c r="LKK382" s="58"/>
      <c r="LKL382" s="58"/>
      <c r="LKM382" s="58"/>
      <c r="LKN382" s="58"/>
      <c r="LKO382" s="58"/>
      <c r="LKP382" s="58"/>
      <c r="LKQ382" s="58"/>
      <c r="LKT382" s="58"/>
      <c r="LKU382" s="58"/>
      <c r="LKV382" s="58"/>
      <c r="LKW382" s="58"/>
      <c r="LKX382" s="58"/>
      <c r="LKY382" s="58"/>
      <c r="LKZ382" s="58"/>
      <c r="LLA382" s="58"/>
      <c r="LLB382" s="58"/>
      <c r="LLC382" s="58"/>
      <c r="LLD382" s="58"/>
      <c r="LLE382" s="58"/>
      <c r="LLF382" s="58"/>
      <c r="LLI382" s="58"/>
      <c r="LLJ382" s="58"/>
      <c r="LLK382" s="58"/>
      <c r="LLL382" s="58"/>
      <c r="LLM382" s="58"/>
      <c r="LLN382" s="58"/>
      <c r="LLO382" s="58"/>
      <c r="LLP382" s="58"/>
      <c r="LLQ382" s="58"/>
      <c r="LLR382" s="58"/>
      <c r="LLS382" s="58"/>
      <c r="LLT382" s="58"/>
      <c r="LLU382" s="58"/>
      <c r="LLX382" s="58"/>
      <c r="LLY382" s="58"/>
      <c r="LLZ382" s="58"/>
      <c r="LMA382" s="58"/>
      <c r="LMB382" s="58"/>
      <c r="LMC382" s="58"/>
      <c r="LMD382" s="58"/>
      <c r="LME382" s="58"/>
      <c r="LMF382" s="58"/>
      <c r="LMG382" s="58"/>
      <c r="LMH382" s="58"/>
      <c r="LMI382" s="58"/>
      <c r="LMJ382" s="58"/>
      <c r="LMM382" s="58"/>
      <c r="LMN382" s="58"/>
      <c r="LMO382" s="58"/>
      <c r="LMP382" s="58"/>
      <c r="LMQ382" s="58"/>
      <c r="LMR382" s="58"/>
      <c r="LMS382" s="58"/>
      <c r="LMT382" s="58"/>
      <c r="LMU382" s="58"/>
      <c r="LMV382" s="58"/>
      <c r="LMW382" s="58"/>
      <c r="LMX382" s="58"/>
      <c r="LMY382" s="58"/>
      <c r="LNB382" s="58"/>
      <c r="LNC382" s="58"/>
      <c r="LND382" s="58"/>
      <c r="LNE382" s="58"/>
      <c r="LNF382" s="58"/>
      <c r="LNG382" s="58"/>
      <c r="LNH382" s="58"/>
      <c r="LNI382" s="58"/>
      <c r="LNJ382" s="58"/>
      <c r="LNK382" s="58"/>
      <c r="LNL382" s="58"/>
      <c r="LNM382" s="58"/>
      <c r="LNN382" s="58"/>
      <c r="LNQ382" s="58"/>
      <c r="LNR382" s="58"/>
      <c r="LNS382" s="58"/>
      <c r="LNT382" s="58"/>
      <c r="LNU382" s="58"/>
      <c r="LNV382" s="58"/>
      <c r="LNW382" s="58"/>
      <c r="LNX382" s="58"/>
      <c r="LNY382" s="58"/>
      <c r="LNZ382" s="58"/>
      <c r="LOA382" s="58"/>
      <c r="LOB382" s="58"/>
      <c r="LOC382" s="58"/>
      <c r="LOF382" s="58"/>
      <c r="LOG382" s="58"/>
      <c r="LOH382" s="58"/>
      <c r="LOI382" s="58"/>
      <c r="LOJ382" s="58"/>
      <c r="LOK382" s="58"/>
      <c r="LOL382" s="58"/>
      <c r="LOM382" s="58"/>
      <c r="LON382" s="58"/>
      <c r="LOO382" s="58"/>
      <c r="LOP382" s="58"/>
      <c r="LOQ382" s="58"/>
      <c r="LOR382" s="58"/>
      <c r="LOU382" s="58"/>
      <c r="LOV382" s="58"/>
      <c r="LOW382" s="58"/>
      <c r="LOX382" s="58"/>
      <c r="LOY382" s="58"/>
      <c r="LOZ382" s="58"/>
      <c r="LPA382" s="58"/>
      <c r="LPB382" s="58"/>
      <c r="LPC382" s="58"/>
      <c r="LPD382" s="58"/>
      <c r="LPE382" s="58"/>
      <c r="LPF382" s="58"/>
      <c r="LPG382" s="58"/>
      <c r="LPJ382" s="58"/>
      <c r="LPK382" s="58"/>
      <c r="LPL382" s="58"/>
      <c r="LPM382" s="58"/>
      <c r="LPN382" s="58"/>
      <c r="LPO382" s="58"/>
      <c r="LPP382" s="58"/>
      <c r="LPQ382" s="58"/>
      <c r="LPR382" s="58"/>
      <c r="LPS382" s="58"/>
      <c r="LPT382" s="58"/>
      <c r="LPU382" s="58"/>
      <c r="LPV382" s="58"/>
      <c r="LPY382" s="58"/>
      <c r="LPZ382" s="58"/>
      <c r="LQA382" s="58"/>
      <c r="LQB382" s="58"/>
      <c r="LQC382" s="58"/>
      <c r="LQD382" s="58"/>
      <c r="LQE382" s="58"/>
      <c r="LQF382" s="58"/>
      <c r="LQG382" s="58"/>
      <c r="LQH382" s="58"/>
      <c r="LQI382" s="58"/>
      <c r="LQJ382" s="58"/>
      <c r="LQK382" s="58"/>
      <c r="LQN382" s="58"/>
      <c r="LQO382" s="58"/>
      <c r="LQP382" s="58"/>
      <c r="LQQ382" s="58"/>
      <c r="LQR382" s="58"/>
      <c r="LQS382" s="58"/>
      <c r="LQT382" s="58"/>
      <c r="LQU382" s="58"/>
      <c r="LQV382" s="58"/>
      <c r="LQW382" s="58"/>
      <c r="LQX382" s="58"/>
      <c r="LQY382" s="58"/>
      <c r="LQZ382" s="58"/>
      <c r="LRC382" s="58"/>
      <c r="LRD382" s="58"/>
      <c r="LRE382" s="58"/>
      <c r="LRF382" s="58"/>
      <c r="LRG382" s="58"/>
      <c r="LRH382" s="58"/>
      <c r="LRI382" s="58"/>
      <c r="LRJ382" s="58"/>
      <c r="LRK382" s="58"/>
      <c r="LRL382" s="58"/>
      <c r="LRM382" s="58"/>
      <c r="LRN382" s="58"/>
      <c r="LRO382" s="58"/>
      <c r="LRR382" s="58"/>
      <c r="LRS382" s="58"/>
      <c r="LRT382" s="58"/>
      <c r="LRU382" s="58"/>
      <c r="LRV382" s="58"/>
      <c r="LRW382" s="58"/>
      <c r="LRX382" s="58"/>
      <c r="LRY382" s="58"/>
      <c r="LRZ382" s="58"/>
      <c r="LSA382" s="58"/>
      <c r="LSB382" s="58"/>
      <c r="LSC382" s="58"/>
      <c r="LSD382" s="58"/>
      <c r="LSG382" s="58"/>
      <c r="LSH382" s="58"/>
      <c r="LSI382" s="58"/>
      <c r="LSJ382" s="58"/>
      <c r="LSK382" s="58"/>
      <c r="LSL382" s="58"/>
      <c r="LSM382" s="58"/>
      <c r="LSN382" s="58"/>
      <c r="LSO382" s="58"/>
      <c r="LSP382" s="58"/>
      <c r="LSQ382" s="58"/>
      <c r="LSR382" s="58"/>
      <c r="LSS382" s="58"/>
      <c r="LSV382" s="58"/>
      <c r="LSW382" s="58"/>
      <c r="LSX382" s="58"/>
      <c r="LSY382" s="58"/>
      <c r="LSZ382" s="58"/>
      <c r="LTA382" s="58"/>
      <c r="LTB382" s="58"/>
      <c r="LTC382" s="58"/>
      <c r="LTD382" s="58"/>
      <c r="LTE382" s="58"/>
      <c r="LTF382" s="58"/>
      <c r="LTG382" s="58"/>
      <c r="LTH382" s="58"/>
      <c r="LTK382" s="58"/>
      <c r="LTL382" s="58"/>
      <c r="LTM382" s="58"/>
      <c r="LTN382" s="58"/>
      <c r="LTO382" s="58"/>
      <c r="LTP382" s="58"/>
      <c r="LTQ382" s="58"/>
      <c r="LTR382" s="58"/>
      <c r="LTS382" s="58"/>
      <c r="LTT382" s="58"/>
      <c r="LTU382" s="58"/>
      <c r="LTV382" s="58"/>
      <c r="LTW382" s="58"/>
      <c r="LTZ382" s="58"/>
      <c r="LUA382" s="58"/>
      <c r="LUB382" s="58"/>
      <c r="LUC382" s="58"/>
      <c r="LUD382" s="58"/>
      <c r="LUE382" s="58"/>
      <c r="LUF382" s="58"/>
      <c r="LUG382" s="58"/>
      <c r="LUH382" s="58"/>
      <c r="LUI382" s="58"/>
      <c r="LUJ382" s="58"/>
      <c r="LUK382" s="58"/>
      <c r="LUL382" s="58"/>
      <c r="LUO382" s="58"/>
      <c r="LUP382" s="58"/>
      <c r="LUQ382" s="58"/>
      <c r="LUR382" s="58"/>
      <c r="LUS382" s="58"/>
      <c r="LUT382" s="58"/>
      <c r="LUU382" s="58"/>
      <c r="LUV382" s="58"/>
      <c r="LUW382" s="58"/>
      <c r="LUX382" s="58"/>
      <c r="LUY382" s="58"/>
      <c r="LUZ382" s="58"/>
      <c r="LVA382" s="58"/>
      <c r="LVD382" s="58"/>
      <c r="LVE382" s="58"/>
      <c r="LVF382" s="58"/>
      <c r="LVG382" s="58"/>
      <c r="LVH382" s="58"/>
      <c r="LVI382" s="58"/>
      <c r="LVJ382" s="58"/>
      <c r="LVK382" s="58"/>
      <c r="LVL382" s="58"/>
      <c r="LVM382" s="58"/>
      <c r="LVN382" s="58"/>
      <c r="LVO382" s="58"/>
      <c r="LVP382" s="58"/>
      <c r="LVS382" s="58"/>
      <c r="LVT382" s="58"/>
      <c r="LVU382" s="58"/>
      <c r="LVV382" s="58"/>
      <c r="LVW382" s="58"/>
      <c r="LVX382" s="58"/>
      <c r="LVY382" s="58"/>
      <c r="LVZ382" s="58"/>
      <c r="LWA382" s="58"/>
      <c r="LWB382" s="58"/>
      <c r="LWC382" s="58"/>
      <c r="LWD382" s="58"/>
      <c r="LWE382" s="58"/>
      <c r="LWH382" s="58"/>
      <c r="LWI382" s="58"/>
      <c r="LWJ382" s="58"/>
      <c r="LWK382" s="58"/>
      <c r="LWL382" s="58"/>
      <c r="LWM382" s="58"/>
      <c r="LWN382" s="58"/>
      <c r="LWO382" s="58"/>
      <c r="LWP382" s="58"/>
      <c r="LWQ382" s="58"/>
      <c r="LWR382" s="58"/>
      <c r="LWS382" s="58"/>
      <c r="LWT382" s="58"/>
      <c r="LWW382" s="58"/>
      <c r="LWX382" s="58"/>
      <c r="LWY382" s="58"/>
      <c r="LWZ382" s="58"/>
      <c r="LXA382" s="58"/>
      <c r="LXB382" s="58"/>
      <c r="LXC382" s="58"/>
      <c r="LXD382" s="58"/>
      <c r="LXE382" s="58"/>
      <c r="LXF382" s="58"/>
      <c r="LXG382" s="58"/>
      <c r="LXH382" s="58"/>
      <c r="LXI382" s="58"/>
      <c r="LXL382" s="58"/>
      <c r="LXM382" s="58"/>
      <c r="LXN382" s="58"/>
      <c r="LXO382" s="58"/>
      <c r="LXP382" s="58"/>
      <c r="LXQ382" s="58"/>
      <c r="LXR382" s="58"/>
      <c r="LXS382" s="58"/>
      <c r="LXT382" s="58"/>
      <c r="LXU382" s="58"/>
      <c r="LXV382" s="58"/>
      <c r="LXW382" s="58"/>
      <c r="LXX382" s="58"/>
      <c r="LYA382" s="58"/>
      <c r="LYB382" s="58"/>
      <c r="LYC382" s="58"/>
      <c r="LYD382" s="58"/>
      <c r="LYE382" s="58"/>
      <c r="LYF382" s="58"/>
      <c r="LYG382" s="58"/>
      <c r="LYH382" s="58"/>
      <c r="LYI382" s="58"/>
      <c r="LYJ382" s="58"/>
      <c r="LYK382" s="58"/>
      <c r="LYL382" s="58"/>
      <c r="LYM382" s="58"/>
      <c r="LYP382" s="58"/>
      <c r="LYQ382" s="58"/>
      <c r="LYR382" s="58"/>
      <c r="LYS382" s="58"/>
      <c r="LYT382" s="58"/>
      <c r="LYU382" s="58"/>
      <c r="LYV382" s="58"/>
      <c r="LYW382" s="58"/>
      <c r="LYX382" s="58"/>
      <c r="LYY382" s="58"/>
      <c r="LYZ382" s="58"/>
      <c r="LZA382" s="58"/>
      <c r="LZB382" s="58"/>
      <c r="LZE382" s="58"/>
      <c r="LZF382" s="58"/>
      <c r="LZG382" s="58"/>
      <c r="LZH382" s="58"/>
      <c r="LZI382" s="58"/>
      <c r="LZJ382" s="58"/>
      <c r="LZK382" s="58"/>
      <c r="LZL382" s="58"/>
      <c r="LZM382" s="58"/>
      <c r="LZN382" s="58"/>
      <c r="LZO382" s="58"/>
      <c r="LZP382" s="58"/>
      <c r="LZQ382" s="58"/>
      <c r="LZT382" s="58"/>
      <c r="LZU382" s="58"/>
      <c r="LZV382" s="58"/>
      <c r="LZW382" s="58"/>
      <c r="LZX382" s="58"/>
      <c r="LZY382" s="58"/>
      <c r="LZZ382" s="58"/>
      <c r="MAA382" s="58"/>
      <c r="MAB382" s="58"/>
      <c r="MAC382" s="58"/>
      <c r="MAD382" s="58"/>
      <c r="MAE382" s="58"/>
      <c r="MAF382" s="58"/>
      <c r="MAI382" s="58"/>
      <c r="MAJ382" s="58"/>
      <c r="MAK382" s="58"/>
      <c r="MAL382" s="58"/>
      <c r="MAM382" s="58"/>
      <c r="MAN382" s="58"/>
      <c r="MAO382" s="58"/>
      <c r="MAP382" s="58"/>
      <c r="MAQ382" s="58"/>
      <c r="MAR382" s="58"/>
      <c r="MAS382" s="58"/>
      <c r="MAT382" s="58"/>
      <c r="MAU382" s="58"/>
      <c r="MAX382" s="58"/>
      <c r="MAY382" s="58"/>
      <c r="MAZ382" s="58"/>
      <c r="MBA382" s="58"/>
      <c r="MBB382" s="58"/>
      <c r="MBC382" s="58"/>
      <c r="MBD382" s="58"/>
      <c r="MBE382" s="58"/>
      <c r="MBF382" s="58"/>
      <c r="MBG382" s="58"/>
      <c r="MBH382" s="58"/>
      <c r="MBI382" s="58"/>
      <c r="MBJ382" s="58"/>
      <c r="MBM382" s="58"/>
      <c r="MBN382" s="58"/>
      <c r="MBO382" s="58"/>
      <c r="MBP382" s="58"/>
      <c r="MBQ382" s="58"/>
      <c r="MBR382" s="58"/>
      <c r="MBS382" s="58"/>
      <c r="MBT382" s="58"/>
      <c r="MBU382" s="58"/>
      <c r="MBV382" s="58"/>
      <c r="MBW382" s="58"/>
      <c r="MBX382" s="58"/>
      <c r="MBY382" s="58"/>
      <c r="MCB382" s="58"/>
      <c r="MCC382" s="58"/>
      <c r="MCD382" s="58"/>
      <c r="MCE382" s="58"/>
      <c r="MCF382" s="58"/>
      <c r="MCG382" s="58"/>
      <c r="MCH382" s="58"/>
      <c r="MCI382" s="58"/>
      <c r="MCJ382" s="58"/>
      <c r="MCK382" s="58"/>
      <c r="MCL382" s="58"/>
      <c r="MCM382" s="58"/>
      <c r="MCN382" s="58"/>
      <c r="MCQ382" s="58"/>
      <c r="MCR382" s="58"/>
      <c r="MCS382" s="58"/>
      <c r="MCT382" s="58"/>
      <c r="MCU382" s="58"/>
      <c r="MCV382" s="58"/>
      <c r="MCW382" s="58"/>
      <c r="MCX382" s="58"/>
      <c r="MCY382" s="58"/>
      <c r="MCZ382" s="58"/>
      <c r="MDA382" s="58"/>
      <c r="MDB382" s="58"/>
      <c r="MDC382" s="58"/>
      <c r="MDF382" s="58"/>
      <c r="MDG382" s="58"/>
      <c r="MDH382" s="58"/>
      <c r="MDI382" s="58"/>
      <c r="MDJ382" s="58"/>
      <c r="MDK382" s="58"/>
      <c r="MDL382" s="58"/>
      <c r="MDM382" s="58"/>
      <c r="MDN382" s="58"/>
      <c r="MDO382" s="58"/>
      <c r="MDP382" s="58"/>
      <c r="MDQ382" s="58"/>
      <c r="MDR382" s="58"/>
      <c r="MDU382" s="58"/>
      <c r="MDV382" s="58"/>
      <c r="MDW382" s="58"/>
      <c r="MDX382" s="58"/>
      <c r="MDY382" s="58"/>
      <c r="MDZ382" s="58"/>
      <c r="MEA382" s="58"/>
      <c r="MEB382" s="58"/>
      <c r="MEC382" s="58"/>
      <c r="MED382" s="58"/>
      <c r="MEE382" s="58"/>
      <c r="MEF382" s="58"/>
      <c r="MEG382" s="58"/>
      <c r="MEJ382" s="58"/>
      <c r="MEK382" s="58"/>
      <c r="MEL382" s="58"/>
      <c r="MEM382" s="58"/>
      <c r="MEN382" s="58"/>
      <c r="MEO382" s="58"/>
      <c r="MEP382" s="58"/>
      <c r="MEQ382" s="58"/>
      <c r="MER382" s="58"/>
      <c r="MES382" s="58"/>
      <c r="MET382" s="58"/>
      <c r="MEU382" s="58"/>
      <c r="MEV382" s="58"/>
      <c r="MEY382" s="58"/>
      <c r="MEZ382" s="58"/>
      <c r="MFA382" s="58"/>
      <c r="MFB382" s="58"/>
      <c r="MFC382" s="58"/>
      <c r="MFD382" s="58"/>
      <c r="MFE382" s="58"/>
      <c r="MFF382" s="58"/>
      <c r="MFG382" s="58"/>
      <c r="MFH382" s="58"/>
      <c r="MFI382" s="58"/>
      <c r="MFJ382" s="58"/>
      <c r="MFK382" s="58"/>
      <c r="MFN382" s="58"/>
      <c r="MFO382" s="58"/>
      <c r="MFP382" s="58"/>
      <c r="MFQ382" s="58"/>
      <c r="MFR382" s="58"/>
      <c r="MFS382" s="58"/>
      <c r="MFT382" s="58"/>
      <c r="MFU382" s="58"/>
      <c r="MFV382" s="58"/>
      <c r="MFW382" s="58"/>
      <c r="MFX382" s="58"/>
      <c r="MFY382" s="58"/>
      <c r="MFZ382" s="58"/>
      <c r="MGC382" s="58"/>
      <c r="MGD382" s="58"/>
      <c r="MGE382" s="58"/>
      <c r="MGF382" s="58"/>
      <c r="MGG382" s="58"/>
      <c r="MGH382" s="58"/>
      <c r="MGI382" s="58"/>
      <c r="MGJ382" s="58"/>
      <c r="MGK382" s="58"/>
      <c r="MGL382" s="58"/>
      <c r="MGM382" s="58"/>
      <c r="MGN382" s="58"/>
      <c r="MGO382" s="58"/>
      <c r="MGR382" s="58"/>
      <c r="MGS382" s="58"/>
      <c r="MGT382" s="58"/>
      <c r="MGU382" s="58"/>
      <c r="MGV382" s="58"/>
      <c r="MGW382" s="58"/>
      <c r="MGX382" s="58"/>
      <c r="MGY382" s="58"/>
      <c r="MGZ382" s="58"/>
      <c r="MHA382" s="58"/>
      <c r="MHB382" s="58"/>
      <c r="MHC382" s="58"/>
      <c r="MHD382" s="58"/>
      <c r="MHG382" s="58"/>
      <c r="MHH382" s="58"/>
      <c r="MHI382" s="58"/>
      <c r="MHJ382" s="58"/>
      <c r="MHK382" s="58"/>
      <c r="MHL382" s="58"/>
      <c r="MHM382" s="58"/>
      <c r="MHN382" s="58"/>
      <c r="MHO382" s="58"/>
      <c r="MHP382" s="58"/>
      <c r="MHQ382" s="58"/>
      <c r="MHR382" s="58"/>
      <c r="MHS382" s="58"/>
      <c r="MHV382" s="58"/>
      <c r="MHW382" s="58"/>
      <c r="MHX382" s="58"/>
      <c r="MHY382" s="58"/>
      <c r="MHZ382" s="58"/>
      <c r="MIA382" s="58"/>
      <c r="MIB382" s="58"/>
      <c r="MIC382" s="58"/>
      <c r="MID382" s="58"/>
      <c r="MIE382" s="58"/>
      <c r="MIF382" s="58"/>
      <c r="MIG382" s="58"/>
      <c r="MIH382" s="58"/>
      <c r="MIK382" s="58"/>
      <c r="MIL382" s="58"/>
      <c r="MIM382" s="58"/>
      <c r="MIN382" s="58"/>
      <c r="MIO382" s="58"/>
      <c r="MIP382" s="58"/>
      <c r="MIQ382" s="58"/>
      <c r="MIR382" s="58"/>
      <c r="MIS382" s="58"/>
      <c r="MIT382" s="58"/>
      <c r="MIU382" s="58"/>
      <c r="MIV382" s="58"/>
      <c r="MIW382" s="58"/>
      <c r="MIZ382" s="58"/>
      <c r="MJA382" s="58"/>
      <c r="MJB382" s="58"/>
      <c r="MJC382" s="58"/>
      <c r="MJD382" s="58"/>
      <c r="MJE382" s="58"/>
      <c r="MJF382" s="58"/>
      <c r="MJG382" s="58"/>
      <c r="MJH382" s="58"/>
      <c r="MJI382" s="58"/>
      <c r="MJJ382" s="58"/>
      <c r="MJK382" s="58"/>
      <c r="MJL382" s="58"/>
      <c r="MJO382" s="58"/>
      <c r="MJP382" s="58"/>
      <c r="MJQ382" s="58"/>
      <c r="MJR382" s="58"/>
      <c r="MJS382" s="58"/>
      <c r="MJT382" s="58"/>
      <c r="MJU382" s="58"/>
      <c r="MJV382" s="58"/>
      <c r="MJW382" s="58"/>
      <c r="MJX382" s="58"/>
      <c r="MJY382" s="58"/>
      <c r="MJZ382" s="58"/>
      <c r="MKA382" s="58"/>
      <c r="MKD382" s="58"/>
      <c r="MKE382" s="58"/>
      <c r="MKF382" s="58"/>
      <c r="MKG382" s="58"/>
      <c r="MKH382" s="58"/>
      <c r="MKI382" s="58"/>
      <c r="MKJ382" s="58"/>
      <c r="MKK382" s="58"/>
      <c r="MKL382" s="58"/>
      <c r="MKM382" s="58"/>
      <c r="MKN382" s="58"/>
      <c r="MKO382" s="58"/>
      <c r="MKP382" s="58"/>
      <c r="MKS382" s="58"/>
      <c r="MKT382" s="58"/>
      <c r="MKU382" s="58"/>
      <c r="MKV382" s="58"/>
      <c r="MKW382" s="58"/>
      <c r="MKX382" s="58"/>
      <c r="MKY382" s="58"/>
      <c r="MKZ382" s="58"/>
      <c r="MLA382" s="58"/>
      <c r="MLB382" s="58"/>
      <c r="MLC382" s="58"/>
      <c r="MLD382" s="58"/>
      <c r="MLE382" s="58"/>
      <c r="MLH382" s="58"/>
      <c r="MLI382" s="58"/>
      <c r="MLJ382" s="58"/>
      <c r="MLK382" s="58"/>
      <c r="MLL382" s="58"/>
      <c r="MLM382" s="58"/>
      <c r="MLN382" s="58"/>
      <c r="MLO382" s="58"/>
      <c r="MLP382" s="58"/>
      <c r="MLQ382" s="58"/>
      <c r="MLR382" s="58"/>
      <c r="MLS382" s="58"/>
      <c r="MLT382" s="58"/>
      <c r="MLW382" s="58"/>
      <c r="MLX382" s="58"/>
      <c r="MLY382" s="58"/>
      <c r="MLZ382" s="58"/>
      <c r="MMA382" s="58"/>
      <c r="MMB382" s="58"/>
      <c r="MMC382" s="58"/>
      <c r="MMD382" s="58"/>
      <c r="MME382" s="58"/>
      <c r="MMF382" s="58"/>
      <c r="MMG382" s="58"/>
      <c r="MMH382" s="58"/>
      <c r="MMI382" s="58"/>
      <c r="MML382" s="58"/>
      <c r="MMM382" s="58"/>
      <c r="MMN382" s="58"/>
      <c r="MMO382" s="58"/>
      <c r="MMP382" s="58"/>
      <c r="MMQ382" s="58"/>
      <c r="MMR382" s="58"/>
      <c r="MMS382" s="58"/>
      <c r="MMT382" s="58"/>
      <c r="MMU382" s="58"/>
      <c r="MMV382" s="58"/>
      <c r="MMW382" s="58"/>
      <c r="MMX382" s="58"/>
      <c r="MNA382" s="58"/>
      <c r="MNB382" s="58"/>
      <c r="MNC382" s="58"/>
      <c r="MND382" s="58"/>
      <c r="MNE382" s="58"/>
      <c r="MNF382" s="58"/>
      <c r="MNG382" s="58"/>
      <c r="MNH382" s="58"/>
      <c r="MNI382" s="58"/>
      <c r="MNJ382" s="58"/>
      <c r="MNK382" s="58"/>
      <c r="MNL382" s="58"/>
      <c r="MNM382" s="58"/>
      <c r="MNP382" s="58"/>
      <c r="MNQ382" s="58"/>
      <c r="MNR382" s="58"/>
      <c r="MNS382" s="58"/>
      <c r="MNT382" s="58"/>
      <c r="MNU382" s="58"/>
      <c r="MNV382" s="58"/>
      <c r="MNW382" s="58"/>
      <c r="MNX382" s="58"/>
      <c r="MNY382" s="58"/>
      <c r="MNZ382" s="58"/>
      <c r="MOA382" s="58"/>
      <c r="MOB382" s="58"/>
      <c r="MOE382" s="58"/>
      <c r="MOF382" s="58"/>
      <c r="MOG382" s="58"/>
      <c r="MOH382" s="58"/>
      <c r="MOI382" s="58"/>
      <c r="MOJ382" s="58"/>
      <c r="MOK382" s="58"/>
      <c r="MOL382" s="58"/>
      <c r="MOM382" s="58"/>
      <c r="MON382" s="58"/>
      <c r="MOO382" s="58"/>
      <c r="MOP382" s="58"/>
      <c r="MOQ382" s="58"/>
      <c r="MOT382" s="58"/>
      <c r="MOU382" s="58"/>
      <c r="MOV382" s="58"/>
      <c r="MOW382" s="58"/>
      <c r="MOX382" s="58"/>
      <c r="MOY382" s="58"/>
      <c r="MOZ382" s="58"/>
      <c r="MPA382" s="58"/>
      <c r="MPB382" s="58"/>
      <c r="MPC382" s="58"/>
      <c r="MPD382" s="58"/>
      <c r="MPE382" s="58"/>
      <c r="MPF382" s="58"/>
      <c r="MPI382" s="58"/>
      <c r="MPJ382" s="58"/>
      <c r="MPK382" s="58"/>
      <c r="MPL382" s="58"/>
      <c r="MPM382" s="58"/>
      <c r="MPN382" s="58"/>
      <c r="MPO382" s="58"/>
      <c r="MPP382" s="58"/>
      <c r="MPQ382" s="58"/>
      <c r="MPR382" s="58"/>
      <c r="MPS382" s="58"/>
      <c r="MPT382" s="58"/>
      <c r="MPU382" s="58"/>
      <c r="MPX382" s="58"/>
      <c r="MPY382" s="58"/>
      <c r="MPZ382" s="58"/>
      <c r="MQA382" s="58"/>
      <c r="MQB382" s="58"/>
      <c r="MQC382" s="58"/>
      <c r="MQD382" s="58"/>
      <c r="MQE382" s="58"/>
      <c r="MQF382" s="58"/>
      <c r="MQG382" s="58"/>
      <c r="MQH382" s="58"/>
      <c r="MQI382" s="58"/>
      <c r="MQJ382" s="58"/>
      <c r="MQM382" s="58"/>
      <c r="MQN382" s="58"/>
      <c r="MQO382" s="58"/>
      <c r="MQP382" s="58"/>
      <c r="MQQ382" s="58"/>
      <c r="MQR382" s="58"/>
      <c r="MQS382" s="58"/>
      <c r="MQT382" s="58"/>
      <c r="MQU382" s="58"/>
      <c r="MQV382" s="58"/>
      <c r="MQW382" s="58"/>
      <c r="MQX382" s="58"/>
      <c r="MQY382" s="58"/>
      <c r="MRB382" s="58"/>
      <c r="MRC382" s="58"/>
      <c r="MRD382" s="58"/>
      <c r="MRE382" s="58"/>
      <c r="MRF382" s="58"/>
      <c r="MRG382" s="58"/>
      <c r="MRH382" s="58"/>
      <c r="MRI382" s="58"/>
      <c r="MRJ382" s="58"/>
      <c r="MRK382" s="58"/>
      <c r="MRL382" s="58"/>
      <c r="MRM382" s="58"/>
      <c r="MRN382" s="58"/>
      <c r="MRQ382" s="58"/>
      <c r="MRR382" s="58"/>
      <c r="MRS382" s="58"/>
      <c r="MRT382" s="58"/>
      <c r="MRU382" s="58"/>
      <c r="MRV382" s="58"/>
      <c r="MRW382" s="58"/>
      <c r="MRX382" s="58"/>
      <c r="MRY382" s="58"/>
      <c r="MRZ382" s="58"/>
      <c r="MSA382" s="58"/>
      <c r="MSB382" s="58"/>
      <c r="MSC382" s="58"/>
      <c r="MSF382" s="58"/>
      <c r="MSG382" s="58"/>
      <c r="MSH382" s="58"/>
      <c r="MSI382" s="58"/>
      <c r="MSJ382" s="58"/>
      <c r="MSK382" s="58"/>
      <c r="MSL382" s="58"/>
      <c r="MSM382" s="58"/>
      <c r="MSN382" s="58"/>
      <c r="MSO382" s="58"/>
      <c r="MSP382" s="58"/>
      <c r="MSQ382" s="58"/>
      <c r="MSR382" s="58"/>
      <c r="MSU382" s="58"/>
      <c r="MSV382" s="58"/>
      <c r="MSW382" s="58"/>
      <c r="MSX382" s="58"/>
      <c r="MSY382" s="58"/>
      <c r="MSZ382" s="58"/>
      <c r="MTA382" s="58"/>
      <c r="MTB382" s="58"/>
      <c r="MTC382" s="58"/>
      <c r="MTD382" s="58"/>
      <c r="MTE382" s="58"/>
      <c r="MTF382" s="58"/>
      <c r="MTG382" s="58"/>
      <c r="MTJ382" s="58"/>
      <c r="MTK382" s="58"/>
      <c r="MTL382" s="58"/>
      <c r="MTM382" s="58"/>
      <c r="MTN382" s="58"/>
      <c r="MTO382" s="58"/>
      <c r="MTP382" s="58"/>
      <c r="MTQ382" s="58"/>
      <c r="MTR382" s="58"/>
      <c r="MTS382" s="58"/>
      <c r="MTT382" s="58"/>
      <c r="MTU382" s="58"/>
      <c r="MTV382" s="58"/>
      <c r="MTY382" s="58"/>
      <c r="MTZ382" s="58"/>
      <c r="MUA382" s="58"/>
      <c r="MUB382" s="58"/>
      <c r="MUC382" s="58"/>
      <c r="MUD382" s="58"/>
      <c r="MUE382" s="58"/>
      <c r="MUF382" s="58"/>
      <c r="MUG382" s="58"/>
      <c r="MUH382" s="58"/>
      <c r="MUI382" s="58"/>
      <c r="MUJ382" s="58"/>
      <c r="MUK382" s="58"/>
      <c r="MUN382" s="58"/>
      <c r="MUO382" s="58"/>
      <c r="MUP382" s="58"/>
      <c r="MUQ382" s="58"/>
      <c r="MUR382" s="58"/>
      <c r="MUS382" s="58"/>
      <c r="MUT382" s="58"/>
      <c r="MUU382" s="58"/>
      <c r="MUV382" s="58"/>
      <c r="MUW382" s="58"/>
      <c r="MUX382" s="58"/>
      <c r="MUY382" s="58"/>
      <c r="MUZ382" s="58"/>
      <c r="MVC382" s="58"/>
      <c r="MVD382" s="58"/>
      <c r="MVE382" s="58"/>
      <c r="MVF382" s="58"/>
      <c r="MVG382" s="58"/>
      <c r="MVH382" s="58"/>
      <c r="MVI382" s="58"/>
      <c r="MVJ382" s="58"/>
      <c r="MVK382" s="58"/>
      <c r="MVL382" s="58"/>
      <c r="MVM382" s="58"/>
      <c r="MVN382" s="58"/>
      <c r="MVO382" s="58"/>
      <c r="MVR382" s="58"/>
      <c r="MVS382" s="58"/>
      <c r="MVT382" s="58"/>
      <c r="MVU382" s="58"/>
      <c r="MVV382" s="58"/>
      <c r="MVW382" s="58"/>
      <c r="MVX382" s="58"/>
      <c r="MVY382" s="58"/>
      <c r="MVZ382" s="58"/>
      <c r="MWA382" s="58"/>
      <c r="MWB382" s="58"/>
      <c r="MWC382" s="58"/>
      <c r="MWD382" s="58"/>
      <c r="MWG382" s="58"/>
      <c r="MWH382" s="58"/>
      <c r="MWI382" s="58"/>
      <c r="MWJ382" s="58"/>
      <c r="MWK382" s="58"/>
      <c r="MWL382" s="58"/>
      <c r="MWM382" s="58"/>
      <c r="MWN382" s="58"/>
      <c r="MWO382" s="58"/>
      <c r="MWP382" s="58"/>
      <c r="MWQ382" s="58"/>
      <c r="MWR382" s="58"/>
      <c r="MWS382" s="58"/>
      <c r="MWV382" s="58"/>
      <c r="MWW382" s="58"/>
      <c r="MWX382" s="58"/>
      <c r="MWY382" s="58"/>
      <c r="MWZ382" s="58"/>
      <c r="MXA382" s="58"/>
      <c r="MXB382" s="58"/>
      <c r="MXC382" s="58"/>
      <c r="MXD382" s="58"/>
      <c r="MXE382" s="58"/>
      <c r="MXF382" s="58"/>
      <c r="MXG382" s="58"/>
      <c r="MXH382" s="58"/>
      <c r="MXK382" s="58"/>
      <c r="MXL382" s="58"/>
      <c r="MXM382" s="58"/>
      <c r="MXN382" s="58"/>
      <c r="MXO382" s="58"/>
      <c r="MXP382" s="58"/>
      <c r="MXQ382" s="58"/>
      <c r="MXR382" s="58"/>
      <c r="MXS382" s="58"/>
      <c r="MXT382" s="58"/>
      <c r="MXU382" s="58"/>
      <c r="MXV382" s="58"/>
      <c r="MXW382" s="58"/>
      <c r="MXZ382" s="58"/>
      <c r="MYA382" s="58"/>
      <c r="MYB382" s="58"/>
      <c r="MYC382" s="58"/>
      <c r="MYD382" s="58"/>
      <c r="MYE382" s="58"/>
      <c r="MYF382" s="58"/>
      <c r="MYG382" s="58"/>
      <c r="MYH382" s="58"/>
      <c r="MYI382" s="58"/>
      <c r="MYJ382" s="58"/>
      <c r="MYK382" s="58"/>
      <c r="MYL382" s="58"/>
      <c r="MYO382" s="58"/>
      <c r="MYP382" s="58"/>
      <c r="MYQ382" s="58"/>
      <c r="MYR382" s="58"/>
      <c r="MYS382" s="58"/>
      <c r="MYT382" s="58"/>
      <c r="MYU382" s="58"/>
      <c r="MYV382" s="58"/>
      <c r="MYW382" s="58"/>
      <c r="MYX382" s="58"/>
      <c r="MYY382" s="58"/>
      <c r="MYZ382" s="58"/>
      <c r="MZA382" s="58"/>
      <c r="MZD382" s="58"/>
      <c r="MZE382" s="58"/>
      <c r="MZF382" s="58"/>
      <c r="MZG382" s="58"/>
      <c r="MZH382" s="58"/>
      <c r="MZI382" s="58"/>
      <c r="MZJ382" s="58"/>
      <c r="MZK382" s="58"/>
      <c r="MZL382" s="58"/>
      <c r="MZM382" s="58"/>
      <c r="MZN382" s="58"/>
      <c r="MZO382" s="58"/>
      <c r="MZP382" s="58"/>
      <c r="MZS382" s="58"/>
      <c r="MZT382" s="58"/>
      <c r="MZU382" s="58"/>
      <c r="MZV382" s="58"/>
      <c r="MZW382" s="58"/>
      <c r="MZX382" s="58"/>
      <c r="MZY382" s="58"/>
      <c r="MZZ382" s="58"/>
      <c r="NAA382" s="58"/>
      <c r="NAB382" s="58"/>
      <c r="NAC382" s="58"/>
      <c r="NAD382" s="58"/>
      <c r="NAE382" s="58"/>
      <c r="NAH382" s="58"/>
      <c r="NAI382" s="58"/>
      <c r="NAJ382" s="58"/>
      <c r="NAK382" s="58"/>
      <c r="NAL382" s="58"/>
      <c r="NAM382" s="58"/>
      <c r="NAN382" s="58"/>
      <c r="NAO382" s="58"/>
      <c r="NAP382" s="58"/>
      <c r="NAQ382" s="58"/>
      <c r="NAR382" s="58"/>
      <c r="NAS382" s="58"/>
      <c r="NAT382" s="58"/>
      <c r="NAW382" s="58"/>
      <c r="NAX382" s="58"/>
      <c r="NAY382" s="58"/>
      <c r="NAZ382" s="58"/>
      <c r="NBA382" s="58"/>
      <c r="NBB382" s="58"/>
      <c r="NBC382" s="58"/>
      <c r="NBD382" s="58"/>
      <c r="NBE382" s="58"/>
      <c r="NBF382" s="58"/>
      <c r="NBG382" s="58"/>
      <c r="NBH382" s="58"/>
      <c r="NBI382" s="58"/>
      <c r="NBL382" s="58"/>
      <c r="NBM382" s="58"/>
      <c r="NBN382" s="58"/>
      <c r="NBO382" s="58"/>
      <c r="NBP382" s="58"/>
      <c r="NBQ382" s="58"/>
      <c r="NBR382" s="58"/>
      <c r="NBS382" s="58"/>
      <c r="NBT382" s="58"/>
      <c r="NBU382" s="58"/>
      <c r="NBV382" s="58"/>
      <c r="NBW382" s="58"/>
      <c r="NBX382" s="58"/>
      <c r="NCA382" s="58"/>
      <c r="NCB382" s="58"/>
      <c r="NCC382" s="58"/>
      <c r="NCD382" s="58"/>
      <c r="NCE382" s="58"/>
      <c r="NCF382" s="58"/>
      <c r="NCG382" s="58"/>
      <c r="NCH382" s="58"/>
      <c r="NCI382" s="58"/>
      <c r="NCJ382" s="58"/>
      <c r="NCK382" s="58"/>
      <c r="NCL382" s="58"/>
      <c r="NCM382" s="58"/>
      <c r="NCP382" s="58"/>
      <c r="NCQ382" s="58"/>
      <c r="NCR382" s="58"/>
      <c r="NCS382" s="58"/>
      <c r="NCT382" s="58"/>
      <c r="NCU382" s="58"/>
      <c r="NCV382" s="58"/>
      <c r="NCW382" s="58"/>
      <c r="NCX382" s="58"/>
      <c r="NCY382" s="58"/>
      <c r="NCZ382" s="58"/>
      <c r="NDA382" s="58"/>
      <c r="NDB382" s="58"/>
      <c r="NDE382" s="58"/>
      <c r="NDF382" s="58"/>
      <c r="NDG382" s="58"/>
      <c r="NDH382" s="58"/>
      <c r="NDI382" s="58"/>
      <c r="NDJ382" s="58"/>
      <c r="NDK382" s="58"/>
      <c r="NDL382" s="58"/>
      <c r="NDM382" s="58"/>
      <c r="NDN382" s="58"/>
      <c r="NDO382" s="58"/>
      <c r="NDP382" s="58"/>
      <c r="NDQ382" s="58"/>
      <c r="NDT382" s="58"/>
      <c r="NDU382" s="58"/>
      <c r="NDV382" s="58"/>
      <c r="NDW382" s="58"/>
      <c r="NDX382" s="58"/>
      <c r="NDY382" s="58"/>
      <c r="NDZ382" s="58"/>
      <c r="NEA382" s="58"/>
      <c r="NEB382" s="58"/>
      <c r="NEC382" s="58"/>
      <c r="NED382" s="58"/>
      <c r="NEE382" s="58"/>
      <c r="NEF382" s="58"/>
      <c r="NEI382" s="58"/>
      <c r="NEJ382" s="58"/>
      <c r="NEK382" s="58"/>
      <c r="NEL382" s="58"/>
      <c r="NEM382" s="58"/>
      <c r="NEN382" s="58"/>
      <c r="NEO382" s="58"/>
      <c r="NEP382" s="58"/>
      <c r="NEQ382" s="58"/>
      <c r="NER382" s="58"/>
      <c r="NES382" s="58"/>
      <c r="NET382" s="58"/>
      <c r="NEU382" s="58"/>
      <c r="NEX382" s="58"/>
      <c r="NEY382" s="58"/>
      <c r="NEZ382" s="58"/>
      <c r="NFA382" s="58"/>
      <c r="NFB382" s="58"/>
      <c r="NFC382" s="58"/>
      <c r="NFD382" s="58"/>
      <c r="NFE382" s="58"/>
      <c r="NFF382" s="58"/>
      <c r="NFG382" s="58"/>
      <c r="NFH382" s="58"/>
      <c r="NFI382" s="58"/>
      <c r="NFJ382" s="58"/>
      <c r="NFM382" s="58"/>
      <c r="NFN382" s="58"/>
      <c r="NFO382" s="58"/>
      <c r="NFP382" s="58"/>
      <c r="NFQ382" s="58"/>
      <c r="NFR382" s="58"/>
      <c r="NFS382" s="58"/>
      <c r="NFT382" s="58"/>
      <c r="NFU382" s="58"/>
      <c r="NFV382" s="58"/>
      <c r="NFW382" s="58"/>
      <c r="NFX382" s="58"/>
      <c r="NFY382" s="58"/>
      <c r="NGB382" s="58"/>
      <c r="NGC382" s="58"/>
      <c r="NGD382" s="58"/>
      <c r="NGE382" s="58"/>
      <c r="NGF382" s="58"/>
      <c r="NGG382" s="58"/>
      <c r="NGH382" s="58"/>
      <c r="NGI382" s="58"/>
      <c r="NGJ382" s="58"/>
      <c r="NGK382" s="58"/>
      <c r="NGL382" s="58"/>
      <c r="NGM382" s="58"/>
      <c r="NGN382" s="58"/>
      <c r="NGQ382" s="58"/>
      <c r="NGR382" s="58"/>
      <c r="NGS382" s="58"/>
      <c r="NGT382" s="58"/>
      <c r="NGU382" s="58"/>
      <c r="NGV382" s="58"/>
      <c r="NGW382" s="58"/>
      <c r="NGX382" s="58"/>
      <c r="NGY382" s="58"/>
      <c r="NGZ382" s="58"/>
      <c r="NHA382" s="58"/>
      <c r="NHB382" s="58"/>
      <c r="NHC382" s="58"/>
      <c r="NHF382" s="58"/>
      <c r="NHG382" s="58"/>
      <c r="NHH382" s="58"/>
      <c r="NHI382" s="58"/>
      <c r="NHJ382" s="58"/>
      <c r="NHK382" s="58"/>
      <c r="NHL382" s="58"/>
      <c r="NHM382" s="58"/>
      <c r="NHN382" s="58"/>
      <c r="NHO382" s="58"/>
      <c r="NHP382" s="58"/>
      <c r="NHQ382" s="58"/>
      <c r="NHR382" s="58"/>
      <c r="NHU382" s="58"/>
      <c r="NHV382" s="58"/>
      <c r="NHW382" s="58"/>
      <c r="NHX382" s="58"/>
      <c r="NHY382" s="58"/>
      <c r="NHZ382" s="58"/>
      <c r="NIA382" s="58"/>
      <c r="NIB382" s="58"/>
      <c r="NIC382" s="58"/>
      <c r="NID382" s="58"/>
      <c r="NIE382" s="58"/>
      <c r="NIF382" s="58"/>
      <c r="NIG382" s="58"/>
      <c r="NIJ382" s="58"/>
      <c r="NIK382" s="58"/>
      <c r="NIL382" s="58"/>
      <c r="NIM382" s="58"/>
      <c r="NIN382" s="58"/>
      <c r="NIO382" s="58"/>
      <c r="NIP382" s="58"/>
      <c r="NIQ382" s="58"/>
      <c r="NIR382" s="58"/>
      <c r="NIS382" s="58"/>
      <c r="NIT382" s="58"/>
      <c r="NIU382" s="58"/>
      <c r="NIV382" s="58"/>
      <c r="NIY382" s="58"/>
      <c r="NIZ382" s="58"/>
      <c r="NJA382" s="58"/>
      <c r="NJB382" s="58"/>
      <c r="NJC382" s="58"/>
      <c r="NJD382" s="58"/>
      <c r="NJE382" s="58"/>
      <c r="NJF382" s="58"/>
      <c r="NJG382" s="58"/>
      <c r="NJH382" s="58"/>
      <c r="NJI382" s="58"/>
      <c r="NJJ382" s="58"/>
      <c r="NJK382" s="58"/>
      <c r="NJN382" s="58"/>
      <c r="NJO382" s="58"/>
      <c r="NJP382" s="58"/>
      <c r="NJQ382" s="58"/>
      <c r="NJR382" s="58"/>
      <c r="NJS382" s="58"/>
      <c r="NJT382" s="58"/>
      <c r="NJU382" s="58"/>
      <c r="NJV382" s="58"/>
      <c r="NJW382" s="58"/>
      <c r="NJX382" s="58"/>
      <c r="NJY382" s="58"/>
      <c r="NJZ382" s="58"/>
      <c r="NKC382" s="58"/>
      <c r="NKD382" s="58"/>
      <c r="NKE382" s="58"/>
      <c r="NKF382" s="58"/>
      <c r="NKG382" s="58"/>
      <c r="NKH382" s="58"/>
      <c r="NKI382" s="58"/>
      <c r="NKJ382" s="58"/>
      <c r="NKK382" s="58"/>
      <c r="NKL382" s="58"/>
      <c r="NKM382" s="58"/>
      <c r="NKN382" s="58"/>
      <c r="NKO382" s="58"/>
      <c r="NKR382" s="58"/>
      <c r="NKS382" s="58"/>
      <c r="NKT382" s="58"/>
      <c r="NKU382" s="58"/>
      <c r="NKV382" s="58"/>
      <c r="NKW382" s="58"/>
      <c r="NKX382" s="58"/>
      <c r="NKY382" s="58"/>
      <c r="NKZ382" s="58"/>
      <c r="NLA382" s="58"/>
      <c r="NLB382" s="58"/>
      <c r="NLC382" s="58"/>
      <c r="NLD382" s="58"/>
      <c r="NLG382" s="58"/>
      <c r="NLH382" s="58"/>
      <c r="NLI382" s="58"/>
      <c r="NLJ382" s="58"/>
      <c r="NLK382" s="58"/>
      <c r="NLL382" s="58"/>
      <c r="NLM382" s="58"/>
      <c r="NLN382" s="58"/>
      <c r="NLO382" s="58"/>
      <c r="NLP382" s="58"/>
      <c r="NLQ382" s="58"/>
      <c r="NLR382" s="58"/>
      <c r="NLS382" s="58"/>
      <c r="NLV382" s="58"/>
      <c r="NLW382" s="58"/>
      <c r="NLX382" s="58"/>
      <c r="NLY382" s="58"/>
      <c r="NLZ382" s="58"/>
      <c r="NMA382" s="58"/>
      <c r="NMB382" s="58"/>
      <c r="NMC382" s="58"/>
      <c r="NMD382" s="58"/>
      <c r="NME382" s="58"/>
      <c r="NMF382" s="58"/>
      <c r="NMG382" s="58"/>
      <c r="NMH382" s="58"/>
      <c r="NMK382" s="58"/>
      <c r="NML382" s="58"/>
      <c r="NMM382" s="58"/>
      <c r="NMN382" s="58"/>
      <c r="NMO382" s="58"/>
      <c r="NMP382" s="58"/>
      <c r="NMQ382" s="58"/>
      <c r="NMR382" s="58"/>
      <c r="NMS382" s="58"/>
      <c r="NMT382" s="58"/>
      <c r="NMU382" s="58"/>
      <c r="NMV382" s="58"/>
      <c r="NMW382" s="58"/>
      <c r="NMZ382" s="58"/>
      <c r="NNA382" s="58"/>
      <c r="NNB382" s="58"/>
      <c r="NNC382" s="58"/>
      <c r="NND382" s="58"/>
      <c r="NNE382" s="58"/>
      <c r="NNF382" s="58"/>
      <c r="NNG382" s="58"/>
      <c r="NNH382" s="58"/>
      <c r="NNI382" s="58"/>
      <c r="NNJ382" s="58"/>
      <c r="NNK382" s="58"/>
      <c r="NNL382" s="58"/>
      <c r="NNO382" s="58"/>
      <c r="NNP382" s="58"/>
      <c r="NNQ382" s="58"/>
      <c r="NNR382" s="58"/>
      <c r="NNS382" s="58"/>
      <c r="NNT382" s="58"/>
      <c r="NNU382" s="58"/>
      <c r="NNV382" s="58"/>
      <c r="NNW382" s="58"/>
      <c r="NNX382" s="58"/>
      <c r="NNY382" s="58"/>
      <c r="NNZ382" s="58"/>
      <c r="NOA382" s="58"/>
      <c r="NOD382" s="58"/>
      <c r="NOE382" s="58"/>
      <c r="NOF382" s="58"/>
      <c r="NOG382" s="58"/>
      <c r="NOH382" s="58"/>
      <c r="NOI382" s="58"/>
      <c r="NOJ382" s="58"/>
      <c r="NOK382" s="58"/>
      <c r="NOL382" s="58"/>
      <c r="NOM382" s="58"/>
      <c r="NON382" s="58"/>
      <c r="NOO382" s="58"/>
      <c r="NOP382" s="58"/>
      <c r="NOS382" s="58"/>
      <c r="NOT382" s="58"/>
      <c r="NOU382" s="58"/>
      <c r="NOV382" s="58"/>
      <c r="NOW382" s="58"/>
      <c r="NOX382" s="58"/>
      <c r="NOY382" s="58"/>
      <c r="NOZ382" s="58"/>
      <c r="NPA382" s="58"/>
      <c r="NPB382" s="58"/>
      <c r="NPC382" s="58"/>
      <c r="NPD382" s="58"/>
      <c r="NPE382" s="58"/>
      <c r="NPH382" s="58"/>
      <c r="NPI382" s="58"/>
      <c r="NPJ382" s="58"/>
      <c r="NPK382" s="58"/>
      <c r="NPL382" s="58"/>
      <c r="NPM382" s="58"/>
      <c r="NPN382" s="58"/>
      <c r="NPO382" s="58"/>
      <c r="NPP382" s="58"/>
      <c r="NPQ382" s="58"/>
      <c r="NPR382" s="58"/>
      <c r="NPS382" s="58"/>
      <c r="NPT382" s="58"/>
      <c r="NPW382" s="58"/>
      <c r="NPX382" s="58"/>
      <c r="NPY382" s="58"/>
      <c r="NPZ382" s="58"/>
      <c r="NQA382" s="58"/>
      <c r="NQB382" s="58"/>
      <c r="NQC382" s="58"/>
      <c r="NQD382" s="58"/>
      <c r="NQE382" s="58"/>
      <c r="NQF382" s="58"/>
      <c r="NQG382" s="58"/>
      <c r="NQH382" s="58"/>
      <c r="NQI382" s="58"/>
      <c r="NQL382" s="58"/>
      <c r="NQM382" s="58"/>
      <c r="NQN382" s="58"/>
      <c r="NQO382" s="58"/>
      <c r="NQP382" s="58"/>
      <c r="NQQ382" s="58"/>
      <c r="NQR382" s="58"/>
      <c r="NQS382" s="58"/>
      <c r="NQT382" s="58"/>
      <c r="NQU382" s="58"/>
      <c r="NQV382" s="58"/>
      <c r="NQW382" s="58"/>
      <c r="NQX382" s="58"/>
      <c r="NRA382" s="58"/>
      <c r="NRB382" s="58"/>
      <c r="NRC382" s="58"/>
      <c r="NRD382" s="58"/>
      <c r="NRE382" s="58"/>
      <c r="NRF382" s="58"/>
      <c r="NRG382" s="58"/>
      <c r="NRH382" s="58"/>
      <c r="NRI382" s="58"/>
      <c r="NRJ382" s="58"/>
      <c r="NRK382" s="58"/>
      <c r="NRL382" s="58"/>
      <c r="NRM382" s="58"/>
      <c r="NRP382" s="58"/>
      <c r="NRQ382" s="58"/>
      <c r="NRR382" s="58"/>
      <c r="NRS382" s="58"/>
      <c r="NRT382" s="58"/>
      <c r="NRU382" s="58"/>
      <c r="NRV382" s="58"/>
      <c r="NRW382" s="58"/>
      <c r="NRX382" s="58"/>
      <c r="NRY382" s="58"/>
      <c r="NRZ382" s="58"/>
      <c r="NSA382" s="58"/>
      <c r="NSB382" s="58"/>
      <c r="NSE382" s="58"/>
      <c r="NSF382" s="58"/>
      <c r="NSG382" s="58"/>
      <c r="NSH382" s="58"/>
      <c r="NSI382" s="58"/>
      <c r="NSJ382" s="58"/>
      <c r="NSK382" s="58"/>
      <c r="NSL382" s="58"/>
      <c r="NSM382" s="58"/>
      <c r="NSN382" s="58"/>
      <c r="NSO382" s="58"/>
      <c r="NSP382" s="58"/>
      <c r="NSQ382" s="58"/>
      <c r="NST382" s="58"/>
      <c r="NSU382" s="58"/>
      <c r="NSV382" s="58"/>
      <c r="NSW382" s="58"/>
      <c r="NSX382" s="58"/>
      <c r="NSY382" s="58"/>
      <c r="NSZ382" s="58"/>
      <c r="NTA382" s="58"/>
      <c r="NTB382" s="58"/>
      <c r="NTC382" s="58"/>
      <c r="NTD382" s="58"/>
      <c r="NTE382" s="58"/>
      <c r="NTF382" s="58"/>
      <c r="NTI382" s="58"/>
      <c r="NTJ382" s="58"/>
      <c r="NTK382" s="58"/>
      <c r="NTL382" s="58"/>
      <c r="NTM382" s="58"/>
      <c r="NTN382" s="58"/>
      <c r="NTO382" s="58"/>
      <c r="NTP382" s="58"/>
      <c r="NTQ382" s="58"/>
      <c r="NTR382" s="58"/>
      <c r="NTS382" s="58"/>
      <c r="NTT382" s="58"/>
      <c r="NTU382" s="58"/>
      <c r="NTX382" s="58"/>
      <c r="NTY382" s="58"/>
      <c r="NTZ382" s="58"/>
      <c r="NUA382" s="58"/>
      <c r="NUB382" s="58"/>
      <c r="NUC382" s="58"/>
      <c r="NUD382" s="58"/>
      <c r="NUE382" s="58"/>
      <c r="NUF382" s="58"/>
      <c r="NUG382" s="58"/>
      <c r="NUH382" s="58"/>
      <c r="NUI382" s="58"/>
      <c r="NUJ382" s="58"/>
      <c r="NUM382" s="58"/>
      <c r="NUN382" s="58"/>
      <c r="NUO382" s="58"/>
      <c r="NUP382" s="58"/>
      <c r="NUQ382" s="58"/>
      <c r="NUR382" s="58"/>
      <c r="NUS382" s="58"/>
      <c r="NUT382" s="58"/>
      <c r="NUU382" s="58"/>
      <c r="NUV382" s="58"/>
      <c r="NUW382" s="58"/>
      <c r="NUX382" s="58"/>
      <c r="NUY382" s="58"/>
      <c r="NVB382" s="58"/>
      <c r="NVC382" s="58"/>
      <c r="NVD382" s="58"/>
      <c r="NVE382" s="58"/>
      <c r="NVF382" s="58"/>
      <c r="NVG382" s="58"/>
      <c r="NVH382" s="58"/>
      <c r="NVI382" s="58"/>
      <c r="NVJ382" s="58"/>
      <c r="NVK382" s="58"/>
      <c r="NVL382" s="58"/>
      <c r="NVM382" s="58"/>
      <c r="NVN382" s="58"/>
      <c r="NVQ382" s="58"/>
      <c r="NVR382" s="58"/>
      <c r="NVS382" s="58"/>
      <c r="NVT382" s="58"/>
      <c r="NVU382" s="58"/>
      <c r="NVV382" s="58"/>
      <c r="NVW382" s="58"/>
      <c r="NVX382" s="58"/>
      <c r="NVY382" s="58"/>
      <c r="NVZ382" s="58"/>
      <c r="NWA382" s="58"/>
      <c r="NWB382" s="58"/>
      <c r="NWC382" s="58"/>
      <c r="NWF382" s="58"/>
      <c r="NWG382" s="58"/>
      <c r="NWH382" s="58"/>
      <c r="NWI382" s="58"/>
      <c r="NWJ382" s="58"/>
      <c r="NWK382" s="58"/>
      <c r="NWL382" s="58"/>
      <c r="NWM382" s="58"/>
      <c r="NWN382" s="58"/>
      <c r="NWO382" s="58"/>
      <c r="NWP382" s="58"/>
      <c r="NWQ382" s="58"/>
      <c r="NWR382" s="58"/>
      <c r="NWU382" s="58"/>
      <c r="NWV382" s="58"/>
      <c r="NWW382" s="58"/>
      <c r="NWX382" s="58"/>
      <c r="NWY382" s="58"/>
      <c r="NWZ382" s="58"/>
      <c r="NXA382" s="58"/>
      <c r="NXB382" s="58"/>
      <c r="NXC382" s="58"/>
      <c r="NXD382" s="58"/>
      <c r="NXE382" s="58"/>
      <c r="NXF382" s="58"/>
      <c r="NXG382" s="58"/>
      <c r="NXJ382" s="58"/>
      <c r="NXK382" s="58"/>
      <c r="NXL382" s="58"/>
      <c r="NXM382" s="58"/>
      <c r="NXN382" s="58"/>
      <c r="NXO382" s="58"/>
      <c r="NXP382" s="58"/>
      <c r="NXQ382" s="58"/>
      <c r="NXR382" s="58"/>
      <c r="NXS382" s="58"/>
      <c r="NXT382" s="58"/>
      <c r="NXU382" s="58"/>
      <c r="NXV382" s="58"/>
      <c r="NXY382" s="58"/>
      <c r="NXZ382" s="58"/>
      <c r="NYA382" s="58"/>
      <c r="NYB382" s="58"/>
      <c r="NYC382" s="58"/>
      <c r="NYD382" s="58"/>
      <c r="NYE382" s="58"/>
      <c r="NYF382" s="58"/>
      <c r="NYG382" s="58"/>
      <c r="NYH382" s="58"/>
      <c r="NYI382" s="58"/>
      <c r="NYJ382" s="58"/>
      <c r="NYK382" s="58"/>
      <c r="NYN382" s="58"/>
      <c r="NYO382" s="58"/>
      <c r="NYP382" s="58"/>
      <c r="NYQ382" s="58"/>
      <c r="NYR382" s="58"/>
      <c r="NYS382" s="58"/>
      <c r="NYT382" s="58"/>
      <c r="NYU382" s="58"/>
      <c r="NYV382" s="58"/>
      <c r="NYW382" s="58"/>
      <c r="NYX382" s="58"/>
      <c r="NYY382" s="58"/>
      <c r="NYZ382" s="58"/>
      <c r="NZC382" s="58"/>
      <c r="NZD382" s="58"/>
      <c r="NZE382" s="58"/>
      <c r="NZF382" s="58"/>
      <c r="NZG382" s="58"/>
      <c r="NZH382" s="58"/>
      <c r="NZI382" s="58"/>
      <c r="NZJ382" s="58"/>
      <c r="NZK382" s="58"/>
      <c r="NZL382" s="58"/>
      <c r="NZM382" s="58"/>
      <c r="NZN382" s="58"/>
      <c r="NZO382" s="58"/>
      <c r="NZR382" s="58"/>
      <c r="NZS382" s="58"/>
      <c r="NZT382" s="58"/>
      <c r="NZU382" s="58"/>
      <c r="NZV382" s="58"/>
      <c r="NZW382" s="58"/>
      <c r="NZX382" s="58"/>
      <c r="NZY382" s="58"/>
      <c r="NZZ382" s="58"/>
      <c r="OAA382" s="58"/>
      <c r="OAB382" s="58"/>
      <c r="OAC382" s="58"/>
      <c r="OAD382" s="58"/>
      <c r="OAG382" s="58"/>
      <c r="OAH382" s="58"/>
      <c r="OAI382" s="58"/>
      <c r="OAJ382" s="58"/>
      <c r="OAK382" s="58"/>
      <c r="OAL382" s="58"/>
      <c r="OAM382" s="58"/>
      <c r="OAN382" s="58"/>
      <c r="OAO382" s="58"/>
      <c r="OAP382" s="58"/>
      <c r="OAQ382" s="58"/>
      <c r="OAR382" s="58"/>
      <c r="OAS382" s="58"/>
      <c r="OAV382" s="58"/>
      <c r="OAW382" s="58"/>
      <c r="OAX382" s="58"/>
      <c r="OAY382" s="58"/>
      <c r="OAZ382" s="58"/>
      <c r="OBA382" s="58"/>
      <c r="OBB382" s="58"/>
      <c r="OBC382" s="58"/>
      <c r="OBD382" s="58"/>
      <c r="OBE382" s="58"/>
      <c r="OBF382" s="58"/>
      <c r="OBG382" s="58"/>
      <c r="OBH382" s="58"/>
      <c r="OBK382" s="58"/>
      <c r="OBL382" s="58"/>
      <c r="OBM382" s="58"/>
      <c r="OBN382" s="58"/>
      <c r="OBO382" s="58"/>
      <c r="OBP382" s="58"/>
      <c r="OBQ382" s="58"/>
      <c r="OBR382" s="58"/>
      <c r="OBS382" s="58"/>
      <c r="OBT382" s="58"/>
      <c r="OBU382" s="58"/>
      <c r="OBV382" s="58"/>
      <c r="OBW382" s="58"/>
      <c r="OBZ382" s="58"/>
      <c r="OCA382" s="58"/>
      <c r="OCB382" s="58"/>
      <c r="OCC382" s="58"/>
      <c r="OCD382" s="58"/>
      <c r="OCE382" s="58"/>
      <c r="OCF382" s="58"/>
      <c r="OCG382" s="58"/>
      <c r="OCH382" s="58"/>
      <c r="OCI382" s="58"/>
      <c r="OCJ382" s="58"/>
      <c r="OCK382" s="58"/>
      <c r="OCL382" s="58"/>
      <c r="OCO382" s="58"/>
      <c r="OCP382" s="58"/>
      <c r="OCQ382" s="58"/>
      <c r="OCR382" s="58"/>
      <c r="OCS382" s="58"/>
      <c r="OCT382" s="58"/>
      <c r="OCU382" s="58"/>
      <c r="OCV382" s="58"/>
      <c r="OCW382" s="58"/>
      <c r="OCX382" s="58"/>
      <c r="OCY382" s="58"/>
      <c r="OCZ382" s="58"/>
      <c r="ODA382" s="58"/>
      <c r="ODD382" s="58"/>
      <c r="ODE382" s="58"/>
      <c r="ODF382" s="58"/>
      <c r="ODG382" s="58"/>
      <c r="ODH382" s="58"/>
      <c r="ODI382" s="58"/>
      <c r="ODJ382" s="58"/>
      <c r="ODK382" s="58"/>
      <c r="ODL382" s="58"/>
      <c r="ODM382" s="58"/>
      <c r="ODN382" s="58"/>
      <c r="ODO382" s="58"/>
      <c r="ODP382" s="58"/>
      <c r="ODS382" s="58"/>
      <c r="ODT382" s="58"/>
      <c r="ODU382" s="58"/>
      <c r="ODV382" s="58"/>
      <c r="ODW382" s="58"/>
      <c r="ODX382" s="58"/>
      <c r="ODY382" s="58"/>
      <c r="ODZ382" s="58"/>
      <c r="OEA382" s="58"/>
      <c r="OEB382" s="58"/>
      <c r="OEC382" s="58"/>
      <c r="OED382" s="58"/>
      <c r="OEE382" s="58"/>
      <c r="OEH382" s="58"/>
      <c r="OEI382" s="58"/>
      <c r="OEJ382" s="58"/>
      <c r="OEK382" s="58"/>
      <c r="OEL382" s="58"/>
      <c r="OEM382" s="58"/>
      <c r="OEN382" s="58"/>
      <c r="OEO382" s="58"/>
      <c r="OEP382" s="58"/>
      <c r="OEQ382" s="58"/>
      <c r="OER382" s="58"/>
      <c r="OES382" s="58"/>
      <c r="OET382" s="58"/>
      <c r="OEW382" s="58"/>
      <c r="OEX382" s="58"/>
      <c r="OEY382" s="58"/>
      <c r="OEZ382" s="58"/>
      <c r="OFA382" s="58"/>
      <c r="OFB382" s="58"/>
      <c r="OFC382" s="58"/>
      <c r="OFD382" s="58"/>
      <c r="OFE382" s="58"/>
      <c r="OFF382" s="58"/>
      <c r="OFG382" s="58"/>
      <c r="OFH382" s="58"/>
      <c r="OFI382" s="58"/>
      <c r="OFL382" s="58"/>
      <c r="OFM382" s="58"/>
      <c r="OFN382" s="58"/>
      <c r="OFO382" s="58"/>
      <c r="OFP382" s="58"/>
      <c r="OFQ382" s="58"/>
      <c r="OFR382" s="58"/>
      <c r="OFS382" s="58"/>
      <c r="OFT382" s="58"/>
      <c r="OFU382" s="58"/>
      <c r="OFV382" s="58"/>
      <c r="OFW382" s="58"/>
      <c r="OFX382" s="58"/>
      <c r="OGA382" s="58"/>
      <c r="OGB382" s="58"/>
      <c r="OGC382" s="58"/>
      <c r="OGD382" s="58"/>
      <c r="OGE382" s="58"/>
      <c r="OGF382" s="58"/>
      <c r="OGG382" s="58"/>
      <c r="OGH382" s="58"/>
      <c r="OGI382" s="58"/>
      <c r="OGJ382" s="58"/>
      <c r="OGK382" s="58"/>
      <c r="OGL382" s="58"/>
      <c r="OGM382" s="58"/>
      <c r="OGP382" s="58"/>
      <c r="OGQ382" s="58"/>
      <c r="OGR382" s="58"/>
      <c r="OGS382" s="58"/>
      <c r="OGT382" s="58"/>
      <c r="OGU382" s="58"/>
      <c r="OGV382" s="58"/>
      <c r="OGW382" s="58"/>
      <c r="OGX382" s="58"/>
      <c r="OGY382" s="58"/>
      <c r="OGZ382" s="58"/>
      <c r="OHA382" s="58"/>
      <c r="OHB382" s="58"/>
      <c r="OHE382" s="58"/>
      <c r="OHF382" s="58"/>
      <c r="OHG382" s="58"/>
      <c r="OHH382" s="58"/>
      <c r="OHI382" s="58"/>
      <c r="OHJ382" s="58"/>
      <c r="OHK382" s="58"/>
      <c r="OHL382" s="58"/>
      <c r="OHM382" s="58"/>
      <c r="OHN382" s="58"/>
      <c r="OHO382" s="58"/>
      <c r="OHP382" s="58"/>
      <c r="OHQ382" s="58"/>
      <c r="OHT382" s="58"/>
      <c r="OHU382" s="58"/>
      <c r="OHV382" s="58"/>
      <c r="OHW382" s="58"/>
      <c r="OHX382" s="58"/>
      <c r="OHY382" s="58"/>
      <c r="OHZ382" s="58"/>
      <c r="OIA382" s="58"/>
      <c r="OIB382" s="58"/>
      <c r="OIC382" s="58"/>
      <c r="OID382" s="58"/>
      <c r="OIE382" s="58"/>
      <c r="OIF382" s="58"/>
      <c r="OII382" s="58"/>
      <c r="OIJ382" s="58"/>
      <c r="OIK382" s="58"/>
      <c r="OIL382" s="58"/>
      <c r="OIM382" s="58"/>
      <c r="OIN382" s="58"/>
      <c r="OIO382" s="58"/>
      <c r="OIP382" s="58"/>
      <c r="OIQ382" s="58"/>
      <c r="OIR382" s="58"/>
      <c r="OIS382" s="58"/>
      <c r="OIT382" s="58"/>
      <c r="OIU382" s="58"/>
      <c r="OIX382" s="58"/>
      <c r="OIY382" s="58"/>
      <c r="OIZ382" s="58"/>
      <c r="OJA382" s="58"/>
      <c r="OJB382" s="58"/>
      <c r="OJC382" s="58"/>
      <c r="OJD382" s="58"/>
      <c r="OJE382" s="58"/>
      <c r="OJF382" s="58"/>
      <c r="OJG382" s="58"/>
      <c r="OJH382" s="58"/>
      <c r="OJI382" s="58"/>
      <c r="OJJ382" s="58"/>
      <c r="OJM382" s="58"/>
      <c r="OJN382" s="58"/>
      <c r="OJO382" s="58"/>
      <c r="OJP382" s="58"/>
      <c r="OJQ382" s="58"/>
      <c r="OJR382" s="58"/>
      <c r="OJS382" s="58"/>
      <c r="OJT382" s="58"/>
      <c r="OJU382" s="58"/>
      <c r="OJV382" s="58"/>
      <c r="OJW382" s="58"/>
      <c r="OJX382" s="58"/>
      <c r="OJY382" s="58"/>
      <c r="OKB382" s="58"/>
      <c r="OKC382" s="58"/>
      <c r="OKD382" s="58"/>
      <c r="OKE382" s="58"/>
      <c r="OKF382" s="58"/>
      <c r="OKG382" s="58"/>
      <c r="OKH382" s="58"/>
      <c r="OKI382" s="58"/>
      <c r="OKJ382" s="58"/>
      <c r="OKK382" s="58"/>
      <c r="OKL382" s="58"/>
      <c r="OKM382" s="58"/>
      <c r="OKN382" s="58"/>
      <c r="OKQ382" s="58"/>
      <c r="OKR382" s="58"/>
      <c r="OKS382" s="58"/>
      <c r="OKT382" s="58"/>
      <c r="OKU382" s="58"/>
      <c r="OKV382" s="58"/>
      <c r="OKW382" s="58"/>
      <c r="OKX382" s="58"/>
      <c r="OKY382" s="58"/>
      <c r="OKZ382" s="58"/>
      <c r="OLA382" s="58"/>
      <c r="OLB382" s="58"/>
      <c r="OLC382" s="58"/>
      <c r="OLF382" s="58"/>
      <c r="OLG382" s="58"/>
      <c r="OLH382" s="58"/>
      <c r="OLI382" s="58"/>
      <c r="OLJ382" s="58"/>
      <c r="OLK382" s="58"/>
      <c r="OLL382" s="58"/>
      <c r="OLM382" s="58"/>
      <c r="OLN382" s="58"/>
      <c r="OLO382" s="58"/>
      <c r="OLP382" s="58"/>
      <c r="OLQ382" s="58"/>
      <c r="OLR382" s="58"/>
      <c r="OLU382" s="58"/>
      <c r="OLV382" s="58"/>
      <c r="OLW382" s="58"/>
      <c r="OLX382" s="58"/>
      <c r="OLY382" s="58"/>
      <c r="OLZ382" s="58"/>
      <c r="OMA382" s="58"/>
      <c r="OMB382" s="58"/>
      <c r="OMC382" s="58"/>
      <c r="OMD382" s="58"/>
      <c r="OME382" s="58"/>
      <c r="OMF382" s="58"/>
      <c r="OMG382" s="58"/>
      <c r="OMJ382" s="58"/>
      <c r="OMK382" s="58"/>
      <c r="OML382" s="58"/>
      <c r="OMM382" s="58"/>
      <c r="OMN382" s="58"/>
      <c r="OMO382" s="58"/>
      <c r="OMP382" s="58"/>
      <c r="OMQ382" s="58"/>
      <c r="OMR382" s="58"/>
      <c r="OMS382" s="58"/>
      <c r="OMT382" s="58"/>
      <c r="OMU382" s="58"/>
      <c r="OMV382" s="58"/>
      <c r="OMY382" s="58"/>
      <c r="OMZ382" s="58"/>
      <c r="ONA382" s="58"/>
      <c r="ONB382" s="58"/>
      <c r="ONC382" s="58"/>
      <c r="OND382" s="58"/>
      <c r="ONE382" s="58"/>
      <c r="ONF382" s="58"/>
      <c r="ONG382" s="58"/>
      <c r="ONH382" s="58"/>
      <c r="ONI382" s="58"/>
      <c r="ONJ382" s="58"/>
      <c r="ONK382" s="58"/>
      <c r="ONN382" s="58"/>
      <c r="ONO382" s="58"/>
      <c r="ONP382" s="58"/>
      <c r="ONQ382" s="58"/>
      <c r="ONR382" s="58"/>
      <c r="ONS382" s="58"/>
      <c r="ONT382" s="58"/>
      <c r="ONU382" s="58"/>
      <c r="ONV382" s="58"/>
      <c r="ONW382" s="58"/>
      <c r="ONX382" s="58"/>
      <c r="ONY382" s="58"/>
      <c r="ONZ382" s="58"/>
      <c r="OOC382" s="58"/>
      <c r="OOD382" s="58"/>
      <c r="OOE382" s="58"/>
      <c r="OOF382" s="58"/>
      <c r="OOG382" s="58"/>
      <c r="OOH382" s="58"/>
      <c r="OOI382" s="58"/>
      <c r="OOJ382" s="58"/>
      <c r="OOK382" s="58"/>
      <c r="OOL382" s="58"/>
      <c r="OOM382" s="58"/>
      <c r="OON382" s="58"/>
      <c r="OOO382" s="58"/>
      <c r="OOR382" s="58"/>
      <c r="OOS382" s="58"/>
      <c r="OOT382" s="58"/>
      <c r="OOU382" s="58"/>
      <c r="OOV382" s="58"/>
      <c r="OOW382" s="58"/>
      <c r="OOX382" s="58"/>
      <c r="OOY382" s="58"/>
      <c r="OOZ382" s="58"/>
      <c r="OPA382" s="58"/>
      <c r="OPB382" s="58"/>
      <c r="OPC382" s="58"/>
      <c r="OPD382" s="58"/>
      <c r="OPG382" s="58"/>
      <c r="OPH382" s="58"/>
      <c r="OPI382" s="58"/>
      <c r="OPJ382" s="58"/>
      <c r="OPK382" s="58"/>
      <c r="OPL382" s="58"/>
      <c r="OPM382" s="58"/>
      <c r="OPN382" s="58"/>
      <c r="OPO382" s="58"/>
      <c r="OPP382" s="58"/>
      <c r="OPQ382" s="58"/>
      <c r="OPR382" s="58"/>
      <c r="OPS382" s="58"/>
      <c r="OPV382" s="58"/>
      <c r="OPW382" s="58"/>
      <c r="OPX382" s="58"/>
      <c r="OPY382" s="58"/>
      <c r="OPZ382" s="58"/>
      <c r="OQA382" s="58"/>
      <c r="OQB382" s="58"/>
      <c r="OQC382" s="58"/>
      <c r="OQD382" s="58"/>
      <c r="OQE382" s="58"/>
      <c r="OQF382" s="58"/>
      <c r="OQG382" s="58"/>
      <c r="OQH382" s="58"/>
      <c r="OQK382" s="58"/>
      <c r="OQL382" s="58"/>
      <c r="OQM382" s="58"/>
      <c r="OQN382" s="58"/>
      <c r="OQO382" s="58"/>
      <c r="OQP382" s="58"/>
      <c r="OQQ382" s="58"/>
      <c r="OQR382" s="58"/>
      <c r="OQS382" s="58"/>
      <c r="OQT382" s="58"/>
      <c r="OQU382" s="58"/>
      <c r="OQV382" s="58"/>
      <c r="OQW382" s="58"/>
      <c r="OQZ382" s="58"/>
      <c r="ORA382" s="58"/>
      <c r="ORB382" s="58"/>
      <c r="ORC382" s="58"/>
      <c r="ORD382" s="58"/>
      <c r="ORE382" s="58"/>
      <c r="ORF382" s="58"/>
      <c r="ORG382" s="58"/>
      <c r="ORH382" s="58"/>
      <c r="ORI382" s="58"/>
      <c r="ORJ382" s="58"/>
      <c r="ORK382" s="58"/>
      <c r="ORL382" s="58"/>
      <c r="ORO382" s="58"/>
      <c r="ORP382" s="58"/>
      <c r="ORQ382" s="58"/>
      <c r="ORR382" s="58"/>
      <c r="ORS382" s="58"/>
      <c r="ORT382" s="58"/>
      <c r="ORU382" s="58"/>
      <c r="ORV382" s="58"/>
      <c r="ORW382" s="58"/>
      <c r="ORX382" s="58"/>
      <c r="ORY382" s="58"/>
      <c r="ORZ382" s="58"/>
      <c r="OSA382" s="58"/>
      <c r="OSD382" s="58"/>
      <c r="OSE382" s="58"/>
      <c r="OSF382" s="58"/>
      <c r="OSG382" s="58"/>
      <c r="OSH382" s="58"/>
      <c r="OSI382" s="58"/>
      <c r="OSJ382" s="58"/>
      <c r="OSK382" s="58"/>
      <c r="OSL382" s="58"/>
      <c r="OSM382" s="58"/>
      <c r="OSN382" s="58"/>
      <c r="OSO382" s="58"/>
      <c r="OSP382" s="58"/>
      <c r="OSS382" s="58"/>
      <c r="OST382" s="58"/>
      <c r="OSU382" s="58"/>
      <c r="OSV382" s="58"/>
      <c r="OSW382" s="58"/>
      <c r="OSX382" s="58"/>
      <c r="OSY382" s="58"/>
      <c r="OSZ382" s="58"/>
      <c r="OTA382" s="58"/>
      <c r="OTB382" s="58"/>
      <c r="OTC382" s="58"/>
      <c r="OTD382" s="58"/>
      <c r="OTE382" s="58"/>
      <c r="OTH382" s="58"/>
      <c r="OTI382" s="58"/>
      <c r="OTJ382" s="58"/>
      <c r="OTK382" s="58"/>
      <c r="OTL382" s="58"/>
      <c r="OTM382" s="58"/>
      <c r="OTN382" s="58"/>
      <c r="OTO382" s="58"/>
      <c r="OTP382" s="58"/>
      <c r="OTQ382" s="58"/>
      <c r="OTR382" s="58"/>
      <c r="OTS382" s="58"/>
      <c r="OTT382" s="58"/>
      <c r="OTW382" s="58"/>
      <c r="OTX382" s="58"/>
      <c r="OTY382" s="58"/>
      <c r="OTZ382" s="58"/>
      <c r="OUA382" s="58"/>
      <c r="OUB382" s="58"/>
      <c r="OUC382" s="58"/>
      <c r="OUD382" s="58"/>
      <c r="OUE382" s="58"/>
      <c r="OUF382" s="58"/>
      <c r="OUG382" s="58"/>
      <c r="OUH382" s="58"/>
      <c r="OUI382" s="58"/>
      <c r="OUL382" s="58"/>
      <c r="OUM382" s="58"/>
      <c r="OUN382" s="58"/>
      <c r="OUO382" s="58"/>
      <c r="OUP382" s="58"/>
      <c r="OUQ382" s="58"/>
      <c r="OUR382" s="58"/>
      <c r="OUS382" s="58"/>
      <c r="OUT382" s="58"/>
      <c r="OUU382" s="58"/>
      <c r="OUV382" s="58"/>
      <c r="OUW382" s="58"/>
      <c r="OUX382" s="58"/>
      <c r="OVA382" s="58"/>
      <c r="OVB382" s="58"/>
      <c r="OVC382" s="58"/>
      <c r="OVD382" s="58"/>
      <c r="OVE382" s="58"/>
      <c r="OVF382" s="58"/>
      <c r="OVG382" s="58"/>
      <c r="OVH382" s="58"/>
      <c r="OVI382" s="58"/>
      <c r="OVJ382" s="58"/>
      <c r="OVK382" s="58"/>
      <c r="OVL382" s="58"/>
      <c r="OVM382" s="58"/>
      <c r="OVP382" s="58"/>
      <c r="OVQ382" s="58"/>
      <c r="OVR382" s="58"/>
      <c r="OVS382" s="58"/>
      <c r="OVT382" s="58"/>
      <c r="OVU382" s="58"/>
      <c r="OVV382" s="58"/>
      <c r="OVW382" s="58"/>
      <c r="OVX382" s="58"/>
      <c r="OVY382" s="58"/>
      <c r="OVZ382" s="58"/>
      <c r="OWA382" s="58"/>
      <c r="OWB382" s="58"/>
      <c r="OWE382" s="58"/>
      <c r="OWF382" s="58"/>
      <c r="OWG382" s="58"/>
      <c r="OWH382" s="58"/>
      <c r="OWI382" s="58"/>
      <c r="OWJ382" s="58"/>
      <c r="OWK382" s="58"/>
      <c r="OWL382" s="58"/>
      <c r="OWM382" s="58"/>
      <c r="OWN382" s="58"/>
      <c r="OWO382" s="58"/>
      <c r="OWP382" s="58"/>
      <c r="OWQ382" s="58"/>
      <c r="OWT382" s="58"/>
      <c r="OWU382" s="58"/>
      <c r="OWV382" s="58"/>
      <c r="OWW382" s="58"/>
      <c r="OWX382" s="58"/>
      <c r="OWY382" s="58"/>
      <c r="OWZ382" s="58"/>
      <c r="OXA382" s="58"/>
      <c r="OXB382" s="58"/>
      <c r="OXC382" s="58"/>
      <c r="OXD382" s="58"/>
      <c r="OXE382" s="58"/>
      <c r="OXF382" s="58"/>
      <c r="OXI382" s="58"/>
      <c r="OXJ382" s="58"/>
      <c r="OXK382" s="58"/>
      <c r="OXL382" s="58"/>
      <c r="OXM382" s="58"/>
      <c r="OXN382" s="58"/>
      <c r="OXO382" s="58"/>
      <c r="OXP382" s="58"/>
      <c r="OXQ382" s="58"/>
      <c r="OXR382" s="58"/>
      <c r="OXS382" s="58"/>
      <c r="OXT382" s="58"/>
      <c r="OXU382" s="58"/>
      <c r="OXX382" s="58"/>
      <c r="OXY382" s="58"/>
      <c r="OXZ382" s="58"/>
      <c r="OYA382" s="58"/>
      <c r="OYB382" s="58"/>
      <c r="OYC382" s="58"/>
      <c r="OYD382" s="58"/>
      <c r="OYE382" s="58"/>
      <c r="OYF382" s="58"/>
      <c r="OYG382" s="58"/>
      <c r="OYH382" s="58"/>
      <c r="OYI382" s="58"/>
      <c r="OYJ382" s="58"/>
      <c r="OYM382" s="58"/>
      <c r="OYN382" s="58"/>
      <c r="OYO382" s="58"/>
      <c r="OYP382" s="58"/>
      <c r="OYQ382" s="58"/>
      <c r="OYR382" s="58"/>
      <c r="OYS382" s="58"/>
      <c r="OYT382" s="58"/>
      <c r="OYU382" s="58"/>
      <c r="OYV382" s="58"/>
      <c r="OYW382" s="58"/>
      <c r="OYX382" s="58"/>
      <c r="OYY382" s="58"/>
      <c r="OZB382" s="58"/>
      <c r="OZC382" s="58"/>
      <c r="OZD382" s="58"/>
      <c r="OZE382" s="58"/>
      <c r="OZF382" s="58"/>
      <c r="OZG382" s="58"/>
      <c r="OZH382" s="58"/>
      <c r="OZI382" s="58"/>
      <c r="OZJ382" s="58"/>
      <c r="OZK382" s="58"/>
      <c r="OZL382" s="58"/>
      <c r="OZM382" s="58"/>
      <c r="OZN382" s="58"/>
      <c r="OZQ382" s="58"/>
      <c r="OZR382" s="58"/>
      <c r="OZS382" s="58"/>
      <c r="OZT382" s="58"/>
      <c r="OZU382" s="58"/>
      <c r="OZV382" s="58"/>
      <c r="OZW382" s="58"/>
      <c r="OZX382" s="58"/>
      <c r="OZY382" s="58"/>
      <c r="OZZ382" s="58"/>
      <c r="PAA382" s="58"/>
      <c r="PAB382" s="58"/>
      <c r="PAC382" s="58"/>
      <c r="PAF382" s="58"/>
      <c r="PAG382" s="58"/>
      <c r="PAH382" s="58"/>
      <c r="PAI382" s="58"/>
      <c r="PAJ382" s="58"/>
      <c r="PAK382" s="58"/>
      <c r="PAL382" s="58"/>
      <c r="PAM382" s="58"/>
      <c r="PAN382" s="58"/>
      <c r="PAO382" s="58"/>
      <c r="PAP382" s="58"/>
      <c r="PAQ382" s="58"/>
      <c r="PAR382" s="58"/>
      <c r="PAU382" s="58"/>
      <c r="PAV382" s="58"/>
      <c r="PAW382" s="58"/>
      <c r="PAX382" s="58"/>
      <c r="PAY382" s="58"/>
      <c r="PAZ382" s="58"/>
      <c r="PBA382" s="58"/>
      <c r="PBB382" s="58"/>
      <c r="PBC382" s="58"/>
      <c r="PBD382" s="58"/>
      <c r="PBE382" s="58"/>
      <c r="PBF382" s="58"/>
      <c r="PBG382" s="58"/>
      <c r="PBJ382" s="58"/>
      <c r="PBK382" s="58"/>
      <c r="PBL382" s="58"/>
      <c r="PBM382" s="58"/>
      <c r="PBN382" s="58"/>
      <c r="PBO382" s="58"/>
      <c r="PBP382" s="58"/>
      <c r="PBQ382" s="58"/>
      <c r="PBR382" s="58"/>
      <c r="PBS382" s="58"/>
      <c r="PBT382" s="58"/>
      <c r="PBU382" s="58"/>
      <c r="PBV382" s="58"/>
      <c r="PBY382" s="58"/>
      <c r="PBZ382" s="58"/>
      <c r="PCA382" s="58"/>
      <c r="PCB382" s="58"/>
      <c r="PCC382" s="58"/>
      <c r="PCD382" s="58"/>
      <c r="PCE382" s="58"/>
      <c r="PCF382" s="58"/>
      <c r="PCG382" s="58"/>
      <c r="PCH382" s="58"/>
      <c r="PCI382" s="58"/>
      <c r="PCJ382" s="58"/>
      <c r="PCK382" s="58"/>
      <c r="PCN382" s="58"/>
      <c r="PCO382" s="58"/>
      <c r="PCP382" s="58"/>
      <c r="PCQ382" s="58"/>
      <c r="PCR382" s="58"/>
      <c r="PCS382" s="58"/>
      <c r="PCT382" s="58"/>
      <c r="PCU382" s="58"/>
      <c r="PCV382" s="58"/>
      <c r="PCW382" s="58"/>
      <c r="PCX382" s="58"/>
      <c r="PCY382" s="58"/>
      <c r="PCZ382" s="58"/>
      <c r="PDC382" s="58"/>
      <c r="PDD382" s="58"/>
      <c r="PDE382" s="58"/>
      <c r="PDF382" s="58"/>
      <c r="PDG382" s="58"/>
      <c r="PDH382" s="58"/>
      <c r="PDI382" s="58"/>
      <c r="PDJ382" s="58"/>
      <c r="PDK382" s="58"/>
      <c r="PDL382" s="58"/>
      <c r="PDM382" s="58"/>
      <c r="PDN382" s="58"/>
      <c r="PDO382" s="58"/>
      <c r="PDR382" s="58"/>
      <c r="PDS382" s="58"/>
      <c r="PDT382" s="58"/>
      <c r="PDU382" s="58"/>
      <c r="PDV382" s="58"/>
      <c r="PDW382" s="58"/>
      <c r="PDX382" s="58"/>
      <c r="PDY382" s="58"/>
      <c r="PDZ382" s="58"/>
      <c r="PEA382" s="58"/>
      <c r="PEB382" s="58"/>
      <c r="PEC382" s="58"/>
      <c r="PED382" s="58"/>
      <c r="PEG382" s="58"/>
      <c r="PEH382" s="58"/>
      <c r="PEI382" s="58"/>
      <c r="PEJ382" s="58"/>
      <c r="PEK382" s="58"/>
      <c r="PEL382" s="58"/>
      <c r="PEM382" s="58"/>
      <c r="PEN382" s="58"/>
      <c r="PEO382" s="58"/>
      <c r="PEP382" s="58"/>
      <c r="PEQ382" s="58"/>
      <c r="PER382" s="58"/>
      <c r="PES382" s="58"/>
      <c r="PEV382" s="58"/>
      <c r="PEW382" s="58"/>
      <c r="PEX382" s="58"/>
      <c r="PEY382" s="58"/>
      <c r="PEZ382" s="58"/>
      <c r="PFA382" s="58"/>
      <c r="PFB382" s="58"/>
      <c r="PFC382" s="58"/>
      <c r="PFD382" s="58"/>
      <c r="PFE382" s="58"/>
      <c r="PFF382" s="58"/>
      <c r="PFG382" s="58"/>
      <c r="PFH382" s="58"/>
      <c r="PFK382" s="58"/>
      <c r="PFL382" s="58"/>
      <c r="PFM382" s="58"/>
      <c r="PFN382" s="58"/>
      <c r="PFO382" s="58"/>
      <c r="PFP382" s="58"/>
      <c r="PFQ382" s="58"/>
      <c r="PFR382" s="58"/>
      <c r="PFS382" s="58"/>
      <c r="PFT382" s="58"/>
      <c r="PFU382" s="58"/>
      <c r="PFV382" s="58"/>
      <c r="PFW382" s="58"/>
      <c r="PFZ382" s="58"/>
      <c r="PGA382" s="58"/>
      <c r="PGB382" s="58"/>
      <c r="PGC382" s="58"/>
      <c r="PGD382" s="58"/>
      <c r="PGE382" s="58"/>
      <c r="PGF382" s="58"/>
      <c r="PGG382" s="58"/>
      <c r="PGH382" s="58"/>
      <c r="PGI382" s="58"/>
      <c r="PGJ382" s="58"/>
      <c r="PGK382" s="58"/>
      <c r="PGL382" s="58"/>
      <c r="PGO382" s="58"/>
      <c r="PGP382" s="58"/>
      <c r="PGQ382" s="58"/>
      <c r="PGR382" s="58"/>
      <c r="PGS382" s="58"/>
      <c r="PGT382" s="58"/>
      <c r="PGU382" s="58"/>
      <c r="PGV382" s="58"/>
      <c r="PGW382" s="58"/>
      <c r="PGX382" s="58"/>
      <c r="PGY382" s="58"/>
      <c r="PGZ382" s="58"/>
      <c r="PHA382" s="58"/>
      <c r="PHD382" s="58"/>
      <c r="PHE382" s="58"/>
      <c r="PHF382" s="58"/>
      <c r="PHG382" s="58"/>
      <c r="PHH382" s="58"/>
      <c r="PHI382" s="58"/>
      <c r="PHJ382" s="58"/>
      <c r="PHK382" s="58"/>
      <c r="PHL382" s="58"/>
      <c r="PHM382" s="58"/>
      <c r="PHN382" s="58"/>
      <c r="PHO382" s="58"/>
      <c r="PHP382" s="58"/>
      <c r="PHS382" s="58"/>
      <c r="PHT382" s="58"/>
      <c r="PHU382" s="58"/>
      <c r="PHV382" s="58"/>
      <c r="PHW382" s="58"/>
      <c r="PHX382" s="58"/>
      <c r="PHY382" s="58"/>
      <c r="PHZ382" s="58"/>
      <c r="PIA382" s="58"/>
      <c r="PIB382" s="58"/>
      <c r="PIC382" s="58"/>
      <c r="PID382" s="58"/>
      <c r="PIE382" s="58"/>
      <c r="PIH382" s="58"/>
      <c r="PII382" s="58"/>
      <c r="PIJ382" s="58"/>
      <c r="PIK382" s="58"/>
      <c r="PIL382" s="58"/>
      <c r="PIM382" s="58"/>
      <c r="PIN382" s="58"/>
      <c r="PIO382" s="58"/>
      <c r="PIP382" s="58"/>
      <c r="PIQ382" s="58"/>
      <c r="PIR382" s="58"/>
      <c r="PIS382" s="58"/>
      <c r="PIT382" s="58"/>
      <c r="PIW382" s="58"/>
      <c r="PIX382" s="58"/>
      <c r="PIY382" s="58"/>
      <c r="PIZ382" s="58"/>
      <c r="PJA382" s="58"/>
      <c r="PJB382" s="58"/>
      <c r="PJC382" s="58"/>
      <c r="PJD382" s="58"/>
      <c r="PJE382" s="58"/>
      <c r="PJF382" s="58"/>
      <c r="PJG382" s="58"/>
      <c r="PJH382" s="58"/>
      <c r="PJI382" s="58"/>
      <c r="PJL382" s="58"/>
      <c r="PJM382" s="58"/>
      <c r="PJN382" s="58"/>
      <c r="PJO382" s="58"/>
      <c r="PJP382" s="58"/>
      <c r="PJQ382" s="58"/>
      <c r="PJR382" s="58"/>
      <c r="PJS382" s="58"/>
      <c r="PJT382" s="58"/>
      <c r="PJU382" s="58"/>
      <c r="PJV382" s="58"/>
      <c r="PJW382" s="58"/>
      <c r="PJX382" s="58"/>
      <c r="PKA382" s="58"/>
      <c r="PKB382" s="58"/>
      <c r="PKC382" s="58"/>
      <c r="PKD382" s="58"/>
      <c r="PKE382" s="58"/>
      <c r="PKF382" s="58"/>
      <c r="PKG382" s="58"/>
      <c r="PKH382" s="58"/>
      <c r="PKI382" s="58"/>
      <c r="PKJ382" s="58"/>
      <c r="PKK382" s="58"/>
      <c r="PKL382" s="58"/>
      <c r="PKM382" s="58"/>
      <c r="PKP382" s="58"/>
      <c r="PKQ382" s="58"/>
      <c r="PKR382" s="58"/>
      <c r="PKS382" s="58"/>
      <c r="PKT382" s="58"/>
      <c r="PKU382" s="58"/>
      <c r="PKV382" s="58"/>
      <c r="PKW382" s="58"/>
      <c r="PKX382" s="58"/>
      <c r="PKY382" s="58"/>
      <c r="PKZ382" s="58"/>
      <c r="PLA382" s="58"/>
      <c r="PLB382" s="58"/>
      <c r="PLE382" s="58"/>
      <c r="PLF382" s="58"/>
      <c r="PLG382" s="58"/>
      <c r="PLH382" s="58"/>
      <c r="PLI382" s="58"/>
      <c r="PLJ382" s="58"/>
      <c r="PLK382" s="58"/>
      <c r="PLL382" s="58"/>
      <c r="PLM382" s="58"/>
      <c r="PLN382" s="58"/>
      <c r="PLO382" s="58"/>
      <c r="PLP382" s="58"/>
      <c r="PLQ382" s="58"/>
      <c r="PLT382" s="58"/>
      <c r="PLU382" s="58"/>
      <c r="PLV382" s="58"/>
      <c r="PLW382" s="58"/>
      <c r="PLX382" s="58"/>
      <c r="PLY382" s="58"/>
      <c r="PLZ382" s="58"/>
      <c r="PMA382" s="58"/>
      <c r="PMB382" s="58"/>
      <c r="PMC382" s="58"/>
      <c r="PMD382" s="58"/>
      <c r="PME382" s="58"/>
      <c r="PMF382" s="58"/>
      <c r="PMI382" s="58"/>
      <c r="PMJ382" s="58"/>
      <c r="PMK382" s="58"/>
      <c r="PML382" s="58"/>
      <c r="PMM382" s="58"/>
      <c r="PMN382" s="58"/>
      <c r="PMO382" s="58"/>
      <c r="PMP382" s="58"/>
      <c r="PMQ382" s="58"/>
      <c r="PMR382" s="58"/>
      <c r="PMS382" s="58"/>
      <c r="PMT382" s="58"/>
      <c r="PMU382" s="58"/>
      <c r="PMX382" s="58"/>
      <c r="PMY382" s="58"/>
      <c r="PMZ382" s="58"/>
      <c r="PNA382" s="58"/>
      <c r="PNB382" s="58"/>
      <c r="PNC382" s="58"/>
      <c r="PND382" s="58"/>
      <c r="PNE382" s="58"/>
      <c r="PNF382" s="58"/>
      <c r="PNG382" s="58"/>
      <c r="PNH382" s="58"/>
      <c r="PNI382" s="58"/>
      <c r="PNJ382" s="58"/>
      <c r="PNM382" s="58"/>
      <c r="PNN382" s="58"/>
      <c r="PNO382" s="58"/>
      <c r="PNP382" s="58"/>
      <c r="PNQ382" s="58"/>
      <c r="PNR382" s="58"/>
      <c r="PNS382" s="58"/>
      <c r="PNT382" s="58"/>
      <c r="PNU382" s="58"/>
      <c r="PNV382" s="58"/>
      <c r="PNW382" s="58"/>
      <c r="PNX382" s="58"/>
      <c r="PNY382" s="58"/>
      <c r="POB382" s="58"/>
      <c r="POC382" s="58"/>
      <c r="POD382" s="58"/>
      <c r="POE382" s="58"/>
      <c r="POF382" s="58"/>
      <c r="POG382" s="58"/>
      <c r="POH382" s="58"/>
      <c r="POI382" s="58"/>
      <c r="POJ382" s="58"/>
      <c r="POK382" s="58"/>
      <c r="POL382" s="58"/>
      <c r="POM382" s="58"/>
      <c r="PON382" s="58"/>
      <c r="POQ382" s="58"/>
      <c r="POR382" s="58"/>
      <c r="POS382" s="58"/>
      <c r="POT382" s="58"/>
      <c r="POU382" s="58"/>
      <c r="POV382" s="58"/>
      <c r="POW382" s="58"/>
      <c r="POX382" s="58"/>
      <c r="POY382" s="58"/>
      <c r="POZ382" s="58"/>
      <c r="PPA382" s="58"/>
      <c r="PPB382" s="58"/>
      <c r="PPC382" s="58"/>
      <c r="PPF382" s="58"/>
      <c r="PPG382" s="58"/>
      <c r="PPH382" s="58"/>
      <c r="PPI382" s="58"/>
      <c r="PPJ382" s="58"/>
      <c r="PPK382" s="58"/>
      <c r="PPL382" s="58"/>
      <c r="PPM382" s="58"/>
      <c r="PPN382" s="58"/>
      <c r="PPO382" s="58"/>
      <c r="PPP382" s="58"/>
      <c r="PPQ382" s="58"/>
      <c r="PPR382" s="58"/>
      <c r="PPU382" s="58"/>
      <c r="PPV382" s="58"/>
      <c r="PPW382" s="58"/>
      <c r="PPX382" s="58"/>
      <c r="PPY382" s="58"/>
      <c r="PPZ382" s="58"/>
      <c r="PQA382" s="58"/>
      <c r="PQB382" s="58"/>
      <c r="PQC382" s="58"/>
      <c r="PQD382" s="58"/>
      <c r="PQE382" s="58"/>
      <c r="PQF382" s="58"/>
      <c r="PQG382" s="58"/>
      <c r="PQJ382" s="58"/>
      <c r="PQK382" s="58"/>
      <c r="PQL382" s="58"/>
      <c r="PQM382" s="58"/>
      <c r="PQN382" s="58"/>
      <c r="PQO382" s="58"/>
      <c r="PQP382" s="58"/>
      <c r="PQQ382" s="58"/>
      <c r="PQR382" s="58"/>
      <c r="PQS382" s="58"/>
      <c r="PQT382" s="58"/>
      <c r="PQU382" s="58"/>
      <c r="PQV382" s="58"/>
      <c r="PQY382" s="58"/>
      <c r="PQZ382" s="58"/>
      <c r="PRA382" s="58"/>
      <c r="PRB382" s="58"/>
      <c r="PRC382" s="58"/>
      <c r="PRD382" s="58"/>
      <c r="PRE382" s="58"/>
      <c r="PRF382" s="58"/>
      <c r="PRG382" s="58"/>
      <c r="PRH382" s="58"/>
      <c r="PRI382" s="58"/>
      <c r="PRJ382" s="58"/>
      <c r="PRK382" s="58"/>
      <c r="PRN382" s="58"/>
      <c r="PRO382" s="58"/>
      <c r="PRP382" s="58"/>
      <c r="PRQ382" s="58"/>
      <c r="PRR382" s="58"/>
      <c r="PRS382" s="58"/>
      <c r="PRT382" s="58"/>
      <c r="PRU382" s="58"/>
      <c r="PRV382" s="58"/>
      <c r="PRW382" s="58"/>
      <c r="PRX382" s="58"/>
      <c r="PRY382" s="58"/>
      <c r="PRZ382" s="58"/>
      <c r="PSC382" s="58"/>
      <c r="PSD382" s="58"/>
      <c r="PSE382" s="58"/>
      <c r="PSF382" s="58"/>
      <c r="PSG382" s="58"/>
      <c r="PSH382" s="58"/>
      <c r="PSI382" s="58"/>
      <c r="PSJ382" s="58"/>
      <c r="PSK382" s="58"/>
      <c r="PSL382" s="58"/>
      <c r="PSM382" s="58"/>
      <c r="PSN382" s="58"/>
      <c r="PSO382" s="58"/>
      <c r="PSR382" s="58"/>
      <c r="PSS382" s="58"/>
      <c r="PST382" s="58"/>
      <c r="PSU382" s="58"/>
      <c r="PSV382" s="58"/>
      <c r="PSW382" s="58"/>
      <c r="PSX382" s="58"/>
      <c r="PSY382" s="58"/>
      <c r="PSZ382" s="58"/>
      <c r="PTA382" s="58"/>
      <c r="PTB382" s="58"/>
      <c r="PTC382" s="58"/>
      <c r="PTD382" s="58"/>
      <c r="PTG382" s="58"/>
      <c r="PTH382" s="58"/>
      <c r="PTI382" s="58"/>
      <c r="PTJ382" s="58"/>
      <c r="PTK382" s="58"/>
      <c r="PTL382" s="58"/>
      <c r="PTM382" s="58"/>
      <c r="PTN382" s="58"/>
      <c r="PTO382" s="58"/>
      <c r="PTP382" s="58"/>
      <c r="PTQ382" s="58"/>
      <c r="PTR382" s="58"/>
      <c r="PTS382" s="58"/>
      <c r="PTV382" s="58"/>
      <c r="PTW382" s="58"/>
      <c r="PTX382" s="58"/>
      <c r="PTY382" s="58"/>
      <c r="PTZ382" s="58"/>
      <c r="PUA382" s="58"/>
      <c r="PUB382" s="58"/>
      <c r="PUC382" s="58"/>
      <c r="PUD382" s="58"/>
      <c r="PUE382" s="58"/>
      <c r="PUF382" s="58"/>
      <c r="PUG382" s="58"/>
      <c r="PUH382" s="58"/>
      <c r="PUK382" s="58"/>
      <c r="PUL382" s="58"/>
      <c r="PUM382" s="58"/>
      <c r="PUN382" s="58"/>
      <c r="PUO382" s="58"/>
      <c r="PUP382" s="58"/>
      <c r="PUQ382" s="58"/>
      <c r="PUR382" s="58"/>
      <c r="PUS382" s="58"/>
      <c r="PUT382" s="58"/>
      <c r="PUU382" s="58"/>
      <c r="PUV382" s="58"/>
      <c r="PUW382" s="58"/>
      <c r="PUZ382" s="58"/>
      <c r="PVA382" s="58"/>
      <c r="PVB382" s="58"/>
      <c r="PVC382" s="58"/>
      <c r="PVD382" s="58"/>
      <c r="PVE382" s="58"/>
      <c r="PVF382" s="58"/>
      <c r="PVG382" s="58"/>
      <c r="PVH382" s="58"/>
      <c r="PVI382" s="58"/>
      <c r="PVJ382" s="58"/>
      <c r="PVK382" s="58"/>
      <c r="PVL382" s="58"/>
      <c r="PVO382" s="58"/>
      <c r="PVP382" s="58"/>
      <c r="PVQ382" s="58"/>
      <c r="PVR382" s="58"/>
      <c r="PVS382" s="58"/>
      <c r="PVT382" s="58"/>
      <c r="PVU382" s="58"/>
      <c r="PVV382" s="58"/>
      <c r="PVW382" s="58"/>
      <c r="PVX382" s="58"/>
      <c r="PVY382" s="58"/>
      <c r="PVZ382" s="58"/>
      <c r="PWA382" s="58"/>
      <c r="PWD382" s="58"/>
      <c r="PWE382" s="58"/>
      <c r="PWF382" s="58"/>
      <c r="PWG382" s="58"/>
      <c r="PWH382" s="58"/>
      <c r="PWI382" s="58"/>
      <c r="PWJ382" s="58"/>
      <c r="PWK382" s="58"/>
      <c r="PWL382" s="58"/>
      <c r="PWM382" s="58"/>
      <c r="PWN382" s="58"/>
      <c r="PWO382" s="58"/>
      <c r="PWP382" s="58"/>
      <c r="PWS382" s="58"/>
      <c r="PWT382" s="58"/>
      <c r="PWU382" s="58"/>
      <c r="PWV382" s="58"/>
      <c r="PWW382" s="58"/>
      <c r="PWX382" s="58"/>
      <c r="PWY382" s="58"/>
      <c r="PWZ382" s="58"/>
      <c r="PXA382" s="58"/>
      <c r="PXB382" s="58"/>
      <c r="PXC382" s="58"/>
      <c r="PXD382" s="58"/>
      <c r="PXE382" s="58"/>
      <c r="PXH382" s="58"/>
      <c r="PXI382" s="58"/>
      <c r="PXJ382" s="58"/>
      <c r="PXK382" s="58"/>
      <c r="PXL382" s="58"/>
      <c r="PXM382" s="58"/>
      <c r="PXN382" s="58"/>
      <c r="PXO382" s="58"/>
      <c r="PXP382" s="58"/>
      <c r="PXQ382" s="58"/>
      <c r="PXR382" s="58"/>
      <c r="PXS382" s="58"/>
      <c r="PXT382" s="58"/>
      <c r="PXW382" s="58"/>
      <c r="PXX382" s="58"/>
      <c r="PXY382" s="58"/>
      <c r="PXZ382" s="58"/>
      <c r="PYA382" s="58"/>
      <c r="PYB382" s="58"/>
      <c r="PYC382" s="58"/>
      <c r="PYD382" s="58"/>
      <c r="PYE382" s="58"/>
      <c r="PYF382" s="58"/>
      <c r="PYG382" s="58"/>
      <c r="PYH382" s="58"/>
      <c r="PYI382" s="58"/>
      <c r="PYL382" s="58"/>
      <c r="PYM382" s="58"/>
      <c r="PYN382" s="58"/>
      <c r="PYO382" s="58"/>
      <c r="PYP382" s="58"/>
      <c r="PYQ382" s="58"/>
      <c r="PYR382" s="58"/>
      <c r="PYS382" s="58"/>
      <c r="PYT382" s="58"/>
      <c r="PYU382" s="58"/>
      <c r="PYV382" s="58"/>
      <c r="PYW382" s="58"/>
      <c r="PYX382" s="58"/>
      <c r="PZA382" s="58"/>
      <c r="PZB382" s="58"/>
      <c r="PZC382" s="58"/>
      <c r="PZD382" s="58"/>
      <c r="PZE382" s="58"/>
      <c r="PZF382" s="58"/>
      <c r="PZG382" s="58"/>
      <c r="PZH382" s="58"/>
      <c r="PZI382" s="58"/>
      <c r="PZJ382" s="58"/>
      <c r="PZK382" s="58"/>
      <c r="PZL382" s="58"/>
      <c r="PZM382" s="58"/>
      <c r="PZP382" s="58"/>
      <c r="PZQ382" s="58"/>
      <c r="PZR382" s="58"/>
      <c r="PZS382" s="58"/>
      <c r="PZT382" s="58"/>
      <c r="PZU382" s="58"/>
      <c r="PZV382" s="58"/>
      <c r="PZW382" s="58"/>
      <c r="PZX382" s="58"/>
      <c r="PZY382" s="58"/>
      <c r="PZZ382" s="58"/>
      <c r="QAA382" s="58"/>
      <c r="QAB382" s="58"/>
      <c r="QAE382" s="58"/>
      <c r="QAF382" s="58"/>
      <c r="QAG382" s="58"/>
      <c r="QAH382" s="58"/>
      <c r="QAI382" s="58"/>
      <c r="QAJ382" s="58"/>
      <c r="QAK382" s="58"/>
      <c r="QAL382" s="58"/>
      <c r="QAM382" s="58"/>
      <c r="QAN382" s="58"/>
      <c r="QAO382" s="58"/>
      <c r="QAP382" s="58"/>
      <c r="QAQ382" s="58"/>
      <c r="QAT382" s="58"/>
      <c r="QAU382" s="58"/>
      <c r="QAV382" s="58"/>
      <c r="QAW382" s="58"/>
      <c r="QAX382" s="58"/>
      <c r="QAY382" s="58"/>
      <c r="QAZ382" s="58"/>
      <c r="QBA382" s="58"/>
      <c r="QBB382" s="58"/>
      <c r="QBC382" s="58"/>
      <c r="QBD382" s="58"/>
      <c r="QBE382" s="58"/>
      <c r="QBF382" s="58"/>
      <c r="QBI382" s="58"/>
      <c r="QBJ382" s="58"/>
      <c r="QBK382" s="58"/>
      <c r="QBL382" s="58"/>
      <c r="QBM382" s="58"/>
      <c r="QBN382" s="58"/>
      <c r="QBO382" s="58"/>
      <c r="QBP382" s="58"/>
      <c r="QBQ382" s="58"/>
      <c r="QBR382" s="58"/>
      <c r="QBS382" s="58"/>
      <c r="QBT382" s="58"/>
      <c r="QBU382" s="58"/>
      <c r="QBX382" s="58"/>
      <c r="QBY382" s="58"/>
      <c r="QBZ382" s="58"/>
      <c r="QCA382" s="58"/>
      <c r="QCB382" s="58"/>
      <c r="QCC382" s="58"/>
      <c r="QCD382" s="58"/>
      <c r="QCE382" s="58"/>
      <c r="QCF382" s="58"/>
      <c r="QCG382" s="58"/>
      <c r="QCH382" s="58"/>
      <c r="QCI382" s="58"/>
      <c r="QCJ382" s="58"/>
      <c r="QCM382" s="58"/>
      <c r="QCN382" s="58"/>
      <c r="QCO382" s="58"/>
      <c r="QCP382" s="58"/>
      <c r="QCQ382" s="58"/>
      <c r="QCR382" s="58"/>
      <c r="QCS382" s="58"/>
      <c r="QCT382" s="58"/>
      <c r="QCU382" s="58"/>
      <c r="QCV382" s="58"/>
      <c r="QCW382" s="58"/>
      <c r="QCX382" s="58"/>
      <c r="QCY382" s="58"/>
      <c r="QDB382" s="58"/>
      <c r="QDC382" s="58"/>
      <c r="QDD382" s="58"/>
      <c r="QDE382" s="58"/>
      <c r="QDF382" s="58"/>
      <c r="QDG382" s="58"/>
      <c r="QDH382" s="58"/>
      <c r="QDI382" s="58"/>
      <c r="QDJ382" s="58"/>
      <c r="QDK382" s="58"/>
      <c r="QDL382" s="58"/>
      <c r="QDM382" s="58"/>
      <c r="QDN382" s="58"/>
      <c r="QDQ382" s="58"/>
      <c r="QDR382" s="58"/>
      <c r="QDS382" s="58"/>
      <c r="QDT382" s="58"/>
      <c r="QDU382" s="58"/>
      <c r="QDV382" s="58"/>
      <c r="QDW382" s="58"/>
      <c r="QDX382" s="58"/>
      <c r="QDY382" s="58"/>
      <c r="QDZ382" s="58"/>
      <c r="QEA382" s="58"/>
      <c r="QEB382" s="58"/>
      <c r="QEC382" s="58"/>
      <c r="QEF382" s="58"/>
      <c r="QEG382" s="58"/>
      <c r="QEH382" s="58"/>
      <c r="QEI382" s="58"/>
      <c r="QEJ382" s="58"/>
      <c r="QEK382" s="58"/>
      <c r="QEL382" s="58"/>
      <c r="QEM382" s="58"/>
      <c r="QEN382" s="58"/>
      <c r="QEO382" s="58"/>
      <c r="QEP382" s="58"/>
      <c r="QEQ382" s="58"/>
      <c r="QER382" s="58"/>
      <c r="QEU382" s="58"/>
      <c r="QEV382" s="58"/>
      <c r="QEW382" s="58"/>
      <c r="QEX382" s="58"/>
      <c r="QEY382" s="58"/>
      <c r="QEZ382" s="58"/>
      <c r="QFA382" s="58"/>
      <c r="QFB382" s="58"/>
      <c r="QFC382" s="58"/>
      <c r="QFD382" s="58"/>
      <c r="QFE382" s="58"/>
      <c r="QFF382" s="58"/>
      <c r="QFG382" s="58"/>
      <c r="QFJ382" s="58"/>
      <c r="QFK382" s="58"/>
      <c r="QFL382" s="58"/>
      <c r="QFM382" s="58"/>
      <c r="QFN382" s="58"/>
      <c r="QFO382" s="58"/>
      <c r="QFP382" s="58"/>
      <c r="QFQ382" s="58"/>
      <c r="QFR382" s="58"/>
      <c r="QFS382" s="58"/>
      <c r="QFT382" s="58"/>
      <c r="QFU382" s="58"/>
      <c r="QFV382" s="58"/>
      <c r="QFY382" s="58"/>
      <c r="QFZ382" s="58"/>
      <c r="QGA382" s="58"/>
      <c r="QGB382" s="58"/>
      <c r="QGC382" s="58"/>
      <c r="QGD382" s="58"/>
      <c r="QGE382" s="58"/>
      <c r="QGF382" s="58"/>
      <c r="QGG382" s="58"/>
      <c r="QGH382" s="58"/>
      <c r="QGI382" s="58"/>
      <c r="QGJ382" s="58"/>
      <c r="QGK382" s="58"/>
      <c r="QGN382" s="58"/>
      <c r="QGO382" s="58"/>
      <c r="QGP382" s="58"/>
      <c r="QGQ382" s="58"/>
      <c r="QGR382" s="58"/>
      <c r="QGS382" s="58"/>
      <c r="QGT382" s="58"/>
      <c r="QGU382" s="58"/>
      <c r="QGV382" s="58"/>
      <c r="QGW382" s="58"/>
      <c r="QGX382" s="58"/>
      <c r="QGY382" s="58"/>
      <c r="QGZ382" s="58"/>
      <c r="QHC382" s="58"/>
      <c r="QHD382" s="58"/>
      <c r="QHE382" s="58"/>
      <c r="QHF382" s="58"/>
      <c r="QHG382" s="58"/>
      <c r="QHH382" s="58"/>
      <c r="QHI382" s="58"/>
      <c r="QHJ382" s="58"/>
      <c r="QHK382" s="58"/>
      <c r="QHL382" s="58"/>
      <c r="QHM382" s="58"/>
      <c r="QHN382" s="58"/>
      <c r="QHO382" s="58"/>
      <c r="QHR382" s="58"/>
      <c r="QHS382" s="58"/>
      <c r="QHT382" s="58"/>
      <c r="QHU382" s="58"/>
      <c r="QHV382" s="58"/>
      <c r="QHW382" s="58"/>
      <c r="QHX382" s="58"/>
      <c r="QHY382" s="58"/>
      <c r="QHZ382" s="58"/>
      <c r="QIA382" s="58"/>
      <c r="QIB382" s="58"/>
      <c r="QIC382" s="58"/>
      <c r="QID382" s="58"/>
      <c r="QIG382" s="58"/>
      <c r="QIH382" s="58"/>
      <c r="QII382" s="58"/>
      <c r="QIJ382" s="58"/>
      <c r="QIK382" s="58"/>
      <c r="QIL382" s="58"/>
      <c r="QIM382" s="58"/>
      <c r="QIN382" s="58"/>
      <c r="QIO382" s="58"/>
      <c r="QIP382" s="58"/>
      <c r="QIQ382" s="58"/>
      <c r="QIR382" s="58"/>
      <c r="QIS382" s="58"/>
      <c r="QIV382" s="58"/>
      <c r="QIW382" s="58"/>
      <c r="QIX382" s="58"/>
      <c r="QIY382" s="58"/>
      <c r="QIZ382" s="58"/>
      <c r="QJA382" s="58"/>
      <c r="QJB382" s="58"/>
      <c r="QJC382" s="58"/>
      <c r="QJD382" s="58"/>
      <c r="QJE382" s="58"/>
      <c r="QJF382" s="58"/>
      <c r="QJG382" s="58"/>
      <c r="QJH382" s="58"/>
      <c r="QJK382" s="58"/>
      <c r="QJL382" s="58"/>
      <c r="QJM382" s="58"/>
      <c r="QJN382" s="58"/>
      <c r="QJO382" s="58"/>
      <c r="QJP382" s="58"/>
      <c r="QJQ382" s="58"/>
      <c r="QJR382" s="58"/>
      <c r="QJS382" s="58"/>
      <c r="QJT382" s="58"/>
      <c r="QJU382" s="58"/>
      <c r="QJV382" s="58"/>
      <c r="QJW382" s="58"/>
      <c r="QJZ382" s="58"/>
      <c r="QKA382" s="58"/>
      <c r="QKB382" s="58"/>
      <c r="QKC382" s="58"/>
      <c r="QKD382" s="58"/>
      <c r="QKE382" s="58"/>
      <c r="QKF382" s="58"/>
      <c r="QKG382" s="58"/>
      <c r="QKH382" s="58"/>
      <c r="QKI382" s="58"/>
      <c r="QKJ382" s="58"/>
      <c r="QKK382" s="58"/>
      <c r="QKL382" s="58"/>
      <c r="QKO382" s="58"/>
      <c r="QKP382" s="58"/>
      <c r="QKQ382" s="58"/>
      <c r="QKR382" s="58"/>
      <c r="QKS382" s="58"/>
      <c r="QKT382" s="58"/>
      <c r="QKU382" s="58"/>
      <c r="QKV382" s="58"/>
      <c r="QKW382" s="58"/>
      <c r="QKX382" s="58"/>
      <c r="QKY382" s="58"/>
      <c r="QKZ382" s="58"/>
      <c r="QLA382" s="58"/>
      <c r="QLD382" s="58"/>
      <c r="QLE382" s="58"/>
      <c r="QLF382" s="58"/>
      <c r="QLG382" s="58"/>
      <c r="QLH382" s="58"/>
      <c r="QLI382" s="58"/>
      <c r="QLJ382" s="58"/>
      <c r="QLK382" s="58"/>
      <c r="QLL382" s="58"/>
      <c r="QLM382" s="58"/>
      <c r="QLN382" s="58"/>
      <c r="QLO382" s="58"/>
      <c r="QLP382" s="58"/>
      <c r="QLS382" s="58"/>
      <c r="QLT382" s="58"/>
      <c r="QLU382" s="58"/>
      <c r="QLV382" s="58"/>
      <c r="QLW382" s="58"/>
      <c r="QLX382" s="58"/>
      <c r="QLY382" s="58"/>
      <c r="QLZ382" s="58"/>
      <c r="QMA382" s="58"/>
      <c r="QMB382" s="58"/>
      <c r="QMC382" s="58"/>
      <c r="QMD382" s="58"/>
      <c r="QME382" s="58"/>
      <c r="QMH382" s="58"/>
      <c r="QMI382" s="58"/>
      <c r="QMJ382" s="58"/>
      <c r="QMK382" s="58"/>
      <c r="QML382" s="58"/>
      <c r="QMM382" s="58"/>
      <c r="QMN382" s="58"/>
      <c r="QMO382" s="58"/>
      <c r="QMP382" s="58"/>
      <c r="QMQ382" s="58"/>
      <c r="QMR382" s="58"/>
      <c r="QMS382" s="58"/>
      <c r="QMT382" s="58"/>
      <c r="QMW382" s="58"/>
      <c r="QMX382" s="58"/>
      <c r="QMY382" s="58"/>
      <c r="QMZ382" s="58"/>
      <c r="QNA382" s="58"/>
      <c r="QNB382" s="58"/>
      <c r="QNC382" s="58"/>
      <c r="QND382" s="58"/>
      <c r="QNE382" s="58"/>
      <c r="QNF382" s="58"/>
      <c r="QNG382" s="58"/>
      <c r="QNH382" s="58"/>
      <c r="QNI382" s="58"/>
      <c r="QNL382" s="58"/>
      <c r="QNM382" s="58"/>
      <c r="QNN382" s="58"/>
      <c r="QNO382" s="58"/>
      <c r="QNP382" s="58"/>
      <c r="QNQ382" s="58"/>
      <c r="QNR382" s="58"/>
      <c r="QNS382" s="58"/>
      <c r="QNT382" s="58"/>
      <c r="QNU382" s="58"/>
      <c r="QNV382" s="58"/>
      <c r="QNW382" s="58"/>
      <c r="QNX382" s="58"/>
      <c r="QOA382" s="58"/>
      <c r="QOB382" s="58"/>
      <c r="QOC382" s="58"/>
      <c r="QOD382" s="58"/>
      <c r="QOE382" s="58"/>
      <c r="QOF382" s="58"/>
      <c r="QOG382" s="58"/>
      <c r="QOH382" s="58"/>
      <c r="QOI382" s="58"/>
      <c r="QOJ382" s="58"/>
      <c r="QOK382" s="58"/>
      <c r="QOL382" s="58"/>
      <c r="QOM382" s="58"/>
      <c r="QOP382" s="58"/>
      <c r="QOQ382" s="58"/>
      <c r="QOR382" s="58"/>
      <c r="QOS382" s="58"/>
      <c r="QOT382" s="58"/>
      <c r="QOU382" s="58"/>
      <c r="QOV382" s="58"/>
      <c r="QOW382" s="58"/>
      <c r="QOX382" s="58"/>
      <c r="QOY382" s="58"/>
      <c r="QOZ382" s="58"/>
      <c r="QPA382" s="58"/>
      <c r="QPB382" s="58"/>
      <c r="QPE382" s="58"/>
      <c r="QPF382" s="58"/>
      <c r="QPG382" s="58"/>
      <c r="QPH382" s="58"/>
      <c r="QPI382" s="58"/>
      <c r="QPJ382" s="58"/>
      <c r="QPK382" s="58"/>
      <c r="QPL382" s="58"/>
      <c r="QPM382" s="58"/>
      <c r="QPN382" s="58"/>
      <c r="QPO382" s="58"/>
      <c r="QPP382" s="58"/>
      <c r="QPQ382" s="58"/>
      <c r="QPT382" s="58"/>
      <c r="QPU382" s="58"/>
      <c r="QPV382" s="58"/>
      <c r="QPW382" s="58"/>
      <c r="QPX382" s="58"/>
      <c r="QPY382" s="58"/>
      <c r="QPZ382" s="58"/>
      <c r="QQA382" s="58"/>
      <c r="QQB382" s="58"/>
      <c r="QQC382" s="58"/>
      <c r="QQD382" s="58"/>
      <c r="QQE382" s="58"/>
      <c r="QQF382" s="58"/>
      <c r="QQI382" s="58"/>
      <c r="QQJ382" s="58"/>
      <c r="QQK382" s="58"/>
      <c r="QQL382" s="58"/>
      <c r="QQM382" s="58"/>
      <c r="QQN382" s="58"/>
      <c r="QQO382" s="58"/>
      <c r="QQP382" s="58"/>
      <c r="QQQ382" s="58"/>
      <c r="QQR382" s="58"/>
      <c r="QQS382" s="58"/>
      <c r="QQT382" s="58"/>
      <c r="QQU382" s="58"/>
      <c r="QQX382" s="58"/>
      <c r="QQY382" s="58"/>
      <c r="QQZ382" s="58"/>
      <c r="QRA382" s="58"/>
      <c r="QRB382" s="58"/>
      <c r="QRC382" s="58"/>
      <c r="QRD382" s="58"/>
      <c r="QRE382" s="58"/>
      <c r="QRF382" s="58"/>
      <c r="QRG382" s="58"/>
      <c r="QRH382" s="58"/>
      <c r="QRI382" s="58"/>
      <c r="QRJ382" s="58"/>
      <c r="QRM382" s="58"/>
      <c r="QRN382" s="58"/>
      <c r="QRO382" s="58"/>
      <c r="QRP382" s="58"/>
      <c r="QRQ382" s="58"/>
      <c r="QRR382" s="58"/>
      <c r="QRS382" s="58"/>
      <c r="QRT382" s="58"/>
      <c r="QRU382" s="58"/>
      <c r="QRV382" s="58"/>
      <c r="QRW382" s="58"/>
      <c r="QRX382" s="58"/>
      <c r="QRY382" s="58"/>
      <c r="QSB382" s="58"/>
      <c r="QSC382" s="58"/>
      <c r="QSD382" s="58"/>
      <c r="QSE382" s="58"/>
      <c r="QSF382" s="58"/>
      <c r="QSG382" s="58"/>
      <c r="QSH382" s="58"/>
      <c r="QSI382" s="58"/>
      <c r="QSJ382" s="58"/>
      <c r="QSK382" s="58"/>
      <c r="QSL382" s="58"/>
      <c r="QSM382" s="58"/>
      <c r="QSN382" s="58"/>
      <c r="QSQ382" s="58"/>
      <c r="QSR382" s="58"/>
      <c r="QSS382" s="58"/>
      <c r="QST382" s="58"/>
      <c r="QSU382" s="58"/>
      <c r="QSV382" s="58"/>
      <c r="QSW382" s="58"/>
      <c r="QSX382" s="58"/>
      <c r="QSY382" s="58"/>
      <c r="QSZ382" s="58"/>
      <c r="QTA382" s="58"/>
      <c r="QTB382" s="58"/>
      <c r="QTC382" s="58"/>
      <c r="QTF382" s="58"/>
      <c r="QTG382" s="58"/>
      <c r="QTH382" s="58"/>
      <c r="QTI382" s="58"/>
      <c r="QTJ382" s="58"/>
      <c r="QTK382" s="58"/>
      <c r="QTL382" s="58"/>
      <c r="QTM382" s="58"/>
      <c r="QTN382" s="58"/>
      <c r="QTO382" s="58"/>
      <c r="QTP382" s="58"/>
      <c r="QTQ382" s="58"/>
      <c r="QTR382" s="58"/>
      <c r="QTU382" s="58"/>
      <c r="QTV382" s="58"/>
      <c r="QTW382" s="58"/>
      <c r="QTX382" s="58"/>
      <c r="QTY382" s="58"/>
      <c r="QTZ382" s="58"/>
      <c r="QUA382" s="58"/>
      <c r="QUB382" s="58"/>
      <c r="QUC382" s="58"/>
      <c r="QUD382" s="58"/>
      <c r="QUE382" s="58"/>
      <c r="QUF382" s="58"/>
      <c r="QUG382" s="58"/>
      <c r="QUJ382" s="58"/>
      <c r="QUK382" s="58"/>
      <c r="QUL382" s="58"/>
      <c r="QUM382" s="58"/>
      <c r="QUN382" s="58"/>
      <c r="QUO382" s="58"/>
      <c r="QUP382" s="58"/>
      <c r="QUQ382" s="58"/>
      <c r="QUR382" s="58"/>
      <c r="QUS382" s="58"/>
      <c r="QUT382" s="58"/>
      <c r="QUU382" s="58"/>
      <c r="QUV382" s="58"/>
      <c r="QUY382" s="58"/>
      <c r="QUZ382" s="58"/>
      <c r="QVA382" s="58"/>
      <c r="QVB382" s="58"/>
      <c r="QVC382" s="58"/>
      <c r="QVD382" s="58"/>
      <c r="QVE382" s="58"/>
      <c r="QVF382" s="58"/>
      <c r="QVG382" s="58"/>
      <c r="QVH382" s="58"/>
      <c r="QVI382" s="58"/>
      <c r="QVJ382" s="58"/>
      <c r="QVK382" s="58"/>
      <c r="QVN382" s="58"/>
      <c r="QVO382" s="58"/>
      <c r="QVP382" s="58"/>
      <c r="QVQ382" s="58"/>
      <c r="QVR382" s="58"/>
      <c r="QVS382" s="58"/>
      <c r="QVT382" s="58"/>
      <c r="QVU382" s="58"/>
      <c r="QVV382" s="58"/>
      <c r="QVW382" s="58"/>
      <c r="QVX382" s="58"/>
      <c r="QVY382" s="58"/>
      <c r="QVZ382" s="58"/>
      <c r="QWC382" s="58"/>
      <c r="QWD382" s="58"/>
      <c r="QWE382" s="58"/>
      <c r="QWF382" s="58"/>
      <c r="QWG382" s="58"/>
      <c r="QWH382" s="58"/>
      <c r="QWI382" s="58"/>
      <c r="QWJ382" s="58"/>
      <c r="QWK382" s="58"/>
      <c r="QWL382" s="58"/>
      <c r="QWM382" s="58"/>
      <c r="QWN382" s="58"/>
      <c r="QWO382" s="58"/>
      <c r="QWR382" s="58"/>
      <c r="QWS382" s="58"/>
      <c r="QWT382" s="58"/>
      <c r="QWU382" s="58"/>
      <c r="QWV382" s="58"/>
      <c r="QWW382" s="58"/>
      <c r="QWX382" s="58"/>
      <c r="QWY382" s="58"/>
      <c r="QWZ382" s="58"/>
      <c r="QXA382" s="58"/>
      <c r="QXB382" s="58"/>
      <c r="QXC382" s="58"/>
      <c r="QXD382" s="58"/>
      <c r="QXG382" s="58"/>
      <c r="QXH382" s="58"/>
      <c r="QXI382" s="58"/>
      <c r="QXJ382" s="58"/>
      <c r="QXK382" s="58"/>
      <c r="QXL382" s="58"/>
      <c r="QXM382" s="58"/>
      <c r="QXN382" s="58"/>
      <c r="QXO382" s="58"/>
      <c r="QXP382" s="58"/>
      <c r="QXQ382" s="58"/>
      <c r="QXR382" s="58"/>
      <c r="QXS382" s="58"/>
      <c r="QXV382" s="58"/>
      <c r="QXW382" s="58"/>
      <c r="QXX382" s="58"/>
      <c r="QXY382" s="58"/>
      <c r="QXZ382" s="58"/>
      <c r="QYA382" s="58"/>
      <c r="QYB382" s="58"/>
      <c r="QYC382" s="58"/>
      <c r="QYD382" s="58"/>
      <c r="QYE382" s="58"/>
      <c r="QYF382" s="58"/>
      <c r="QYG382" s="58"/>
      <c r="QYH382" s="58"/>
      <c r="QYK382" s="58"/>
      <c r="QYL382" s="58"/>
      <c r="QYM382" s="58"/>
      <c r="QYN382" s="58"/>
      <c r="QYO382" s="58"/>
      <c r="QYP382" s="58"/>
      <c r="QYQ382" s="58"/>
      <c r="QYR382" s="58"/>
      <c r="QYS382" s="58"/>
      <c r="QYT382" s="58"/>
      <c r="QYU382" s="58"/>
      <c r="QYV382" s="58"/>
      <c r="QYW382" s="58"/>
      <c r="QYZ382" s="58"/>
      <c r="QZA382" s="58"/>
      <c r="QZB382" s="58"/>
      <c r="QZC382" s="58"/>
      <c r="QZD382" s="58"/>
      <c r="QZE382" s="58"/>
      <c r="QZF382" s="58"/>
      <c r="QZG382" s="58"/>
      <c r="QZH382" s="58"/>
      <c r="QZI382" s="58"/>
      <c r="QZJ382" s="58"/>
      <c r="QZK382" s="58"/>
      <c r="QZL382" s="58"/>
      <c r="QZO382" s="58"/>
      <c r="QZP382" s="58"/>
      <c r="QZQ382" s="58"/>
      <c r="QZR382" s="58"/>
      <c r="QZS382" s="58"/>
      <c r="QZT382" s="58"/>
      <c r="QZU382" s="58"/>
      <c r="QZV382" s="58"/>
      <c r="QZW382" s="58"/>
      <c r="QZX382" s="58"/>
      <c r="QZY382" s="58"/>
      <c r="QZZ382" s="58"/>
      <c r="RAA382" s="58"/>
      <c r="RAD382" s="58"/>
      <c r="RAE382" s="58"/>
      <c r="RAF382" s="58"/>
      <c r="RAG382" s="58"/>
      <c r="RAH382" s="58"/>
      <c r="RAI382" s="58"/>
      <c r="RAJ382" s="58"/>
      <c r="RAK382" s="58"/>
      <c r="RAL382" s="58"/>
      <c r="RAM382" s="58"/>
      <c r="RAN382" s="58"/>
      <c r="RAO382" s="58"/>
      <c r="RAP382" s="58"/>
      <c r="RAS382" s="58"/>
      <c r="RAT382" s="58"/>
      <c r="RAU382" s="58"/>
      <c r="RAV382" s="58"/>
      <c r="RAW382" s="58"/>
      <c r="RAX382" s="58"/>
      <c r="RAY382" s="58"/>
      <c r="RAZ382" s="58"/>
      <c r="RBA382" s="58"/>
      <c r="RBB382" s="58"/>
      <c r="RBC382" s="58"/>
      <c r="RBD382" s="58"/>
      <c r="RBE382" s="58"/>
      <c r="RBH382" s="58"/>
      <c r="RBI382" s="58"/>
      <c r="RBJ382" s="58"/>
      <c r="RBK382" s="58"/>
      <c r="RBL382" s="58"/>
      <c r="RBM382" s="58"/>
      <c r="RBN382" s="58"/>
      <c r="RBO382" s="58"/>
      <c r="RBP382" s="58"/>
      <c r="RBQ382" s="58"/>
      <c r="RBR382" s="58"/>
      <c r="RBS382" s="58"/>
      <c r="RBT382" s="58"/>
      <c r="RBW382" s="58"/>
      <c r="RBX382" s="58"/>
      <c r="RBY382" s="58"/>
      <c r="RBZ382" s="58"/>
      <c r="RCA382" s="58"/>
      <c r="RCB382" s="58"/>
      <c r="RCC382" s="58"/>
      <c r="RCD382" s="58"/>
      <c r="RCE382" s="58"/>
      <c r="RCF382" s="58"/>
      <c r="RCG382" s="58"/>
      <c r="RCH382" s="58"/>
      <c r="RCI382" s="58"/>
      <c r="RCL382" s="58"/>
      <c r="RCM382" s="58"/>
      <c r="RCN382" s="58"/>
      <c r="RCO382" s="58"/>
      <c r="RCP382" s="58"/>
      <c r="RCQ382" s="58"/>
      <c r="RCR382" s="58"/>
      <c r="RCS382" s="58"/>
      <c r="RCT382" s="58"/>
      <c r="RCU382" s="58"/>
      <c r="RCV382" s="58"/>
      <c r="RCW382" s="58"/>
      <c r="RCX382" s="58"/>
      <c r="RDA382" s="58"/>
      <c r="RDB382" s="58"/>
      <c r="RDC382" s="58"/>
      <c r="RDD382" s="58"/>
      <c r="RDE382" s="58"/>
      <c r="RDF382" s="58"/>
      <c r="RDG382" s="58"/>
      <c r="RDH382" s="58"/>
      <c r="RDI382" s="58"/>
      <c r="RDJ382" s="58"/>
      <c r="RDK382" s="58"/>
      <c r="RDL382" s="58"/>
      <c r="RDM382" s="58"/>
      <c r="RDP382" s="58"/>
      <c r="RDQ382" s="58"/>
      <c r="RDR382" s="58"/>
      <c r="RDS382" s="58"/>
      <c r="RDT382" s="58"/>
      <c r="RDU382" s="58"/>
      <c r="RDV382" s="58"/>
      <c r="RDW382" s="58"/>
      <c r="RDX382" s="58"/>
      <c r="RDY382" s="58"/>
      <c r="RDZ382" s="58"/>
      <c r="REA382" s="58"/>
      <c r="REB382" s="58"/>
      <c r="REE382" s="58"/>
      <c r="REF382" s="58"/>
      <c r="REG382" s="58"/>
      <c r="REH382" s="58"/>
      <c r="REI382" s="58"/>
      <c r="REJ382" s="58"/>
      <c r="REK382" s="58"/>
      <c r="REL382" s="58"/>
      <c r="REM382" s="58"/>
      <c r="REN382" s="58"/>
      <c r="REO382" s="58"/>
      <c r="REP382" s="58"/>
      <c r="REQ382" s="58"/>
      <c r="RET382" s="58"/>
      <c r="REU382" s="58"/>
      <c r="REV382" s="58"/>
      <c r="REW382" s="58"/>
      <c r="REX382" s="58"/>
      <c r="REY382" s="58"/>
      <c r="REZ382" s="58"/>
      <c r="RFA382" s="58"/>
      <c r="RFB382" s="58"/>
      <c r="RFC382" s="58"/>
      <c r="RFD382" s="58"/>
      <c r="RFE382" s="58"/>
      <c r="RFF382" s="58"/>
      <c r="RFI382" s="58"/>
      <c r="RFJ382" s="58"/>
      <c r="RFK382" s="58"/>
      <c r="RFL382" s="58"/>
      <c r="RFM382" s="58"/>
      <c r="RFN382" s="58"/>
      <c r="RFO382" s="58"/>
      <c r="RFP382" s="58"/>
      <c r="RFQ382" s="58"/>
      <c r="RFR382" s="58"/>
      <c r="RFS382" s="58"/>
      <c r="RFT382" s="58"/>
      <c r="RFU382" s="58"/>
      <c r="RFX382" s="58"/>
      <c r="RFY382" s="58"/>
      <c r="RFZ382" s="58"/>
      <c r="RGA382" s="58"/>
      <c r="RGB382" s="58"/>
      <c r="RGC382" s="58"/>
      <c r="RGD382" s="58"/>
      <c r="RGE382" s="58"/>
      <c r="RGF382" s="58"/>
      <c r="RGG382" s="58"/>
      <c r="RGH382" s="58"/>
      <c r="RGI382" s="58"/>
      <c r="RGJ382" s="58"/>
      <c r="RGM382" s="58"/>
      <c r="RGN382" s="58"/>
      <c r="RGO382" s="58"/>
      <c r="RGP382" s="58"/>
      <c r="RGQ382" s="58"/>
      <c r="RGR382" s="58"/>
      <c r="RGS382" s="58"/>
      <c r="RGT382" s="58"/>
      <c r="RGU382" s="58"/>
      <c r="RGV382" s="58"/>
      <c r="RGW382" s="58"/>
      <c r="RGX382" s="58"/>
      <c r="RGY382" s="58"/>
      <c r="RHB382" s="58"/>
      <c r="RHC382" s="58"/>
      <c r="RHD382" s="58"/>
      <c r="RHE382" s="58"/>
      <c r="RHF382" s="58"/>
      <c r="RHG382" s="58"/>
      <c r="RHH382" s="58"/>
      <c r="RHI382" s="58"/>
      <c r="RHJ382" s="58"/>
      <c r="RHK382" s="58"/>
      <c r="RHL382" s="58"/>
      <c r="RHM382" s="58"/>
      <c r="RHN382" s="58"/>
      <c r="RHQ382" s="58"/>
      <c r="RHR382" s="58"/>
      <c r="RHS382" s="58"/>
      <c r="RHT382" s="58"/>
      <c r="RHU382" s="58"/>
      <c r="RHV382" s="58"/>
      <c r="RHW382" s="58"/>
      <c r="RHX382" s="58"/>
      <c r="RHY382" s="58"/>
      <c r="RHZ382" s="58"/>
      <c r="RIA382" s="58"/>
      <c r="RIB382" s="58"/>
      <c r="RIC382" s="58"/>
      <c r="RIF382" s="58"/>
      <c r="RIG382" s="58"/>
      <c r="RIH382" s="58"/>
      <c r="RII382" s="58"/>
      <c r="RIJ382" s="58"/>
      <c r="RIK382" s="58"/>
      <c r="RIL382" s="58"/>
      <c r="RIM382" s="58"/>
      <c r="RIN382" s="58"/>
      <c r="RIO382" s="58"/>
      <c r="RIP382" s="58"/>
      <c r="RIQ382" s="58"/>
      <c r="RIR382" s="58"/>
      <c r="RIU382" s="58"/>
      <c r="RIV382" s="58"/>
      <c r="RIW382" s="58"/>
      <c r="RIX382" s="58"/>
      <c r="RIY382" s="58"/>
      <c r="RIZ382" s="58"/>
      <c r="RJA382" s="58"/>
      <c r="RJB382" s="58"/>
      <c r="RJC382" s="58"/>
      <c r="RJD382" s="58"/>
      <c r="RJE382" s="58"/>
      <c r="RJF382" s="58"/>
      <c r="RJG382" s="58"/>
      <c r="RJJ382" s="58"/>
      <c r="RJK382" s="58"/>
      <c r="RJL382" s="58"/>
      <c r="RJM382" s="58"/>
      <c r="RJN382" s="58"/>
      <c r="RJO382" s="58"/>
      <c r="RJP382" s="58"/>
      <c r="RJQ382" s="58"/>
      <c r="RJR382" s="58"/>
      <c r="RJS382" s="58"/>
      <c r="RJT382" s="58"/>
      <c r="RJU382" s="58"/>
      <c r="RJV382" s="58"/>
      <c r="RJY382" s="58"/>
      <c r="RJZ382" s="58"/>
      <c r="RKA382" s="58"/>
      <c r="RKB382" s="58"/>
      <c r="RKC382" s="58"/>
      <c r="RKD382" s="58"/>
      <c r="RKE382" s="58"/>
      <c r="RKF382" s="58"/>
      <c r="RKG382" s="58"/>
      <c r="RKH382" s="58"/>
      <c r="RKI382" s="58"/>
      <c r="RKJ382" s="58"/>
      <c r="RKK382" s="58"/>
      <c r="RKN382" s="58"/>
      <c r="RKO382" s="58"/>
      <c r="RKP382" s="58"/>
      <c r="RKQ382" s="58"/>
      <c r="RKR382" s="58"/>
      <c r="RKS382" s="58"/>
      <c r="RKT382" s="58"/>
      <c r="RKU382" s="58"/>
      <c r="RKV382" s="58"/>
      <c r="RKW382" s="58"/>
      <c r="RKX382" s="58"/>
      <c r="RKY382" s="58"/>
      <c r="RKZ382" s="58"/>
      <c r="RLC382" s="58"/>
      <c r="RLD382" s="58"/>
      <c r="RLE382" s="58"/>
      <c r="RLF382" s="58"/>
      <c r="RLG382" s="58"/>
      <c r="RLH382" s="58"/>
      <c r="RLI382" s="58"/>
      <c r="RLJ382" s="58"/>
      <c r="RLK382" s="58"/>
      <c r="RLL382" s="58"/>
      <c r="RLM382" s="58"/>
      <c r="RLN382" s="58"/>
      <c r="RLO382" s="58"/>
      <c r="RLR382" s="58"/>
      <c r="RLS382" s="58"/>
      <c r="RLT382" s="58"/>
      <c r="RLU382" s="58"/>
      <c r="RLV382" s="58"/>
      <c r="RLW382" s="58"/>
      <c r="RLX382" s="58"/>
      <c r="RLY382" s="58"/>
      <c r="RLZ382" s="58"/>
      <c r="RMA382" s="58"/>
      <c r="RMB382" s="58"/>
      <c r="RMC382" s="58"/>
      <c r="RMD382" s="58"/>
      <c r="RMG382" s="58"/>
      <c r="RMH382" s="58"/>
      <c r="RMI382" s="58"/>
      <c r="RMJ382" s="58"/>
      <c r="RMK382" s="58"/>
      <c r="RML382" s="58"/>
      <c r="RMM382" s="58"/>
      <c r="RMN382" s="58"/>
      <c r="RMO382" s="58"/>
      <c r="RMP382" s="58"/>
      <c r="RMQ382" s="58"/>
      <c r="RMR382" s="58"/>
      <c r="RMS382" s="58"/>
      <c r="RMV382" s="58"/>
      <c r="RMW382" s="58"/>
      <c r="RMX382" s="58"/>
      <c r="RMY382" s="58"/>
      <c r="RMZ382" s="58"/>
      <c r="RNA382" s="58"/>
      <c r="RNB382" s="58"/>
      <c r="RNC382" s="58"/>
      <c r="RND382" s="58"/>
      <c r="RNE382" s="58"/>
      <c r="RNF382" s="58"/>
      <c r="RNG382" s="58"/>
      <c r="RNH382" s="58"/>
      <c r="RNK382" s="58"/>
      <c r="RNL382" s="58"/>
      <c r="RNM382" s="58"/>
      <c r="RNN382" s="58"/>
      <c r="RNO382" s="58"/>
      <c r="RNP382" s="58"/>
      <c r="RNQ382" s="58"/>
      <c r="RNR382" s="58"/>
      <c r="RNS382" s="58"/>
      <c r="RNT382" s="58"/>
      <c r="RNU382" s="58"/>
      <c r="RNV382" s="58"/>
      <c r="RNW382" s="58"/>
      <c r="RNZ382" s="58"/>
      <c r="ROA382" s="58"/>
      <c r="ROB382" s="58"/>
      <c r="ROC382" s="58"/>
      <c r="ROD382" s="58"/>
      <c r="ROE382" s="58"/>
      <c r="ROF382" s="58"/>
      <c r="ROG382" s="58"/>
      <c r="ROH382" s="58"/>
      <c r="ROI382" s="58"/>
      <c r="ROJ382" s="58"/>
      <c r="ROK382" s="58"/>
      <c r="ROL382" s="58"/>
      <c r="ROO382" s="58"/>
      <c r="ROP382" s="58"/>
      <c r="ROQ382" s="58"/>
      <c r="ROR382" s="58"/>
      <c r="ROS382" s="58"/>
      <c r="ROT382" s="58"/>
      <c r="ROU382" s="58"/>
      <c r="ROV382" s="58"/>
      <c r="ROW382" s="58"/>
      <c r="ROX382" s="58"/>
      <c r="ROY382" s="58"/>
      <c r="ROZ382" s="58"/>
      <c r="RPA382" s="58"/>
      <c r="RPD382" s="58"/>
      <c r="RPE382" s="58"/>
      <c r="RPF382" s="58"/>
      <c r="RPG382" s="58"/>
      <c r="RPH382" s="58"/>
      <c r="RPI382" s="58"/>
      <c r="RPJ382" s="58"/>
      <c r="RPK382" s="58"/>
      <c r="RPL382" s="58"/>
      <c r="RPM382" s="58"/>
      <c r="RPN382" s="58"/>
      <c r="RPO382" s="58"/>
      <c r="RPP382" s="58"/>
      <c r="RPS382" s="58"/>
      <c r="RPT382" s="58"/>
      <c r="RPU382" s="58"/>
      <c r="RPV382" s="58"/>
      <c r="RPW382" s="58"/>
      <c r="RPX382" s="58"/>
      <c r="RPY382" s="58"/>
      <c r="RPZ382" s="58"/>
      <c r="RQA382" s="58"/>
      <c r="RQB382" s="58"/>
      <c r="RQC382" s="58"/>
      <c r="RQD382" s="58"/>
      <c r="RQE382" s="58"/>
      <c r="RQH382" s="58"/>
      <c r="RQI382" s="58"/>
      <c r="RQJ382" s="58"/>
      <c r="RQK382" s="58"/>
      <c r="RQL382" s="58"/>
      <c r="RQM382" s="58"/>
      <c r="RQN382" s="58"/>
      <c r="RQO382" s="58"/>
      <c r="RQP382" s="58"/>
      <c r="RQQ382" s="58"/>
      <c r="RQR382" s="58"/>
      <c r="RQS382" s="58"/>
      <c r="RQT382" s="58"/>
      <c r="RQW382" s="58"/>
      <c r="RQX382" s="58"/>
      <c r="RQY382" s="58"/>
      <c r="RQZ382" s="58"/>
      <c r="RRA382" s="58"/>
      <c r="RRB382" s="58"/>
      <c r="RRC382" s="58"/>
      <c r="RRD382" s="58"/>
      <c r="RRE382" s="58"/>
      <c r="RRF382" s="58"/>
      <c r="RRG382" s="58"/>
      <c r="RRH382" s="58"/>
      <c r="RRI382" s="58"/>
      <c r="RRL382" s="58"/>
      <c r="RRM382" s="58"/>
      <c r="RRN382" s="58"/>
      <c r="RRO382" s="58"/>
      <c r="RRP382" s="58"/>
      <c r="RRQ382" s="58"/>
      <c r="RRR382" s="58"/>
      <c r="RRS382" s="58"/>
      <c r="RRT382" s="58"/>
      <c r="RRU382" s="58"/>
      <c r="RRV382" s="58"/>
      <c r="RRW382" s="58"/>
      <c r="RRX382" s="58"/>
      <c r="RSA382" s="58"/>
      <c r="RSB382" s="58"/>
      <c r="RSC382" s="58"/>
      <c r="RSD382" s="58"/>
      <c r="RSE382" s="58"/>
      <c r="RSF382" s="58"/>
      <c r="RSG382" s="58"/>
      <c r="RSH382" s="58"/>
      <c r="RSI382" s="58"/>
      <c r="RSJ382" s="58"/>
      <c r="RSK382" s="58"/>
      <c r="RSL382" s="58"/>
      <c r="RSM382" s="58"/>
      <c r="RSP382" s="58"/>
      <c r="RSQ382" s="58"/>
      <c r="RSR382" s="58"/>
      <c r="RSS382" s="58"/>
      <c r="RST382" s="58"/>
      <c r="RSU382" s="58"/>
      <c r="RSV382" s="58"/>
      <c r="RSW382" s="58"/>
      <c r="RSX382" s="58"/>
      <c r="RSY382" s="58"/>
      <c r="RSZ382" s="58"/>
      <c r="RTA382" s="58"/>
      <c r="RTB382" s="58"/>
      <c r="RTE382" s="58"/>
      <c r="RTF382" s="58"/>
      <c r="RTG382" s="58"/>
      <c r="RTH382" s="58"/>
      <c r="RTI382" s="58"/>
      <c r="RTJ382" s="58"/>
      <c r="RTK382" s="58"/>
      <c r="RTL382" s="58"/>
      <c r="RTM382" s="58"/>
      <c r="RTN382" s="58"/>
      <c r="RTO382" s="58"/>
      <c r="RTP382" s="58"/>
      <c r="RTQ382" s="58"/>
      <c r="RTT382" s="58"/>
      <c r="RTU382" s="58"/>
      <c r="RTV382" s="58"/>
      <c r="RTW382" s="58"/>
      <c r="RTX382" s="58"/>
      <c r="RTY382" s="58"/>
      <c r="RTZ382" s="58"/>
      <c r="RUA382" s="58"/>
      <c r="RUB382" s="58"/>
      <c r="RUC382" s="58"/>
      <c r="RUD382" s="58"/>
      <c r="RUE382" s="58"/>
      <c r="RUF382" s="58"/>
      <c r="RUI382" s="58"/>
      <c r="RUJ382" s="58"/>
      <c r="RUK382" s="58"/>
      <c r="RUL382" s="58"/>
      <c r="RUM382" s="58"/>
      <c r="RUN382" s="58"/>
      <c r="RUO382" s="58"/>
      <c r="RUP382" s="58"/>
      <c r="RUQ382" s="58"/>
      <c r="RUR382" s="58"/>
      <c r="RUS382" s="58"/>
      <c r="RUT382" s="58"/>
      <c r="RUU382" s="58"/>
      <c r="RUX382" s="58"/>
      <c r="RUY382" s="58"/>
      <c r="RUZ382" s="58"/>
      <c r="RVA382" s="58"/>
      <c r="RVB382" s="58"/>
      <c r="RVC382" s="58"/>
      <c r="RVD382" s="58"/>
      <c r="RVE382" s="58"/>
      <c r="RVF382" s="58"/>
      <c r="RVG382" s="58"/>
      <c r="RVH382" s="58"/>
      <c r="RVI382" s="58"/>
      <c r="RVJ382" s="58"/>
      <c r="RVM382" s="58"/>
      <c r="RVN382" s="58"/>
      <c r="RVO382" s="58"/>
      <c r="RVP382" s="58"/>
      <c r="RVQ382" s="58"/>
      <c r="RVR382" s="58"/>
      <c r="RVS382" s="58"/>
      <c r="RVT382" s="58"/>
      <c r="RVU382" s="58"/>
      <c r="RVV382" s="58"/>
      <c r="RVW382" s="58"/>
      <c r="RVX382" s="58"/>
      <c r="RVY382" s="58"/>
      <c r="RWB382" s="58"/>
      <c r="RWC382" s="58"/>
      <c r="RWD382" s="58"/>
      <c r="RWE382" s="58"/>
      <c r="RWF382" s="58"/>
      <c r="RWG382" s="58"/>
      <c r="RWH382" s="58"/>
      <c r="RWI382" s="58"/>
      <c r="RWJ382" s="58"/>
      <c r="RWK382" s="58"/>
      <c r="RWL382" s="58"/>
      <c r="RWM382" s="58"/>
      <c r="RWN382" s="58"/>
      <c r="RWQ382" s="58"/>
      <c r="RWR382" s="58"/>
      <c r="RWS382" s="58"/>
      <c r="RWT382" s="58"/>
      <c r="RWU382" s="58"/>
      <c r="RWV382" s="58"/>
      <c r="RWW382" s="58"/>
      <c r="RWX382" s="58"/>
      <c r="RWY382" s="58"/>
      <c r="RWZ382" s="58"/>
      <c r="RXA382" s="58"/>
      <c r="RXB382" s="58"/>
      <c r="RXC382" s="58"/>
      <c r="RXF382" s="58"/>
      <c r="RXG382" s="58"/>
      <c r="RXH382" s="58"/>
      <c r="RXI382" s="58"/>
      <c r="RXJ382" s="58"/>
      <c r="RXK382" s="58"/>
      <c r="RXL382" s="58"/>
      <c r="RXM382" s="58"/>
      <c r="RXN382" s="58"/>
      <c r="RXO382" s="58"/>
      <c r="RXP382" s="58"/>
      <c r="RXQ382" s="58"/>
      <c r="RXR382" s="58"/>
      <c r="RXU382" s="58"/>
      <c r="RXV382" s="58"/>
      <c r="RXW382" s="58"/>
      <c r="RXX382" s="58"/>
      <c r="RXY382" s="58"/>
      <c r="RXZ382" s="58"/>
      <c r="RYA382" s="58"/>
      <c r="RYB382" s="58"/>
      <c r="RYC382" s="58"/>
      <c r="RYD382" s="58"/>
      <c r="RYE382" s="58"/>
      <c r="RYF382" s="58"/>
      <c r="RYG382" s="58"/>
      <c r="RYJ382" s="58"/>
      <c r="RYK382" s="58"/>
      <c r="RYL382" s="58"/>
      <c r="RYM382" s="58"/>
      <c r="RYN382" s="58"/>
      <c r="RYO382" s="58"/>
      <c r="RYP382" s="58"/>
      <c r="RYQ382" s="58"/>
      <c r="RYR382" s="58"/>
      <c r="RYS382" s="58"/>
      <c r="RYT382" s="58"/>
      <c r="RYU382" s="58"/>
      <c r="RYV382" s="58"/>
      <c r="RYY382" s="58"/>
      <c r="RYZ382" s="58"/>
      <c r="RZA382" s="58"/>
      <c r="RZB382" s="58"/>
      <c r="RZC382" s="58"/>
      <c r="RZD382" s="58"/>
      <c r="RZE382" s="58"/>
      <c r="RZF382" s="58"/>
      <c r="RZG382" s="58"/>
      <c r="RZH382" s="58"/>
      <c r="RZI382" s="58"/>
      <c r="RZJ382" s="58"/>
      <c r="RZK382" s="58"/>
      <c r="RZN382" s="58"/>
      <c r="RZO382" s="58"/>
      <c r="RZP382" s="58"/>
      <c r="RZQ382" s="58"/>
      <c r="RZR382" s="58"/>
      <c r="RZS382" s="58"/>
      <c r="RZT382" s="58"/>
      <c r="RZU382" s="58"/>
      <c r="RZV382" s="58"/>
      <c r="RZW382" s="58"/>
      <c r="RZX382" s="58"/>
      <c r="RZY382" s="58"/>
      <c r="RZZ382" s="58"/>
      <c r="SAC382" s="58"/>
      <c r="SAD382" s="58"/>
      <c r="SAE382" s="58"/>
      <c r="SAF382" s="58"/>
      <c r="SAG382" s="58"/>
      <c r="SAH382" s="58"/>
      <c r="SAI382" s="58"/>
      <c r="SAJ382" s="58"/>
      <c r="SAK382" s="58"/>
      <c r="SAL382" s="58"/>
      <c r="SAM382" s="58"/>
      <c r="SAN382" s="58"/>
      <c r="SAO382" s="58"/>
      <c r="SAR382" s="58"/>
      <c r="SAS382" s="58"/>
      <c r="SAT382" s="58"/>
      <c r="SAU382" s="58"/>
      <c r="SAV382" s="58"/>
      <c r="SAW382" s="58"/>
      <c r="SAX382" s="58"/>
      <c r="SAY382" s="58"/>
      <c r="SAZ382" s="58"/>
      <c r="SBA382" s="58"/>
      <c r="SBB382" s="58"/>
      <c r="SBC382" s="58"/>
      <c r="SBD382" s="58"/>
      <c r="SBG382" s="58"/>
      <c r="SBH382" s="58"/>
      <c r="SBI382" s="58"/>
      <c r="SBJ382" s="58"/>
      <c r="SBK382" s="58"/>
      <c r="SBL382" s="58"/>
      <c r="SBM382" s="58"/>
      <c r="SBN382" s="58"/>
      <c r="SBO382" s="58"/>
      <c r="SBP382" s="58"/>
      <c r="SBQ382" s="58"/>
      <c r="SBR382" s="58"/>
      <c r="SBS382" s="58"/>
      <c r="SBV382" s="58"/>
      <c r="SBW382" s="58"/>
      <c r="SBX382" s="58"/>
      <c r="SBY382" s="58"/>
      <c r="SBZ382" s="58"/>
      <c r="SCA382" s="58"/>
      <c r="SCB382" s="58"/>
      <c r="SCC382" s="58"/>
      <c r="SCD382" s="58"/>
      <c r="SCE382" s="58"/>
      <c r="SCF382" s="58"/>
      <c r="SCG382" s="58"/>
      <c r="SCH382" s="58"/>
      <c r="SCK382" s="58"/>
      <c r="SCL382" s="58"/>
      <c r="SCM382" s="58"/>
      <c r="SCN382" s="58"/>
      <c r="SCO382" s="58"/>
      <c r="SCP382" s="58"/>
      <c r="SCQ382" s="58"/>
      <c r="SCR382" s="58"/>
      <c r="SCS382" s="58"/>
      <c r="SCT382" s="58"/>
      <c r="SCU382" s="58"/>
      <c r="SCV382" s="58"/>
      <c r="SCW382" s="58"/>
      <c r="SCZ382" s="58"/>
      <c r="SDA382" s="58"/>
      <c r="SDB382" s="58"/>
      <c r="SDC382" s="58"/>
      <c r="SDD382" s="58"/>
      <c r="SDE382" s="58"/>
      <c r="SDF382" s="58"/>
      <c r="SDG382" s="58"/>
      <c r="SDH382" s="58"/>
      <c r="SDI382" s="58"/>
      <c r="SDJ382" s="58"/>
      <c r="SDK382" s="58"/>
      <c r="SDL382" s="58"/>
      <c r="SDO382" s="58"/>
      <c r="SDP382" s="58"/>
      <c r="SDQ382" s="58"/>
      <c r="SDR382" s="58"/>
      <c r="SDS382" s="58"/>
      <c r="SDT382" s="58"/>
      <c r="SDU382" s="58"/>
      <c r="SDV382" s="58"/>
      <c r="SDW382" s="58"/>
      <c r="SDX382" s="58"/>
      <c r="SDY382" s="58"/>
      <c r="SDZ382" s="58"/>
      <c r="SEA382" s="58"/>
      <c r="SED382" s="58"/>
      <c r="SEE382" s="58"/>
      <c r="SEF382" s="58"/>
      <c r="SEG382" s="58"/>
      <c r="SEH382" s="58"/>
      <c r="SEI382" s="58"/>
      <c r="SEJ382" s="58"/>
      <c r="SEK382" s="58"/>
      <c r="SEL382" s="58"/>
      <c r="SEM382" s="58"/>
      <c r="SEN382" s="58"/>
      <c r="SEO382" s="58"/>
      <c r="SEP382" s="58"/>
      <c r="SES382" s="58"/>
      <c r="SET382" s="58"/>
      <c r="SEU382" s="58"/>
      <c r="SEV382" s="58"/>
      <c r="SEW382" s="58"/>
      <c r="SEX382" s="58"/>
      <c r="SEY382" s="58"/>
      <c r="SEZ382" s="58"/>
      <c r="SFA382" s="58"/>
      <c r="SFB382" s="58"/>
      <c r="SFC382" s="58"/>
      <c r="SFD382" s="58"/>
      <c r="SFE382" s="58"/>
      <c r="SFH382" s="58"/>
      <c r="SFI382" s="58"/>
      <c r="SFJ382" s="58"/>
      <c r="SFK382" s="58"/>
      <c r="SFL382" s="58"/>
      <c r="SFM382" s="58"/>
      <c r="SFN382" s="58"/>
      <c r="SFO382" s="58"/>
      <c r="SFP382" s="58"/>
      <c r="SFQ382" s="58"/>
      <c r="SFR382" s="58"/>
      <c r="SFS382" s="58"/>
      <c r="SFT382" s="58"/>
      <c r="SFW382" s="58"/>
      <c r="SFX382" s="58"/>
      <c r="SFY382" s="58"/>
      <c r="SFZ382" s="58"/>
      <c r="SGA382" s="58"/>
      <c r="SGB382" s="58"/>
      <c r="SGC382" s="58"/>
      <c r="SGD382" s="58"/>
      <c r="SGE382" s="58"/>
      <c r="SGF382" s="58"/>
      <c r="SGG382" s="58"/>
      <c r="SGH382" s="58"/>
      <c r="SGI382" s="58"/>
      <c r="SGL382" s="58"/>
      <c r="SGM382" s="58"/>
      <c r="SGN382" s="58"/>
      <c r="SGO382" s="58"/>
      <c r="SGP382" s="58"/>
      <c r="SGQ382" s="58"/>
      <c r="SGR382" s="58"/>
      <c r="SGS382" s="58"/>
      <c r="SGT382" s="58"/>
      <c r="SGU382" s="58"/>
      <c r="SGV382" s="58"/>
      <c r="SGW382" s="58"/>
      <c r="SGX382" s="58"/>
      <c r="SHA382" s="58"/>
      <c r="SHB382" s="58"/>
      <c r="SHC382" s="58"/>
      <c r="SHD382" s="58"/>
      <c r="SHE382" s="58"/>
      <c r="SHF382" s="58"/>
      <c r="SHG382" s="58"/>
      <c r="SHH382" s="58"/>
      <c r="SHI382" s="58"/>
      <c r="SHJ382" s="58"/>
      <c r="SHK382" s="58"/>
      <c r="SHL382" s="58"/>
      <c r="SHM382" s="58"/>
      <c r="SHP382" s="58"/>
      <c r="SHQ382" s="58"/>
      <c r="SHR382" s="58"/>
      <c r="SHS382" s="58"/>
      <c r="SHT382" s="58"/>
      <c r="SHU382" s="58"/>
      <c r="SHV382" s="58"/>
      <c r="SHW382" s="58"/>
      <c r="SHX382" s="58"/>
      <c r="SHY382" s="58"/>
      <c r="SHZ382" s="58"/>
      <c r="SIA382" s="58"/>
      <c r="SIB382" s="58"/>
      <c r="SIE382" s="58"/>
      <c r="SIF382" s="58"/>
      <c r="SIG382" s="58"/>
      <c r="SIH382" s="58"/>
      <c r="SII382" s="58"/>
      <c r="SIJ382" s="58"/>
      <c r="SIK382" s="58"/>
      <c r="SIL382" s="58"/>
      <c r="SIM382" s="58"/>
      <c r="SIN382" s="58"/>
      <c r="SIO382" s="58"/>
      <c r="SIP382" s="58"/>
      <c r="SIQ382" s="58"/>
      <c r="SIT382" s="58"/>
      <c r="SIU382" s="58"/>
      <c r="SIV382" s="58"/>
      <c r="SIW382" s="58"/>
      <c r="SIX382" s="58"/>
      <c r="SIY382" s="58"/>
      <c r="SIZ382" s="58"/>
      <c r="SJA382" s="58"/>
      <c r="SJB382" s="58"/>
      <c r="SJC382" s="58"/>
      <c r="SJD382" s="58"/>
      <c r="SJE382" s="58"/>
      <c r="SJF382" s="58"/>
      <c r="SJI382" s="58"/>
      <c r="SJJ382" s="58"/>
      <c r="SJK382" s="58"/>
      <c r="SJL382" s="58"/>
      <c r="SJM382" s="58"/>
      <c r="SJN382" s="58"/>
      <c r="SJO382" s="58"/>
      <c r="SJP382" s="58"/>
      <c r="SJQ382" s="58"/>
      <c r="SJR382" s="58"/>
      <c r="SJS382" s="58"/>
      <c r="SJT382" s="58"/>
      <c r="SJU382" s="58"/>
      <c r="SJX382" s="58"/>
      <c r="SJY382" s="58"/>
      <c r="SJZ382" s="58"/>
      <c r="SKA382" s="58"/>
      <c r="SKB382" s="58"/>
      <c r="SKC382" s="58"/>
      <c r="SKD382" s="58"/>
      <c r="SKE382" s="58"/>
      <c r="SKF382" s="58"/>
      <c r="SKG382" s="58"/>
      <c r="SKH382" s="58"/>
      <c r="SKI382" s="58"/>
      <c r="SKJ382" s="58"/>
      <c r="SKM382" s="58"/>
      <c r="SKN382" s="58"/>
      <c r="SKO382" s="58"/>
      <c r="SKP382" s="58"/>
      <c r="SKQ382" s="58"/>
      <c r="SKR382" s="58"/>
      <c r="SKS382" s="58"/>
      <c r="SKT382" s="58"/>
      <c r="SKU382" s="58"/>
      <c r="SKV382" s="58"/>
      <c r="SKW382" s="58"/>
      <c r="SKX382" s="58"/>
      <c r="SKY382" s="58"/>
      <c r="SLB382" s="58"/>
      <c r="SLC382" s="58"/>
      <c r="SLD382" s="58"/>
      <c r="SLE382" s="58"/>
      <c r="SLF382" s="58"/>
      <c r="SLG382" s="58"/>
      <c r="SLH382" s="58"/>
      <c r="SLI382" s="58"/>
      <c r="SLJ382" s="58"/>
      <c r="SLK382" s="58"/>
      <c r="SLL382" s="58"/>
      <c r="SLM382" s="58"/>
      <c r="SLN382" s="58"/>
      <c r="SLQ382" s="58"/>
      <c r="SLR382" s="58"/>
      <c r="SLS382" s="58"/>
      <c r="SLT382" s="58"/>
      <c r="SLU382" s="58"/>
      <c r="SLV382" s="58"/>
      <c r="SLW382" s="58"/>
      <c r="SLX382" s="58"/>
      <c r="SLY382" s="58"/>
      <c r="SLZ382" s="58"/>
      <c r="SMA382" s="58"/>
      <c r="SMB382" s="58"/>
      <c r="SMC382" s="58"/>
      <c r="SMF382" s="58"/>
      <c r="SMG382" s="58"/>
      <c r="SMH382" s="58"/>
      <c r="SMI382" s="58"/>
      <c r="SMJ382" s="58"/>
      <c r="SMK382" s="58"/>
      <c r="SML382" s="58"/>
      <c r="SMM382" s="58"/>
      <c r="SMN382" s="58"/>
      <c r="SMO382" s="58"/>
      <c r="SMP382" s="58"/>
      <c r="SMQ382" s="58"/>
      <c r="SMR382" s="58"/>
      <c r="SMU382" s="58"/>
      <c r="SMV382" s="58"/>
      <c r="SMW382" s="58"/>
      <c r="SMX382" s="58"/>
      <c r="SMY382" s="58"/>
      <c r="SMZ382" s="58"/>
      <c r="SNA382" s="58"/>
      <c r="SNB382" s="58"/>
      <c r="SNC382" s="58"/>
      <c r="SND382" s="58"/>
      <c r="SNE382" s="58"/>
      <c r="SNF382" s="58"/>
      <c r="SNG382" s="58"/>
      <c r="SNJ382" s="58"/>
      <c r="SNK382" s="58"/>
      <c r="SNL382" s="58"/>
      <c r="SNM382" s="58"/>
      <c r="SNN382" s="58"/>
      <c r="SNO382" s="58"/>
      <c r="SNP382" s="58"/>
      <c r="SNQ382" s="58"/>
      <c r="SNR382" s="58"/>
      <c r="SNS382" s="58"/>
      <c r="SNT382" s="58"/>
      <c r="SNU382" s="58"/>
      <c r="SNV382" s="58"/>
      <c r="SNY382" s="58"/>
      <c r="SNZ382" s="58"/>
      <c r="SOA382" s="58"/>
      <c r="SOB382" s="58"/>
      <c r="SOC382" s="58"/>
      <c r="SOD382" s="58"/>
      <c r="SOE382" s="58"/>
      <c r="SOF382" s="58"/>
      <c r="SOG382" s="58"/>
      <c r="SOH382" s="58"/>
      <c r="SOI382" s="58"/>
      <c r="SOJ382" s="58"/>
      <c r="SOK382" s="58"/>
      <c r="SON382" s="58"/>
      <c r="SOO382" s="58"/>
      <c r="SOP382" s="58"/>
      <c r="SOQ382" s="58"/>
      <c r="SOR382" s="58"/>
      <c r="SOS382" s="58"/>
      <c r="SOT382" s="58"/>
      <c r="SOU382" s="58"/>
      <c r="SOV382" s="58"/>
      <c r="SOW382" s="58"/>
      <c r="SOX382" s="58"/>
      <c r="SOY382" s="58"/>
      <c r="SOZ382" s="58"/>
      <c r="SPC382" s="58"/>
      <c r="SPD382" s="58"/>
      <c r="SPE382" s="58"/>
      <c r="SPF382" s="58"/>
      <c r="SPG382" s="58"/>
      <c r="SPH382" s="58"/>
      <c r="SPI382" s="58"/>
      <c r="SPJ382" s="58"/>
      <c r="SPK382" s="58"/>
      <c r="SPL382" s="58"/>
      <c r="SPM382" s="58"/>
      <c r="SPN382" s="58"/>
      <c r="SPO382" s="58"/>
      <c r="SPR382" s="58"/>
      <c r="SPS382" s="58"/>
      <c r="SPT382" s="58"/>
      <c r="SPU382" s="58"/>
      <c r="SPV382" s="58"/>
      <c r="SPW382" s="58"/>
      <c r="SPX382" s="58"/>
      <c r="SPY382" s="58"/>
      <c r="SPZ382" s="58"/>
      <c r="SQA382" s="58"/>
      <c r="SQB382" s="58"/>
      <c r="SQC382" s="58"/>
      <c r="SQD382" s="58"/>
      <c r="SQG382" s="58"/>
      <c r="SQH382" s="58"/>
      <c r="SQI382" s="58"/>
      <c r="SQJ382" s="58"/>
      <c r="SQK382" s="58"/>
      <c r="SQL382" s="58"/>
      <c r="SQM382" s="58"/>
      <c r="SQN382" s="58"/>
      <c r="SQO382" s="58"/>
      <c r="SQP382" s="58"/>
      <c r="SQQ382" s="58"/>
      <c r="SQR382" s="58"/>
      <c r="SQS382" s="58"/>
      <c r="SQV382" s="58"/>
      <c r="SQW382" s="58"/>
      <c r="SQX382" s="58"/>
      <c r="SQY382" s="58"/>
      <c r="SQZ382" s="58"/>
      <c r="SRA382" s="58"/>
      <c r="SRB382" s="58"/>
      <c r="SRC382" s="58"/>
      <c r="SRD382" s="58"/>
      <c r="SRE382" s="58"/>
      <c r="SRF382" s="58"/>
      <c r="SRG382" s="58"/>
      <c r="SRH382" s="58"/>
      <c r="SRK382" s="58"/>
      <c r="SRL382" s="58"/>
      <c r="SRM382" s="58"/>
      <c r="SRN382" s="58"/>
      <c r="SRO382" s="58"/>
      <c r="SRP382" s="58"/>
      <c r="SRQ382" s="58"/>
      <c r="SRR382" s="58"/>
      <c r="SRS382" s="58"/>
      <c r="SRT382" s="58"/>
      <c r="SRU382" s="58"/>
      <c r="SRV382" s="58"/>
      <c r="SRW382" s="58"/>
      <c r="SRZ382" s="58"/>
      <c r="SSA382" s="58"/>
      <c r="SSB382" s="58"/>
      <c r="SSC382" s="58"/>
      <c r="SSD382" s="58"/>
      <c r="SSE382" s="58"/>
      <c r="SSF382" s="58"/>
      <c r="SSG382" s="58"/>
      <c r="SSH382" s="58"/>
      <c r="SSI382" s="58"/>
      <c r="SSJ382" s="58"/>
      <c r="SSK382" s="58"/>
      <c r="SSL382" s="58"/>
      <c r="SSO382" s="58"/>
      <c r="SSP382" s="58"/>
      <c r="SSQ382" s="58"/>
      <c r="SSR382" s="58"/>
      <c r="SSS382" s="58"/>
      <c r="SST382" s="58"/>
      <c r="SSU382" s="58"/>
      <c r="SSV382" s="58"/>
      <c r="SSW382" s="58"/>
      <c r="SSX382" s="58"/>
      <c r="SSY382" s="58"/>
      <c r="SSZ382" s="58"/>
      <c r="STA382" s="58"/>
      <c r="STD382" s="58"/>
      <c r="STE382" s="58"/>
      <c r="STF382" s="58"/>
      <c r="STG382" s="58"/>
      <c r="STH382" s="58"/>
      <c r="STI382" s="58"/>
      <c r="STJ382" s="58"/>
      <c r="STK382" s="58"/>
      <c r="STL382" s="58"/>
      <c r="STM382" s="58"/>
      <c r="STN382" s="58"/>
      <c r="STO382" s="58"/>
      <c r="STP382" s="58"/>
      <c r="STS382" s="58"/>
      <c r="STT382" s="58"/>
      <c r="STU382" s="58"/>
      <c r="STV382" s="58"/>
      <c r="STW382" s="58"/>
      <c r="STX382" s="58"/>
      <c r="STY382" s="58"/>
      <c r="STZ382" s="58"/>
      <c r="SUA382" s="58"/>
      <c r="SUB382" s="58"/>
      <c r="SUC382" s="58"/>
      <c r="SUD382" s="58"/>
      <c r="SUE382" s="58"/>
      <c r="SUH382" s="58"/>
      <c r="SUI382" s="58"/>
      <c r="SUJ382" s="58"/>
      <c r="SUK382" s="58"/>
      <c r="SUL382" s="58"/>
      <c r="SUM382" s="58"/>
      <c r="SUN382" s="58"/>
      <c r="SUO382" s="58"/>
      <c r="SUP382" s="58"/>
      <c r="SUQ382" s="58"/>
      <c r="SUR382" s="58"/>
      <c r="SUS382" s="58"/>
      <c r="SUT382" s="58"/>
      <c r="SUW382" s="58"/>
      <c r="SUX382" s="58"/>
      <c r="SUY382" s="58"/>
      <c r="SUZ382" s="58"/>
      <c r="SVA382" s="58"/>
      <c r="SVB382" s="58"/>
      <c r="SVC382" s="58"/>
      <c r="SVD382" s="58"/>
      <c r="SVE382" s="58"/>
      <c r="SVF382" s="58"/>
      <c r="SVG382" s="58"/>
      <c r="SVH382" s="58"/>
      <c r="SVI382" s="58"/>
      <c r="SVL382" s="58"/>
      <c r="SVM382" s="58"/>
      <c r="SVN382" s="58"/>
      <c r="SVO382" s="58"/>
      <c r="SVP382" s="58"/>
      <c r="SVQ382" s="58"/>
      <c r="SVR382" s="58"/>
      <c r="SVS382" s="58"/>
      <c r="SVT382" s="58"/>
      <c r="SVU382" s="58"/>
      <c r="SVV382" s="58"/>
      <c r="SVW382" s="58"/>
      <c r="SVX382" s="58"/>
      <c r="SWA382" s="58"/>
      <c r="SWB382" s="58"/>
      <c r="SWC382" s="58"/>
      <c r="SWD382" s="58"/>
      <c r="SWE382" s="58"/>
      <c r="SWF382" s="58"/>
      <c r="SWG382" s="58"/>
      <c r="SWH382" s="58"/>
      <c r="SWI382" s="58"/>
      <c r="SWJ382" s="58"/>
      <c r="SWK382" s="58"/>
      <c r="SWL382" s="58"/>
      <c r="SWM382" s="58"/>
      <c r="SWP382" s="58"/>
      <c r="SWQ382" s="58"/>
      <c r="SWR382" s="58"/>
      <c r="SWS382" s="58"/>
      <c r="SWT382" s="58"/>
      <c r="SWU382" s="58"/>
      <c r="SWV382" s="58"/>
      <c r="SWW382" s="58"/>
      <c r="SWX382" s="58"/>
      <c r="SWY382" s="58"/>
      <c r="SWZ382" s="58"/>
      <c r="SXA382" s="58"/>
      <c r="SXB382" s="58"/>
      <c r="SXE382" s="58"/>
      <c r="SXF382" s="58"/>
      <c r="SXG382" s="58"/>
      <c r="SXH382" s="58"/>
      <c r="SXI382" s="58"/>
      <c r="SXJ382" s="58"/>
      <c r="SXK382" s="58"/>
      <c r="SXL382" s="58"/>
      <c r="SXM382" s="58"/>
      <c r="SXN382" s="58"/>
      <c r="SXO382" s="58"/>
      <c r="SXP382" s="58"/>
      <c r="SXQ382" s="58"/>
      <c r="SXT382" s="58"/>
      <c r="SXU382" s="58"/>
      <c r="SXV382" s="58"/>
      <c r="SXW382" s="58"/>
      <c r="SXX382" s="58"/>
      <c r="SXY382" s="58"/>
      <c r="SXZ382" s="58"/>
      <c r="SYA382" s="58"/>
      <c r="SYB382" s="58"/>
      <c r="SYC382" s="58"/>
      <c r="SYD382" s="58"/>
      <c r="SYE382" s="58"/>
      <c r="SYF382" s="58"/>
      <c r="SYI382" s="58"/>
      <c r="SYJ382" s="58"/>
      <c r="SYK382" s="58"/>
      <c r="SYL382" s="58"/>
      <c r="SYM382" s="58"/>
      <c r="SYN382" s="58"/>
      <c r="SYO382" s="58"/>
      <c r="SYP382" s="58"/>
      <c r="SYQ382" s="58"/>
      <c r="SYR382" s="58"/>
      <c r="SYS382" s="58"/>
      <c r="SYT382" s="58"/>
      <c r="SYU382" s="58"/>
      <c r="SYX382" s="58"/>
      <c r="SYY382" s="58"/>
      <c r="SYZ382" s="58"/>
      <c r="SZA382" s="58"/>
      <c r="SZB382" s="58"/>
      <c r="SZC382" s="58"/>
      <c r="SZD382" s="58"/>
      <c r="SZE382" s="58"/>
      <c r="SZF382" s="58"/>
      <c r="SZG382" s="58"/>
      <c r="SZH382" s="58"/>
      <c r="SZI382" s="58"/>
      <c r="SZJ382" s="58"/>
      <c r="SZM382" s="58"/>
      <c r="SZN382" s="58"/>
      <c r="SZO382" s="58"/>
      <c r="SZP382" s="58"/>
      <c r="SZQ382" s="58"/>
      <c r="SZR382" s="58"/>
      <c r="SZS382" s="58"/>
      <c r="SZT382" s="58"/>
      <c r="SZU382" s="58"/>
      <c r="SZV382" s="58"/>
      <c r="SZW382" s="58"/>
      <c r="SZX382" s="58"/>
      <c r="SZY382" s="58"/>
      <c r="TAB382" s="58"/>
      <c r="TAC382" s="58"/>
      <c r="TAD382" s="58"/>
      <c r="TAE382" s="58"/>
      <c r="TAF382" s="58"/>
      <c r="TAG382" s="58"/>
      <c r="TAH382" s="58"/>
      <c r="TAI382" s="58"/>
      <c r="TAJ382" s="58"/>
      <c r="TAK382" s="58"/>
      <c r="TAL382" s="58"/>
      <c r="TAM382" s="58"/>
      <c r="TAN382" s="58"/>
      <c r="TAQ382" s="58"/>
      <c r="TAR382" s="58"/>
      <c r="TAS382" s="58"/>
      <c r="TAT382" s="58"/>
      <c r="TAU382" s="58"/>
      <c r="TAV382" s="58"/>
      <c r="TAW382" s="58"/>
      <c r="TAX382" s="58"/>
      <c r="TAY382" s="58"/>
      <c r="TAZ382" s="58"/>
      <c r="TBA382" s="58"/>
      <c r="TBB382" s="58"/>
      <c r="TBC382" s="58"/>
      <c r="TBF382" s="58"/>
      <c r="TBG382" s="58"/>
      <c r="TBH382" s="58"/>
      <c r="TBI382" s="58"/>
      <c r="TBJ382" s="58"/>
      <c r="TBK382" s="58"/>
      <c r="TBL382" s="58"/>
      <c r="TBM382" s="58"/>
      <c r="TBN382" s="58"/>
      <c r="TBO382" s="58"/>
      <c r="TBP382" s="58"/>
      <c r="TBQ382" s="58"/>
      <c r="TBR382" s="58"/>
      <c r="TBU382" s="58"/>
      <c r="TBV382" s="58"/>
      <c r="TBW382" s="58"/>
      <c r="TBX382" s="58"/>
      <c r="TBY382" s="58"/>
      <c r="TBZ382" s="58"/>
      <c r="TCA382" s="58"/>
      <c r="TCB382" s="58"/>
      <c r="TCC382" s="58"/>
      <c r="TCD382" s="58"/>
      <c r="TCE382" s="58"/>
      <c r="TCF382" s="58"/>
      <c r="TCG382" s="58"/>
      <c r="TCJ382" s="58"/>
      <c r="TCK382" s="58"/>
      <c r="TCL382" s="58"/>
      <c r="TCM382" s="58"/>
      <c r="TCN382" s="58"/>
      <c r="TCO382" s="58"/>
      <c r="TCP382" s="58"/>
      <c r="TCQ382" s="58"/>
      <c r="TCR382" s="58"/>
      <c r="TCS382" s="58"/>
      <c r="TCT382" s="58"/>
      <c r="TCU382" s="58"/>
      <c r="TCV382" s="58"/>
      <c r="TCY382" s="58"/>
      <c r="TCZ382" s="58"/>
      <c r="TDA382" s="58"/>
      <c r="TDB382" s="58"/>
      <c r="TDC382" s="58"/>
      <c r="TDD382" s="58"/>
      <c r="TDE382" s="58"/>
      <c r="TDF382" s="58"/>
      <c r="TDG382" s="58"/>
      <c r="TDH382" s="58"/>
      <c r="TDI382" s="58"/>
      <c r="TDJ382" s="58"/>
      <c r="TDK382" s="58"/>
      <c r="TDN382" s="58"/>
      <c r="TDO382" s="58"/>
      <c r="TDP382" s="58"/>
      <c r="TDQ382" s="58"/>
      <c r="TDR382" s="58"/>
      <c r="TDS382" s="58"/>
      <c r="TDT382" s="58"/>
      <c r="TDU382" s="58"/>
      <c r="TDV382" s="58"/>
      <c r="TDW382" s="58"/>
      <c r="TDX382" s="58"/>
      <c r="TDY382" s="58"/>
      <c r="TDZ382" s="58"/>
      <c r="TEC382" s="58"/>
      <c r="TED382" s="58"/>
      <c r="TEE382" s="58"/>
      <c r="TEF382" s="58"/>
      <c r="TEG382" s="58"/>
      <c r="TEH382" s="58"/>
      <c r="TEI382" s="58"/>
      <c r="TEJ382" s="58"/>
      <c r="TEK382" s="58"/>
      <c r="TEL382" s="58"/>
      <c r="TEM382" s="58"/>
      <c r="TEN382" s="58"/>
      <c r="TEO382" s="58"/>
      <c r="TER382" s="58"/>
      <c r="TES382" s="58"/>
      <c r="TET382" s="58"/>
      <c r="TEU382" s="58"/>
      <c r="TEV382" s="58"/>
      <c r="TEW382" s="58"/>
      <c r="TEX382" s="58"/>
      <c r="TEY382" s="58"/>
      <c r="TEZ382" s="58"/>
      <c r="TFA382" s="58"/>
      <c r="TFB382" s="58"/>
      <c r="TFC382" s="58"/>
      <c r="TFD382" s="58"/>
      <c r="TFG382" s="58"/>
      <c r="TFH382" s="58"/>
      <c r="TFI382" s="58"/>
      <c r="TFJ382" s="58"/>
      <c r="TFK382" s="58"/>
      <c r="TFL382" s="58"/>
      <c r="TFM382" s="58"/>
      <c r="TFN382" s="58"/>
      <c r="TFO382" s="58"/>
      <c r="TFP382" s="58"/>
      <c r="TFQ382" s="58"/>
      <c r="TFR382" s="58"/>
      <c r="TFS382" s="58"/>
      <c r="TFV382" s="58"/>
      <c r="TFW382" s="58"/>
      <c r="TFX382" s="58"/>
      <c r="TFY382" s="58"/>
      <c r="TFZ382" s="58"/>
      <c r="TGA382" s="58"/>
      <c r="TGB382" s="58"/>
      <c r="TGC382" s="58"/>
      <c r="TGD382" s="58"/>
      <c r="TGE382" s="58"/>
      <c r="TGF382" s="58"/>
      <c r="TGG382" s="58"/>
      <c r="TGH382" s="58"/>
      <c r="TGK382" s="58"/>
      <c r="TGL382" s="58"/>
      <c r="TGM382" s="58"/>
      <c r="TGN382" s="58"/>
      <c r="TGO382" s="58"/>
      <c r="TGP382" s="58"/>
      <c r="TGQ382" s="58"/>
      <c r="TGR382" s="58"/>
      <c r="TGS382" s="58"/>
      <c r="TGT382" s="58"/>
      <c r="TGU382" s="58"/>
      <c r="TGV382" s="58"/>
      <c r="TGW382" s="58"/>
      <c r="TGZ382" s="58"/>
      <c r="THA382" s="58"/>
      <c r="THB382" s="58"/>
      <c r="THC382" s="58"/>
      <c r="THD382" s="58"/>
      <c r="THE382" s="58"/>
      <c r="THF382" s="58"/>
      <c r="THG382" s="58"/>
      <c r="THH382" s="58"/>
      <c r="THI382" s="58"/>
      <c r="THJ382" s="58"/>
      <c r="THK382" s="58"/>
      <c r="THL382" s="58"/>
      <c r="THO382" s="58"/>
      <c r="THP382" s="58"/>
      <c r="THQ382" s="58"/>
      <c r="THR382" s="58"/>
      <c r="THS382" s="58"/>
      <c r="THT382" s="58"/>
      <c r="THU382" s="58"/>
      <c r="THV382" s="58"/>
      <c r="THW382" s="58"/>
      <c r="THX382" s="58"/>
      <c r="THY382" s="58"/>
      <c r="THZ382" s="58"/>
      <c r="TIA382" s="58"/>
      <c r="TID382" s="58"/>
      <c r="TIE382" s="58"/>
      <c r="TIF382" s="58"/>
      <c r="TIG382" s="58"/>
      <c r="TIH382" s="58"/>
      <c r="TII382" s="58"/>
      <c r="TIJ382" s="58"/>
      <c r="TIK382" s="58"/>
      <c r="TIL382" s="58"/>
      <c r="TIM382" s="58"/>
      <c r="TIN382" s="58"/>
      <c r="TIO382" s="58"/>
      <c r="TIP382" s="58"/>
      <c r="TIS382" s="58"/>
      <c r="TIT382" s="58"/>
      <c r="TIU382" s="58"/>
      <c r="TIV382" s="58"/>
      <c r="TIW382" s="58"/>
      <c r="TIX382" s="58"/>
      <c r="TIY382" s="58"/>
      <c r="TIZ382" s="58"/>
      <c r="TJA382" s="58"/>
      <c r="TJB382" s="58"/>
      <c r="TJC382" s="58"/>
      <c r="TJD382" s="58"/>
      <c r="TJE382" s="58"/>
      <c r="TJH382" s="58"/>
      <c r="TJI382" s="58"/>
      <c r="TJJ382" s="58"/>
      <c r="TJK382" s="58"/>
      <c r="TJL382" s="58"/>
      <c r="TJM382" s="58"/>
      <c r="TJN382" s="58"/>
      <c r="TJO382" s="58"/>
      <c r="TJP382" s="58"/>
      <c r="TJQ382" s="58"/>
      <c r="TJR382" s="58"/>
      <c r="TJS382" s="58"/>
      <c r="TJT382" s="58"/>
      <c r="TJW382" s="58"/>
      <c r="TJX382" s="58"/>
      <c r="TJY382" s="58"/>
      <c r="TJZ382" s="58"/>
      <c r="TKA382" s="58"/>
      <c r="TKB382" s="58"/>
      <c r="TKC382" s="58"/>
      <c r="TKD382" s="58"/>
      <c r="TKE382" s="58"/>
      <c r="TKF382" s="58"/>
      <c r="TKG382" s="58"/>
      <c r="TKH382" s="58"/>
      <c r="TKI382" s="58"/>
      <c r="TKL382" s="58"/>
      <c r="TKM382" s="58"/>
      <c r="TKN382" s="58"/>
      <c r="TKO382" s="58"/>
      <c r="TKP382" s="58"/>
      <c r="TKQ382" s="58"/>
      <c r="TKR382" s="58"/>
      <c r="TKS382" s="58"/>
      <c r="TKT382" s="58"/>
      <c r="TKU382" s="58"/>
      <c r="TKV382" s="58"/>
      <c r="TKW382" s="58"/>
      <c r="TKX382" s="58"/>
      <c r="TLA382" s="58"/>
      <c r="TLB382" s="58"/>
      <c r="TLC382" s="58"/>
      <c r="TLD382" s="58"/>
      <c r="TLE382" s="58"/>
      <c r="TLF382" s="58"/>
      <c r="TLG382" s="58"/>
      <c r="TLH382" s="58"/>
      <c r="TLI382" s="58"/>
      <c r="TLJ382" s="58"/>
      <c r="TLK382" s="58"/>
      <c r="TLL382" s="58"/>
      <c r="TLM382" s="58"/>
      <c r="TLP382" s="58"/>
      <c r="TLQ382" s="58"/>
      <c r="TLR382" s="58"/>
      <c r="TLS382" s="58"/>
      <c r="TLT382" s="58"/>
      <c r="TLU382" s="58"/>
      <c r="TLV382" s="58"/>
      <c r="TLW382" s="58"/>
      <c r="TLX382" s="58"/>
      <c r="TLY382" s="58"/>
      <c r="TLZ382" s="58"/>
      <c r="TMA382" s="58"/>
      <c r="TMB382" s="58"/>
      <c r="TME382" s="58"/>
      <c r="TMF382" s="58"/>
      <c r="TMG382" s="58"/>
      <c r="TMH382" s="58"/>
      <c r="TMI382" s="58"/>
      <c r="TMJ382" s="58"/>
      <c r="TMK382" s="58"/>
      <c r="TML382" s="58"/>
      <c r="TMM382" s="58"/>
      <c r="TMN382" s="58"/>
      <c r="TMO382" s="58"/>
      <c r="TMP382" s="58"/>
      <c r="TMQ382" s="58"/>
      <c r="TMT382" s="58"/>
      <c r="TMU382" s="58"/>
      <c r="TMV382" s="58"/>
      <c r="TMW382" s="58"/>
      <c r="TMX382" s="58"/>
      <c r="TMY382" s="58"/>
      <c r="TMZ382" s="58"/>
      <c r="TNA382" s="58"/>
      <c r="TNB382" s="58"/>
      <c r="TNC382" s="58"/>
      <c r="TND382" s="58"/>
      <c r="TNE382" s="58"/>
      <c r="TNF382" s="58"/>
      <c r="TNI382" s="58"/>
      <c r="TNJ382" s="58"/>
      <c r="TNK382" s="58"/>
      <c r="TNL382" s="58"/>
      <c r="TNM382" s="58"/>
      <c r="TNN382" s="58"/>
      <c r="TNO382" s="58"/>
      <c r="TNP382" s="58"/>
      <c r="TNQ382" s="58"/>
      <c r="TNR382" s="58"/>
      <c r="TNS382" s="58"/>
      <c r="TNT382" s="58"/>
      <c r="TNU382" s="58"/>
      <c r="TNX382" s="58"/>
      <c r="TNY382" s="58"/>
      <c r="TNZ382" s="58"/>
      <c r="TOA382" s="58"/>
      <c r="TOB382" s="58"/>
      <c r="TOC382" s="58"/>
      <c r="TOD382" s="58"/>
      <c r="TOE382" s="58"/>
      <c r="TOF382" s="58"/>
      <c r="TOG382" s="58"/>
      <c r="TOH382" s="58"/>
      <c r="TOI382" s="58"/>
      <c r="TOJ382" s="58"/>
      <c r="TOM382" s="58"/>
      <c r="TON382" s="58"/>
      <c r="TOO382" s="58"/>
      <c r="TOP382" s="58"/>
      <c r="TOQ382" s="58"/>
      <c r="TOR382" s="58"/>
      <c r="TOS382" s="58"/>
      <c r="TOT382" s="58"/>
      <c r="TOU382" s="58"/>
      <c r="TOV382" s="58"/>
      <c r="TOW382" s="58"/>
      <c r="TOX382" s="58"/>
      <c r="TOY382" s="58"/>
      <c r="TPB382" s="58"/>
      <c r="TPC382" s="58"/>
      <c r="TPD382" s="58"/>
      <c r="TPE382" s="58"/>
      <c r="TPF382" s="58"/>
      <c r="TPG382" s="58"/>
      <c r="TPH382" s="58"/>
      <c r="TPI382" s="58"/>
      <c r="TPJ382" s="58"/>
      <c r="TPK382" s="58"/>
      <c r="TPL382" s="58"/>
      <c r="TPM382" s="58"/>
      <c r="TPN382" s="58"/>
      <c r="TPQ382" s="58"/>
      <c r="TPR382" s="58"/>
      <c r="TPS382" s="58"/>
      <c r="TPT382" s="58"/>
      <c r="TPU382" s="58"/>
      <c r="TPV382" s="58"/>
      <c r="TPW382" s="58"/>
      <c r="TPX382" s="58"/>
      <c r="TPY382" s="58"/>
      <c r="TPZ382" s="58"/>
      <c r="TQA382" s="58"/>
      <c r="TQB382" s="58"/>
      <c r="TQC382" s="58"/>
      <c r="TQF382" s="58"/>
      <c r="TQG382" s="58"/>
      <c r="TQH382" s="58"/>
      <c r="TQI382" s="58"/>
      <c r="TQJ382" s="58"/>
      <c r="TQK382" s="58"/>
      <c r="TQL382" s="58"/>
      <c r="TQM382" s="58"/>
      <c r="TQN382" s="58"/>
      <c r="TQO382" s="58"/>
      <c r="TQP382" s="58"/>
      <c r="TQQ382" s="58"/>
      <c r="TQR382" s="58"/>
      <c r="TQU382" s="58"/>
      <c r="TQV382" s="58"/>
      <c r="TQW382" s="58"/>
      <c r="TQX382" s="58"/>
      <c r="TQY382" s="58"/>
      <c r="TQZ382" s="58"/>
      <c r="TRA382" s="58"/>
      <c r="TRB382" s="58"/>
      <c r="TRC382" s="58"/>
      <c r="TRD382" s="58"/>
      <c r="TRE382" s="58"/>
      <c r="TRF382" s="58"/>
      <c r="TRG382" s="58"/>
      <c r="TRJ382" s="58"/>
      <c r="TRK382" s="58"/>
      <c r="TRL382" s="58"/>
      <c r="TRM382" s="58"/>
      <c r="TRN382" s="58"/>
      <c r="TRO382" s="58"/>
      <c r="TRP382" s="58"/>
      <c r="TRQ382" s="58"/>
      <c r="TRR382" s="58"/>
      <c r="TRS382" s="58"/>
      <c r="TRT382" s="58"/>
      <c r="TRU382" s="58"/>
      <c r="TRV382" s="58"/>
      <c r="TRY382" s="58"/>
      <c r="TRZ382" s="58"/>
      <c r="TSA382" s="58"/>
      <c r="TSB382" s="58"/>
      <c r="TSC382" s="58"/>
      <c r="TSD382" s="58"/>
      <c r="TSE382" s="58"/>
      <c r="TSF382" s="58"/>
      <c r="TSG382" s="58"/>
      <c r="TSH382" s="58"/>
      <c r="TSI382" s="58"/>
      <c r="TSJ382" s="58"/>
      <c r="TSK382" s="58"/>
      <c r="TSN382" s="58"/>
      <c r="TSO382" s="58"/>
      <c r="TSP382" s="58"/>
      <c r="TSQ382" s="58"/>
      <c r="TSR382" s="58"/>
      <c r="TSS382" s="58"/>
      <c r="TST382" s="58"/>
      <c r="TSU382" s="58"/>
      <c r="TSV382" s="58"/>
      <c r="TSW382" s="58"/>
      <c r="TSX382" s="58"/>
      <c r="TSY382" s="58"/>
      <c r="TSZ382" s="58"/>
      <c r="TTC382" s="58"/>
      <c r="TTD382" s="58"/>
      <c r="TTE382" s="58"/>
      <c r="TTF382" s="58"/>
      <c r="TTG382" s="58"/>
      <c r="TTH382" s="58"/>
      <c r="TTI382" s="58"/>
      <c r="TTJ382" s="58"/>
      <c r="TTK382" s="58"/>
      <c r="TTL382" s="58"/>
      <c r="TTM382" s="58"/>
      <c r="TTN382" s="58"/>
      <c r="TTO382" s="58"/>
      <c r="TTR382" s="58"/>
      <c r="TTS382" s="58"/>
      <c r="TTT382" s="58"/>
      <c r="TTU382" s="58"/>
      <c r="TTV382" s="58"/>
      <c r="TTW382" s="58"/>
      <c r="TTX382" s="58"/>
      <c r="TTY382" s="58"/>
      <c r="TTZ382" s="58"/>
      <c r="TUA382" s="58"/>
      <c r="TUB382" s="58"/>
      <c r="TUC382" s="58"/>
      <c r="TUD382" s="58"/>
      <c r="TUG382" s="58"/>
      <c r="TUH382" s="58"/>
      <c r="TUI382" s="58"/>
      <c r="TUJ382" s="58"/>
      <c r="TUK382" s="58"/>
      <c r="TUL382" s="58"/>
      <c r="TUM382" s="58"/>
      <c r="TUN382" s="58"/>
      <c r="TUO382" s="58"/>
      <c r="TUP382" s="58"/>
      <c r="TUQ382" s="58"/>
      <c r="TUR382" s="58"/>
      <c r="TUS382" s="58"/>
      <c r="TUV382" s="58"/>
      <c r="TUW382" s="58"/>
      <c r="TUX382" s="58"/>
      <c r="TUY382" s="58"/>
      <c r="TUZ382" s="58"/>
      <c r="TVA382" s="58"/>
      <c r="TVB382" s="58"/>
      <c r="TVC382" s="58"/>
      <c r="TVD382" s="58"/>
      <c r="TVE382" s="58"/>
      <c r="TVF382" s="58"/>
      <c r="TVG382" s="58"/>
      <c r="TVH382" s="58"/>
      <c r="TVK382" s="58"/>
      <c r="TVL382" s="58"/>
      <c r="TVM382" s="58"/>
      <c r="TVN382" s="58"/>
      <c r="TVO382" s="58"/>
      <c r="TVP382" s="58"/>
      <c r="TVQ382" s="58"/>
      <c r="TVR382" s="58"/>
      <c r="TVS382" s="58"/>
      <c r="TVT382" s="58"/>
      <c r="TVU382" s="58"/>
      <c r="TVV382" s="58"/>
      <c r="TVW382" s="58"/>
      <c r="TVZ382" s="58"/>
      <c r="TWA382" s="58"/>
      <c r="TWB382" s="58"/>
      <c r="TWC382" s="58"/>
      <c r="TWD382" s="58"/>
      <c r="TWE382" s="58"/>
      <c r="TWF382" s="58"/>
      <c r="TWG382" s="58"/>
      <c r="TWH382" s="58"/>
      <c r="TWI382" s="58"/>
      <c r="TWJ382" s="58"/>
      <c r="TWK382" s="58"/>
      <c r="TWL382" s="58"/>
      <c r="TWO382" s="58"/>
      <c r="TWP382" s="58"/>
      <c r="TWQ382" s="58"/>
      <c r="TWR382" s="58"/>
      <c r="TWS382" s="58"/>
      <c r="TWT382" s="58"/>
      <c r="TWU382" s="58"/>
      <c r="TWV382" s="58"/>
      <c r="TWW382" s="58"/>
      <c r="TWX382" s="58"/>
      <c r="TWY382" s="58"/>
      <c r="TWZ382" s="58"/>
      <c r="TXA382" s="58"/>
      <c r="TXD382" s="58"/>
      <c r="TXE382" s="58"/>
      <c r="TXF382" s="58"/>
      <c r="TXG382" s="58"/>
      <c r="TXH382" s="58"/>
      <c r="TXI382" s="58"/>
      <c r="TXJ382" s="58"/>
      <c r="TXK382" s="58"/>
      <c r="TXL382" s="58"/>
      <c r="TXM382" s="58"/>
      <c r="TXN382" s="58"/>
      <c r="TXO382" s="58"/>
      <c r="TXP382" s="58"/>
      <c r="TXS382" s="58"/>
      <c r="TXT382" s="58"/>
      <c r="TXU382" s="58"/>
      <c r="TXV382" s="58"/>
      <c r="TXW382" s="58"/>
      <c r="TXX382" s="58"/>
      <c r="TXY382" s="58"/>
      <c r="TXZ382" s="58"/>
      <c r="TYA382" s="58"/>
      <c r="TYB382" s="58"/>
      <c r="TYC382" s="58"/>
      <c r="TYD382" s="58"/>
      <c r="TYE382" s="58"/>
      <c r="TYH382" s="58"/>
      <c r="TYI382" s="58"/>
      <c r="TYJ382" s="58"/>
      <c r="TYK382" s="58"/>
      <c r="TYL382" s="58"/>
      <c r="TYM382" s="58"/>
      <c r="TYN382" s="58"/>
      <c r="TYO382" s="58"/>
      <c r="TYP382" s="58"/>
      <c r="TYQ382" s="58"/>
      <c r="TYR382" s="58"/>
      <c r="TYS382" s="58"/>
      <c r="TYT382" s="58"/>
      <c r="TYW382" s="58"/>
      <c r="TYX382" s="58"/>
      <c r="TYY382" s="58"/>
      <c r="TYZ382" s="58"/>
      <c r="TZA382" s="58"/>
      <c r="TZB382" s="58"/>
      <c r="TZC382" s="58"/>
      <c r="TZD382" s="58"/>
      <c r="TZE382" s="58"/>
      <c r="TZF382" s="58"/>
      <c r="TZG382" s="58"/>
      <c r="TZH382" s="58"/>
      <c r="TZI382" s="58"/>
      <c r="TZL382" s="58"/>
      <c r="TZM382" s="58"/>
      <c r="TZN382" s="58"/>
      <c r="TZO382" s="58"/>
      <c r="TZP382" s="58"/>
      <c r="TZQ382" s="58"/>
      <c r="TZR382" s="58"/>
      <c r="TZS382" s="58"/>
      <c r="TZT382" s="58"/>
      <c r="TZU382" s="58"/>
      <c r="TZV382" s="58"/>
      <c r="TZW382" s="58"/>
      <c r="TZX382" s="58"/>
      <c r="UAA382" s="58"/>
      <c r="UAB382" s="58"/>
      <c r="UAC382" s="58"/>
      <c r="UAD382" s="58"/>
      <c r="UAE382" s="58"/>
      <c r="UAF382" s="58"/>
      <c r="UAG382" s="58"/>
      <c r="UAH382" s="58"/>
      <c r="UAI382" s="58"/>
      <c r="UAJ382" s="58"/>
      <c r="UAK382" s="58"/>
      <c r="UAL382" s="58"/>
      <c r="UAM382" s="58"/>
      <c r="UAP382" s="58"/>
      <c r="UAQ382" s="58"/>
      <c r="UAR382" s="58"/>
      <c r="UAS382" s="58"/>
      <c r="UAT382" s="58"/>
      <c r="UAU382" s="58"/>
      <c r="UAV382" s="58"/>
      <c r="UAW382" s="58"/>
      <c r="UAX382" s="58"/>
      <c r="UAY382" s="58"/>
      <c r="UAZ382" s="58"/>
      <c r="UBA382" s="58"/>
      <c r="UBB382" s="58"/>
      <c r="UBE382" s="58"/>
      <c r="UBF382" s="58"/>
      <c r="UBG382" s="58"/>
      <c r="UBH382" s="58"/>
      <c r="UBI382" s="58"/>
      <c r="UBJ382" s="58"/>
      <c r="UBK382" s="58"/>
      <c r="UBL382" s="58"/>
      <c r="UBM382" s="58"/>
      <c r="UBN382" s="58"/>
      <c r="UBO382" s="58"/>
      <c r="UBP382" s="58"/>
      <c r="UBQ382" s="58"/>
      <c r="UBT382" s="58"/>
      <c r="UBU382" s="58"/>
      <c r="UBV382" s="58"/>
      <c r="UBW382" s="58"/>
      <c r="UBX382" s="58"/>
      <c r="UBY382" s="58"/>
      <c r="UBZ382" s="58"/>
      <c r="UCA382" s="58"/>
      <c r="UCB382" s="58"/>
      <c r="UCC382" s="58"/>
      <c r="UCD382" s="58"/>
      <c r="UCE382" s="58"/>
      <c r="UCF382" s="58"/>
      <c r="UCI382" s="58"/>
      <c r="UCJ382" s="58"/>
      <c r="UCK382" s="58"/>
      <c r="UCL382" s="58"/>
      <c r="UCM382" s="58"/>
      <c r="UCN382" s="58"/>
      <c r="UCO382" s="58"/>
      <c r="UCP382" s="58"/>
      <c r="UCQ382" s="58"/>
      <c r="UCR382" s="58"/>
      <c r="UCS382" s="58"/>
      <c r="UCT382" s="58"/>
      <c r="UCU382" s="58"/>
      <c r="UCX382" s="58"/>
      <c r="UCY382" s="58"/>
      <c r="UCZ382" s="58"/>
      <c r="UDA382" s="58"/>
      <c r="UDB382" s="58"/>
      <c r="UDC382" s="58"/>
      <c r="UDD382" s="58"/>
      <c r="UDE382" s="58"/>
      <c r="UDF382" s="58"/>
      <c r="UDG382" s="58"/>
      <c r="UDH382" s="58"/>
      <c r="UDI382" s="58"/>
      <c r="UDJ382" s="58"/>
      <c r="UDM382" s="58"/>
      <c r="UDN382" s="58"/>
      <c r="UDO382" s="58"/>
      <c r="UDP382" s="58"/>
      <c r="UDQ382" s="58"/>
      <c r="UDR382" s="58"/>
      <c r="UDS382" s="58"/>
      <c r="UDT382" s="58"/>
      <c r="UDU382" s="58"/>
      <c r="UDV382" s="58"/>
      <c r="UDW382" s="58"/>
      <c r="UDX382" s="58"/>
      <c r="UDY382" s="58"/>
      <c r="UEB382" s="58"/>
      <c r="UEC382" s="58"/>
      <c r="UED382" s="58"/>
      <c r="UEE382" s="58"/>
      <c r="UEF382" s="58"/>
      <c r="UEG382" s="58"/>
      <c r="UEH382" s="58"/>
      <c r="UEI382" s="58"/>
      <c r="UEJ382" s="58"/>
      <c r="UEK382" s="58"/>
      <c r="UEL382" s="58"/>
      <c r="UEM382" s="58"/>
      <c r="UEN382" s="58"/>
      <c r="UEQ382" s="58"/>
      <c r="UER382" s="58"/>
      <c r="UES382" s="58"/>
      <c r="UET382" s="58"/>
      <c r="UEU382" s="58"/>
      <c r="UEV382" s="58"/>
      <c r="UEW382" s="58"/>
      <c r="UEX382" s="58"/>
      <c r="UEY382" s="58"/>
      <c r="UEZ382" s="58"/>
      <c r="UFA382" s="58"/>
      <c r="UFB382" s="58"/>
      <c r="UFC382" s="58"/>
      <c r="UFF382" s="58"/>
      <c r="UFG382" s="58"/>
      <c r="UFH382" s="58"/>
      <c r="UFI382" s="58"/>
      <c r="UFJ382" s="58"/>
      <c r="UFK382" s="58"/>
      <c r="UFL382" s="58"/>
      <c r="UFM382" s="58"/>
      <c r="UFN382" s="58"/>
      <c r="UFO382" s="58"/>
      <c r="UFP382" s="58"/>
      <c r="UFQ382" s="58"/>
      <c r="UFR382" s="58"/>
      <c r="UFU382" s="58"/>
      <c r="UFV382" s="58"/>
      <c r="UFW382" s="58"/>
      <c r="UFX382" s="58"/>
      <c r="UFY382" s="58"/>
      <c r="UFZ382" s="58"/>
      <c r="UGA382" s="58"/>
      <c r="UGB382" s="58"/>
      <c r="UGC382" s="58"/>
      <c r="UGD382" s="58"/>
      <c r="UGE382" s="58"/>
      <c r="UGF382" s="58"/>
      <c r="UGG382" s="58"/>
      <c r="UGJ382" s="58"/>
      <c r="UGK382" s="58"/>
      <c r="UGL382" s="58"/>
      <c r="UGM382" s="58"/>
      <c r="UGN382" s="58"/>
      <c r="UGO382" s="58"/>
      <c r="UGP382" s="58"/>
      <c r="UGQ382" s="58"/>
      <c r="UGR382" s="58"/>
      <c r="UGS382" s="58"/>
      <c r="UGT382" s="58"/>
      <c r="UGU382" s="58"/>
      <c r="UGV382" s="58"/>
      <c r="UGY382" s="58"/>
      <c r="UGZ382" s="58"/>
      <c r="UHA382" s="58"/>
      <c r="UHB382" s="58"/>
      <c r="UHC382" s="58"/>
      <c r="UHD382" s="58"/>
      <c r="UHE382" s="58"/>
      <c r="UHF382" s="58"/>
      <c r="UHG382" s="58"/>
      <c r="UHH382" s="58"/>
      <c r="UHI382" s="58"/>
      <c r="UHJ382" s="58"/>
      <c r="UHK382" s="58"/>
      <c r="UHN382" s="58"/>
      <c r="UHO382" s="58"/>
      <c r="UHP382" s="58"/>
      <c r="UHQ382" s="58"/>
      <c r="UHR382" s="58"/>
      <c r="UHS382" s="58"/>
      <c r="UHT382" s="58"/>
      <c r="UHU382" s="58"/>
      <c r="UHV382" s="58"/>
      <c r="UHW382" s="58"/>
      <c r="UHX382" s="58"/>
      <c r="UHY382" s="58"/>
      <c r="UHZ382" s="58"/>
      <c r="UIC382" s="58"/>
      <c r="UID382" s="58"/>
      <c r="UIE382" s="58"/>
      <c r="UIF382" s="58"/>
      <c r="UIG382" s="58"/>
      <c r="UIH382" s="58"/>
      <c r="UII382" s="58"/>
      <c r="UIJ382" s="58"/>
      <c r="UIK382" s="58"/>
      <c r="UIL382" s="58"/>
      <c r="UIM382" s="58"/>
      <c r="UIN382" s="58"/>
      <c r="UIO382" s="58"/>
      <c r="UIR382" s="58"/>
      <c r="UIS382" s="58"/>
      <c r="UIT382" s="58"/>
      <c r="UIU382" s="58"/>
      <c r="UIV382" s="58"/>
      <c r="UIW382" s="58"/>
      <c r="UIX382" s="58"/>
      <c r="UIY382" s="58"/>
      <c r="UIZ382" s="58"/>
      <c r="UJA382" s="58"/>
      <c r="UJB382" s="58"/>
      <c r="UJC382" s="58"/>
      <c r="UJD382" s="58"/>
      <c r="UJG382" s="58"/>
      <c r="UJH382" s="58"/>
      <c r="UJI382" s="58"/>
      <c r="UJJ382" s="58"/>
      <c r="UJK382" s="58"/>
      <c r="UJL382" s="58"/>
      <c r="UJM382" s="58"/>
      <c r="UJN382" s="58"/>
      <c r="UJO382" s="58"/>
      <c r="UJP382" s="58"/>
      <c r="UJQ382" s="58"/>
      <c r="UJR382" s="58"/>
      <c r="UJS382" s="58"/>
      <c r="UJV382" s="58"/>
      <c r="UJW382" s="58"/>
      <c r="UJX382" s="58"/>
      <c r="UJY382" s="58"/>
      <c r="UJZ382" s="58"/>
      <c r="UKA382" s="58"/>
      <c r="UKB382" s="58"/>
      <c r="UKC382" s="58"/>
      <c r="UKD382" s="58"/>
      <c r="UKE382" s="58"/>
      <c r="UKF382" s="58"/>
      <c r="UKG382" s="58"/>
      <c r="UKH382" s="58"/>
      <c r="UKK382" s="58"/>
      <c r="UKL382" s="58"/>
      <c r="UKM382" s="58"/>
      <c r="UKN382" s="58"/>
      <c r="UKO382" s="58"/>
      <c r="UKP382" s="58"/>
      <c r="UKQ382" s="58"/>
      <c r="UKR382" s="58"/>
      <c r="UKS382" s="58"/>
      <c r="UKT382" s="58"/>
      <c r="UKU382" s="58"/>
      <c r="UKV382" s="58"/>
      <c r="UKW382" s="58"/>
      <c r="UKZ382" s="58"/>
      <c r="ULA382" s="58"/>
      <c r="ULB382" s="58"/>
      <c r="ULC382" s="58"/>
      <c r="ULD382" s="58"/>
      <c r="ULE382" s="58"/>
      <c r="ULF382" s="58"/>
      <c r="ULG382" s="58"/>
      <c r="ULH382" s="58"/>
      <c r="ULI382" s="58"/>
      <c r="ULJ382" s="58"/>
      <c r="ULK382" s="58"/>
      <c r="ULL382" s="58"/>
      <c r="ULO382" s="58"/>
      <c r="ULP382" s="58"/>
      <c r="ULQ382" s="58"/>
      <c r="ULR382" s="58"/>
      <c r="ULS382" s="58"/>
      <c r="ULT382" s="58"/>
      <c r="ULU382" s="58"/>
      <c r="ULV382" s="58"/>
      <c r="ULW382" s="58"/>
      <c r="ULX382" s="58"/>
      <c r="ULY382" s="58"/>
      <c r="ULZ382" s="58"/>
      <c r="UMA382" s="58"/>
      <c r="UMD382" s="58"/>
      <c r="UME382" s="58"/>
      <c r="UMF382" s="58"/>
      <c r="UMG382" s="58"/>
      <c r="UMH382" s="58"/>
      <c r="UMI382" s="58"/>
      <c r="UMJ382" s="58"/>
      <c r="UMK382" s="58"/>
      <c r="UML382" s="58"/>
      <c r="UMM382" s="58"/>
      <c r="UMN382" s="58"/>
      <c r="UMO382" s="58"/>
      <c r="UMP382" s="58"/>
      <c r="UMS382" s="58"/>
      <c r="UMT382" s="58"/>
      <c r="UMU382" s="58"/>
      <c r="UMV382" s="58"/>
      <c r="UMW382" s="58"/>
      <c r="UMX382" s="58"/>
      <c r="UMY382" s="58"/>
      <c r="UMZ382" s="58"/>
      <c r="UNA382" s="58"/>
      <c r="UNB382" s="58"/>
      <c r="UNC382" s="58"/>
      <c r="UND382" s="58"/>
      <c r="UNE382" s="58"/>
      <c r="UNH382" s="58"/>
      <c r="UNI382" s="58"/>
      <c r="UNJ382" s="58"/>
      <c r="UNK382" s="58"/>
      <c r="UNL382" s="58"/>
      <c r="UNM382" s="58"/>
      <c r="UNN382" s="58"/>
      <c r="UNO382" s="58"/>
      <c r="UNP382" s="58"/>
      <c r="UNQ382" s="58"/>
      <c r="UNR382" s="58"/>
      <c r="UNS382" s="58"/>
      <c r="UNT382" s="58"/>
      <c r="UNW382" s="58"/>
      <c r="UNX382" s="58"/>
      <c r="UNY382" s="58"/>
      <c r="UNZ382" s="58"/>
      <c r="UOA382" s="58"/>
      <c r="UOB382" s="58"/>
      <c r="UOC382" s="58"/>
      <c r="UOD382" s="58"/>
      <c r="UOE382" s="58"/>
      <c r="UOF382" s="58"/>
      <c r="UOG382" s="58"/>
      <c r="UOH382" s="58"/>
      <c r="UOI382" s="58"/>
      <c r="UOL382" s="58"/>
      <c r="UOM382" s="58"/>
      <c r="UON382" s="58"/>
      <c r="UOO382" s="58"/>
      <c r="UOP382" s="58"/>
      <c r="UOQ382" s="58"/>
      <c r="UOR382" s="58"/>
      <c r="UOS382" s="58"/>
      <c r="UOT382" s="58"/>
      <c r="UOU382" s="58"/>
      <c r="UOV382" s="58"/>
      <c r="UOW382" s="58"/>
      <c r="UOX382" s="58"/>
      <c r="UPA382" s="58"/>
      <c r="UPB382" s="58"/>
      <c r="UPC382" s="58"/>
      <c r="UPD382" s="58"/>
      <c r="UPE382" s="58"/>
      <c r="UPF382" s="58"/>
      <c r="UPG382" s="58"/>
      <c r="UPH382" s="58"/>
      <c r="UPI382" s="58"/>
      <c r="UPJ382" s="58"/>
      <c r="UPK382" s="58"/>
      <c r="UPL382" s="58"/>
      <c r="UPM382" s="58"/>
      <c r="UPP382" s="58"/>
      <c r="UPQ382" s="58"/>
      <c r="UPR382" s="58"/>
      <c r="UPS382" s="58"/>
      <c r="UPT382" s="58"/>
      <c r="UPU382" s="58"/>
      <c r="UPV382" s="58"/>
      <c r="UPW382" s="58"/>
      <c r="UPX382" s="58"/>
      <c r="UPY382" s="58"/>
      <c r="UPZ382" s="58"/>
      <c r="UQA382" s="58"/>
      <c r="UQB382" s="58"/>
      <c r="UQE382" s="58"/>
      <c r="UQF382" s="58"/>
      <c r="UQG382" s="58"/>
      <c r="UQH382" s="58"/>
      <c r="UQI382" s="58"/>
      <c r="UQJ382" s="58"/>
      <c r="UQK382" s="58"/>
      <c r="UQL382" s="58"/>
      <c r="UQM382" s="58"/>
      <c r="UQN382" s="58"/>
      <c r="UQO382" s="58"/>
      <c r="UQP382" s="58"/>
      <c r="UQQ382" s="58"/>
      <c r="UQT382" s="58"/>
      <c r="UQU382" s="58"/>
      <c r="UQV382" s="58"/>
      <c r="UQW382" s="58"/>
      <c r="UQX382" s="58"/>
      <c r="UQY382" s="58"/>
      <c r="UQZ382" s="58"/>
      <c r="URA382" s="58"/>
      <c r="URB382" s="58"/>
      <c r="URC382" s="58"/>
      <c r="URD382" s="58"/>
      <c r="URE382" s="58"/>
      <c r="URF382" s="58"/>
      <c r="URI382" s="58"/>
      <c r="URJ382" s="58"/>
      <c r="URK382" s="58"/>
      <c r="URL382" s="58"/>
      <c r="URM382" s="58"/>
      <c r="URN382" s="58"/>
      <c r="URO382" s="58"/>
      <c r="URP382" s="58"/>
      <c r="URQ382" s="58"/>
      <c r="URR382" s="58"/>
      <c r="URS382" s="58"/>
      <c r="URT382" s="58"/>
      <c r="URU382" s="58"/>
      <c r="URX382" s="58"/>
      <c r="URY382" s="58"/>
      <c r="URZ382" s="58"/>
      <c r="USA382" s="58"/>
      <c r="USB382" s="58"/>
      <c r="USC382" s="58"/>
      <c r="USD382" s="58"/>
      <c r="USE382" s="58"/>
      <c r="USF382" s="58"/>
      <c r="USG382" s="58"/>
      <c r="USH382" s="58"/>
      <c r="USI382" s="58"/>
      <c r="USJ382" s="58"/>
      <c r="USM382" s="58"/>
      <c r="USN382" s="58"/>
      <c r="USO382" s="58"/>
      <c r="USP382" s="58"/>
      <c r="USQ382" s="58"/>
      <c r="USR382" s="58"/>
      <c r="USS382" s="58"/>
      <c r="UST382" s="58"/>
      <c r="USU382" s="58"/>
      <c r="USV382" s="58"/>
      <c r="USW382" s="58"/>
      <c r="USX382" s="58"/>
      <c r="USY382" s="58"/>
      <c r="UTB382" s="58"/>
      <c r="UTC382" s="58"/>
      <c r="UTD382" s="58"/>
      <c r="UTE382" s="58"/>
      <c r="UTF382" s="58"/>
      <c r="UTG382" s="58"/>
      <c r="UTH382" s="58"/>
      <c r="UTI382" s="58"/>
      <c r="UTJ382" s="58"/>
      <c r="UTK382" s="58"/>
      <c r="UTL382" s="58"/>
      <c r="UTM382" s="58"/>
      <c r="UTN382" s="58"/>
      <c r="UTQ382" s="58"/>
      <c r="UTR382" s="58"/>
      <c r="UTS382" s="58"/>
      <c r="UTT382" s="58"/>
      <c r="UTU382" s="58"/>
      <c r="UTV382" s="58"/>
      <c r="UTW382" s="58"/>
      <c r="UTX382" s="58"/>
      <c r="UTY382" s="58"/>
      <c r="UTZ382" s="58"/>
      <c r="UUA382" s="58"/>
      <c r="UUB382" s="58"/>
      <c r="UUC382" s="58"/>
      <c r="UUF382" s="58"/>
      <c r="UUG382" s="58"/>
      <c r="UUH382" s="58"/>
      <c r="UUI382" s="58"/>
      <c r="UUJ382" s="58"/>
      <c r="UUK382" s="58"/>
      <c r="UUL382" s="58"/>
      <c r="UUM382" s="58"/>
      <c r="UUN382" s="58"/>
      <c r="UUO382" s="58"/>
      <c r="UUP382" s="58"/>
      <c r="UUQ382" s="58"/>
      <c r="UUR382" s="58"/>
      <c r="UUU382" s="58"/>
      <c r="UUV382" s="58"/>
      <c r="UUW382" s="58"/>
      <c r="UUX382" s="58"/>
      <c r="UUY382" s="58"/>
      <c r="UUZ382" s="58"/>
      <c r="UVA382" s="58"/>
      <c r="UVB382" s="58"/>
      <c r="UVC382" s="58"/>
      <c r="UVD382" s="58"/>
      <c r="UVE382" s="58"/>
      <c r="UVF382" s="58"/>
      <c r="UVG382" s="58"/>
      <c r="UVJ382" s="58"/>
      <c r="UVK382" s="58"/>
      <c r="UVL382" s="58"/>
      <c r="UVM382" s="58"/>
      <c r="UVN382" s="58"/>
      <c r="UVO382" s="58"/>
      <c r="UVP382" s="58"/>
      <c r="UVQ382" s="58"/>
      <c r="UVR382" s="58"/>
      <c r="UVS382" s="58"/>
      <c r="UVT382" s="58"/>
      <c r="UVU382" s="58"/>
      <c r="UVV382" s="58"/>
      <c r="UVY382" s="58"/>
      <c r="UVZ382" s="58"/>
      <c r="UWA382" s="58"/>
      <c r="UWB382" s="58"/>
      <c r="UWC382" s="58"/>
      <c r="UWD382" s="58"/>
      <c r="UWE382" s="58"/>
      <c r="UWF382" s="58"/>
      <c r="UWG382" s="58"/>
      <c r="UWH382" s="58"/>
      <c r="UWI382" s="58"/>
      <c r="UWJ382" s="58"/>
      <c r="UWK382" s="58"/>
      <c r="UWN382" s="58"/>
      <c r="UWO382" s="58"/>
      <c r="UWP382" s="58"/>
      <c r="UWQ382" s="58"/>
      <c r="UWR382" s="58"/>
      <c r="UWS382" s="58"/>
      <c r="UWT382" s="58"/>
      <c r="UWU382" s="58"/>
      <c r="UWV382" s="58"/>
      <c r="UWW382" s="58"/>
      <c r="UWX382" s="58"/>
      <c r="UWY382" s="58"/>
      <c r="UWZ382" s="58"/>
      <c r="UXC382" s="58"/>
      <c r="UXD382" s="58"/>
      <c r="UXE382" s="58"/>
      <c r="UXF382" s="58"/>
      <c r="UXG382" s="58"/>
      <c r="UXH382" s="58"/>
      <c r="UXI382" s="58"/>
      <c r="UXJ382" s="58"/>
      <c r="UXK382" s="58"/>
      <c r="UXL382" s="58"/>
      <c r="UXM382" s="58"/>
      <c r="UXN382" s="58"/>
      <c r="UXO382" s="58"/>
      <c r="UXR382" s="58"/>
      <c r="UXS382" s="58"/>
      <c r="UXT382" s="58"/>
      <c r="UXU382" s="58"/>
      <c r="UXV382" s="58"/>
      <c r="UXW382" s="58"/>
      <c r="UXX382" s="58"/>
      <c r="UXY382" s="58"/>
      <c r="UXZ382" s="58"/>
      <c r="UYA382" s="58"/>
      <c r="UYB382" s="58"/>
      <c r="UYC382" s="58"/>
      <c r="UYD382" s="58"/>
      <c r="UYG382" s="58"/>
      <c r="UYH382" s="58"/>
      <c r="UYI382" s="58"/>
      <c r="UYJ382" s="58"/>
      <c r="UYK382" s="58"/>
      <c r="UYL382" s="58"/>
      <c r="UYM382" s="58"/>
      <c r="UYN382" s="58"/>
      <c r="UYO382" s="58"/>
      <c r="UYP382" s="58"/>
      <c r="UYQ382" s="58"/>
      <c r="UYR382" s="58"/>
      <c r="UYS382" s="58"/>
      <c r="UYV382" s="58"/>
      <c r="UYW382" s="58"/>
      <c r="UYX382" s="58"/>
      <c r="UYY382" s="58"/>
      <c r="UYZ382" s="58"/>
      <c r="UZA382" s="58"/>
      <c r="UZB382" s="58"/>
      <c r="UZC382" s="58"/>
      <c r="UZD382" s="58"/>
      <c r="UZE382" s="58"/>
      <c r="UZF382" s="58"/>
      <c r="UZG382" s="58"/>
      <c r="UZH382" s="58"/>
      <c r="UZK382" s="58"/>
      <c r="UZL382" s="58"/>
      <c r="UZM382" s="58"/>
      <c r="UZN382" s="58"/>
      <c r="UZO382" s="58"/>
      <c r="UZP382" s="58"/>
      <c r="UZQ382" s="58"/>
      <c r="UZR382" s="58"/>
      <c r="UZS382" s="58"/>
      <c r="UZT382" s="58"/>
      <c r="UZU382" s="58"/>
      <c r="UZV382" s="58"/>
      <c r="UZW382" s="58"/>
      <c r="UZZ382" s="58"/>
      <c r="VAA382" s="58"/>
      <c r="VAB382" s="58"/>
      <c r="VAC382" s="58"/>
      <c r="VAD382" s="58"/>
      <c r="VAE382" s="58"/>
      <c r="VAF382" s="58"/>
      <c r="VAG382" s="58"/>
      <c r="VAH382" s="58"/>
      <c r="VAI382" s="58"/>
      <c r="VAJ382" s="58"/>
      <c r="VAK382" s="58"/>
      <c r="VAL382" s="58"/>
      <c r="VAO382" s="58"/>
      <c r="VAP382" s="58"/>
      <c r="VAQ382" s="58"/>
      <c r="VAR382" s="58"/>
      <c r="VAS382" s="58"/>
      <c r="VAT382" s="58"/>
      <c r="VAU382" s="58"/>
      <c r="VAV382" s="58"/>
      <c r="VAW382" s="58"/>
      <c r="VAX382" s="58"/>
      <c r="VAY382" s="58"/>
      <c r="VAZ382" s="58"/>
      <c r="VBA382" s="58"/>
      <c r="VBD382" s="58"/>
      <c r="VBE382" s="58"/>
      <c r="VBF382" s="58"/>
      <c r="VBG382" s="58"/>
      <c r="VBH382" s="58"/>
      <c r="VBI382" s="58"/>
      <c r="VBJ382" s="58"/>
      <c r="VBK382" s="58"/>
      <c r="VBL382" s="58"/>
      <c r="VBM382" s="58"/>
      <c r="VBN382" s="58"/>
      <c r="VBO382" s="58"/>
      <c r="VBP382" s="58"/>
      <c r="VBS382" s="58"/>
      <c r="VBT382" s="58"/>
      <c r="VBU382" s="58"/>
      <c r="VBV382" s="58"/>
      <c r="VBW382" s="58"/>
      <c r="VBX382" s="58"/>
      <c r="VBY382" s="58"/>
      <c r="VBZ382" s="58"/>
      <c r="VCA382" s="58"/>
      <c r="VCB382" s="58"/>
      <c r="VCC382" s="58"/>
      <c r="VCD382" s="58"/>
      <c r="VCE382" s="58"/>
      <c r="VCH382" s="58"/>
      <c r="VCI382" s="58"/>
      <c r="VCJ382" s="58"/>
      <c r="VCK382" s="58"/>
      <c r="VCL382" s="58"/>
      <c r="VCM382" s="58"/>
      <c r="VCN382" s="58"/>
      <c r="VCO382" s="58"/>
      <c r="VCP382" s="58"/>
      <c r="VCQ382" s="58"/>
      <c r="VCR382" s="58"/>
      <c r="VCS382" s="58"/>
      <c r="VCT382" s="58"/>
      <c r="VCW382" s="58"/>
      <c r="VCX382" s="58"/>
      <c r="VCY382" s="58"/>
      <c r="VCZ382" s="58"/>
      <c r="VDA382" s="58"/>
      <c r="VDB382" s="58"/>
      <c r="VDC382" s="58"/>
      <c r="VDD382" s="58"/>
      <c r="VDE382" s="58"/>
      <c r="VDF382" s="58"/>
      <c r="VDG382" s="58"/>
      <c r="VDH382" s="58"/>
      <c r="VDI382" s="58"/>
      <c r="VDL382" s="58"/>
      <c r="VDM382" s="58"/>
      <c r="VDN382" s="58"/>
      <c r="VDO382" s="58"/>
      <c r="VDP382" s="58"/>
      <c r="VDQ382" s="58"/>
      <c r="VDR382" s="58"/>
      <c r="VDS382" s="58"/>
      <c r="VDT382" s="58"/>
      <c r="VDU382" s="58"/>
      <c r="VDV382" s="58"/>
      <c r="VDW382" s="58"/>
      <c r="VDX382" s="58"/>
      <c r="VEA382" s="58"/>
      <c r="VEB382" s="58"/>
      <c r="VEC382" s="58"/>
      <c r="VED382" s="58"/>
      <c r="VEE382" s="58"/>
      <c r="VEF382" s="58"/>
      <c r="VEG382" s="58"/>
      <c r="VEH382" s="58"/>
      <c r="VEI382" s="58"/>
      <c r="VEJ382" s="58"/>
      <c r="VEK382" s="58"/>
      <c r="VEL382" s="58"/>
      <c r="VEM382" s="58"/>
      <c r="VEP382" s="58"/>
      <c r="VEQ382" s="58"/>
      <c r="VER382" s="58"/>
      <c r="VES382" s="58"/>
      <c r="VET382" s="58"/>
      <c r="VEU382" s="58"/>
      <c r="VEV382" s="58"/>
      <c r="VEW382" s="58"/>
      <c r="VEX382" s="58"/>
      <c r="VEY382" s="58"/>
      <c r="VEZ382" s="58"/>
      <c r="VFA382" s="58"/>
      <c r="VFB382" s="58"/>
      <c r="VFE382" s="58"/>
      <c r="VFF382" s="58"/>
      <c r="VFG382" s="58"/>
      <c r="VFH382" s="58"/>
      <c r="VFI382" s="58"/>
      <c r="VFJ382" s="58"/>
      <c r="VFK382" s="58"/>
      <c r="VFL382" s="58"/>
      <c r="VFM382" s="58"/>
      <c r="VFN382" s="58"/>
      <c r="VFO382" s="58"/>
      <c r="VFP382" s="58"/>
      <c r="VFQ382" s="58"/>
      <c r="VFT382" s="58"/>
      <c r="VFU382" s="58"/>
      <c r="VFV382" s="58"/>
      <c r="VFW382" s="58"/>
      <c r="VFX382" s="58"/>
      <c r="VFY382" s="58"/>
      <c r="VFZ382" s="58"/>
      <c r="VGA382" s="58"/>
      <c r="VGB382" s="58"/>
      <c r="VGC382" s="58"/>
      <c r="VGD382" s="58"/>
      <c r="VGE382" s="58"/>
      <c r="VGF382" s="58"/>
      <c r="VGI382" s="58"/>
      <c r="VGJ382" s="58"/>
      <c r="VGK382" s="58"/>
      <c r="VGL382" s="58"/>
      <c r="VGM382" s="58"/>
      <c r="VGN382" s="58"/>
      <c r="VGO382" s="58"/>
      <c r="VGP382" s="58"/>
      <c r="VGQ382" s="58"/>
      <c r="VGR382" s="58"/>
      <c r="VGS382" s="58"/>
      <c r="VGT382" s="58"/>
      <c r="VGU382" s="58"/>
      <c r="VGX382" s="58"/>
      <c r="VGY382" s="58"/>
      <c r="VGZ382" s="58"/>
      <c r="VHA382" s="58"/>
      <c r="VHB382" s="58"/>
      <c r="VHC382" s="58"/>
      <c r="VHD382" s="58"/>
      <c r="VHE382" s="58"/>
      <c r="VHF382" s="58"/>
      <c r="VHG382" s="58"/>
      <c r="VHH382" s="58"/>
      <c r="VHI382" s="58"/>
      <c r="VHJ382" s="58"/>
      <c r="VHM382" s="58"/>
      <c r="VHN382" s="58"/>
      <c r="VHO382" s="58"/>
      <c r="VHP382" s="58"/>
      <c r="VHQ382" s="58"/>
      <c r="VHR382" s="58"/>
      <c r="VHS382" s="58"/>
      <c r="VHT382" s="58"/>
      <c r="VHU382" s="58"/>
      <c r="VHV382" s="58"/>
      <c r="VHW382" s="58"/>
      <c r="VHX382" s="58"/>
      <c r="VHY382" s="58"/>
      <c r="VIB382" s="58"/>
      <c r="VIC382" s="58"/>
      <c r="VID382" s="58"/>
      <c r="VIE382" s="58"/>
      <c r="VIF382" s="58"/>
      <c r="VIG382" s="58"/>
      <c r="VIH382" s="58"/>
      <c r="VII382" s="58"/>
      <c r="VIJ382" s="58"/>
      <c r="VIK382" s="58"/>
      <c r="VIL382" s="58"/>
      <c r="VIM382" s="58"/>
      <c r="VIN382" s="58"/>
      <c r="VIQ382" s="58"/>
      <c r="VIR382" s="58"/>
      <c r="VIS382" s="58"/>
      <c r="VIT382" s="58"/>
      <c r="VIU382" s="58"/>
      <c r="VIV382" s="58"/>
      <c r="VIW382" s="58"/>
      <c r="VIX382" s="58"/>
      <c r="VIY382" s="58"/>
      <c r="VIZ382" s="58"/>
      <c r="VJA382" s="58"/>
      <c r="VJB382" s="58"/>
      <c r="VJC382" s="58"/>
      <c r="VJF382" s="58"/>
      <c r="VJG382" s="58"/>
      <c r="VJH382" s="58"/>
      <c r="VJI382" s="58"/>
      <c r="VJJ382" s="58"/>
      <c r="VJK382" s="58"/>
      <c r="VJL382" s="58"/>
      <c r="VJM382" s="58"/>
      <c r="VJN382" s="58"/>
      <c r="VJO382" s="58"/>
      <c r="VJP382" s="58"/>
      <c r="VJQ382" s="58"/>
      <c r="VJR382" s="58"/>
      <c r="VJU382" s="58"/>
      <c r="VJV382" s="58"/>
      <c r="VJW382" s="58"/>
      <c r="VJX382" s="58"/>
      <c r="VJY382" s="58"/>
      <c r="VJZ382" s="58"/>
      <c r="VKA382" s="58"/>
      <c r="VKB382" s="58"/>
      <c r="VKC382" s="58"/>
      <c r="VKD382" s="58"/>
      <c r="VKE382" s="58"/>
      <c r="VKF382" s="58"/>
      <c r="VKG382" s="58"/>
      <c r="VKJ382" s="58"/>
      <c r="VKK382" s="58"/>
      <c r="VKL382" s="58"/>
      <c r="VKM382" s="58"/>
      <c r="VKN382" s="58"/>
      <c r="VKO382" s="58"/>
      <c r="VKP382" s="58"/>
      <c r="VKQ382" s="58"/>
      <c r="VKR382" s="58"/>
      <c r="VKS382" s="58"/>
      <c r="VKT382" s="58"/>
      <c r="VKU382" s="58"/>
      <c r="VKV382" s="58"/>
      <c r="VKY382" s="58"/>
      <c r="VKZ382" s="58"/>
      <c r="VLA382" s="58"/>
      <c r="VLB382" s="58"/>
      <c r="VLC382" s="58"/>
      <c r="VLD382" s="58"/>
      <c r="VLE382" s="58"/>
      <c r="VLF382" s="58"/>
      <c r="VLG382" s="58"/>
      <c r="VLH382" s="58"/>
      <c r="VLI382" s="58"/>
      <c r="VLJ382" s="58"/>
      <c r="VLK382" s="58"/>
      <c r="VLN382" s="58"/>
      <c r="VLO382" s="58"/>
      <c r="VLP382" s="58"/>
      <c r="VLQ382" s="58"/>
      <c r="VLR382" s="58"/>
      <c r="VLS382" s="58"/>
      <c r="VLT382" s="58"/>
      <c r="VLU382" s="58"/>
      <c r="VLV382" s="58"/>
      <c r="VLW382" s="58"/>
      <c r="VLX382" s="58"/>
      <c r="VLY382" s="58"/>
      <c r="VLZ382" s="58"/>
      <c r="VMC382" s="58"/>
      <c r="VMD382" s="58"/>
      <c r="VME382" s="58"/>
      <c r="VMF382" s="58"/>
      <c r="VMG382" s="58"/>
      <c r="VMH382" s="58"/>
      <c r="VMI382" s="58"/>
      <c r="VMJ382" s="58"/>
      <c r="VMK382" s="58"/>
      <c r="VML382" s="58"/>
      <c r="VMM382" s="58"/>
      <c r="VMN382" s="58"/>
      <c r="VMO382" s="58"/>
      <c r="VMR382" s="58"/>
      <c r="VMS382" s="58"/>
      <c r="VMT382" s="58"/>
      <c r="VMU382" s="58"/>
      <c r="VMV382" s="58"/>
      <c r="VMW382" s="58"/>
      <c r="VMX382" s="58"/>
      <c r="VMY382" s="58"/>
      <c r="VMZ382" s="58"/>
      <c r="VNA382" s="58"/>
      <c r="VNB382" s="58"/>
      <c r="VNC382" s="58"/>
      <c r="VND382" s="58"/>
      <c r="VNG382" s="58"/>
      <c r="VNH382" s="58"/>
      <c r="VNI382" s="58"/>
      <c r="VNJ382" s="58"/>
      <c r="VNK382" s="58"/>
      <c r="VNL382" s="58"/>
      <c r="VNM382" s="58"/>
      <c r="VNN382" s="58"/>
      <c r="VNO382" s="58"/>
      <c r="VNP382" s="58"/>
      <c r="VNQ382" s="58"/>
      <c r="VNR382" s="58"/>
      <c r="VNS382" s="58"/>
      <c r="VNV382" s="58"/>
      <c r="VNW382" s="58"/>
      <c r="VNX382" s="58"/>
      <c r="VNY382" s="58"/>
      <c r="VNZ382" s="58"/>
      <c r="VOA382" s="58"/>
      <c r="VOB382" s="58"/>
      <c r="VOC382" s="58"/>
      <c r="VOD382" s="58"/>
      <c r="VOE382" s="58"/>
      <c r="VOF382" s="58"/>
      <c r="VOG382" s="58"/>
      <c r="VOH382" s="58"/>
      <c r="VOK382" s="58"/>
      <c r="VOL382" s="58"/>
      <c r="VOM382" s="58"/>
      <c r="VON382" s="58"/>
      <c r="VOO382" s="58"/>
      <c r="VOP382" s="58"/>
      <c r="VOQ382" s="58"/>
      <c r="VOR382" s="58"/>
      <c r="VOS382" s="58"/>
      <c r="VOT382" s="58"/>
      <c r="VOU382" s="58"/>
      <c r="VOV382" s="58"/>
      <c r="VOW382" s="58"/>
      <c r="VOZ382" s="58"/>
      <c r="VPA382" s="58"/>
      <c r="VPB382" s="58"/>
      <c r="VPC382" s="58"/>
      <c r="VPD382" s="58"/>
      <c r="VPE382" s="58"/>
      <c r="VPF382" s="58"/>
      <c r="VPG382" s="58"/>
      <c r="VPH382" s="58"/>
      <c r="VPI382" s="58"/>
      <c r="VPJ382" s="58"/>
      <c r="VPK382" s="58"/>
      <c r="VPL382" s="58"/>
      <c r="VPO382" s="58"/>
      <c r="VPP382" s="58"/>
      <c r="VPQ382" s="58"/>
      <c r="VPR382" s="58"/>
      <c r="VPS382" s="58"/>
      <c r="VPT382" s="58"/>
      <c r="VPU382" s="58"/>
      <c r="VPV382" s="58"/>
      <c r="VPW382" s="58"/>
      <c r="VPX382" s="58"/>
      <c r="VPY382" s="58"/>
      <c r="VPZ382" s="58"/>
      <c r="VQA382" s="58"/>
      <c r="VQD382" s="58"/>
      <c r="VQE382" s="58"/>
      <c r="VQF382" s="58"/>
      <c r="VQG382" s="58"/>
      <c r="VQH382" s="58"/>
      <c r="VQI382" s="58"/>
      <c r="VQJ382" s="58"/>
      <c r="VQK382" s="58"/>
      <c r="VQL382" s="58"/>
      <c r="VQM382" s="58"/>
      <c r="VQN382" s="58"/>
      <c r="VQO382" s="58"/>
      <c r="VQP382" s="58"/>
      <c r="VQS382" s="58"/>
      <c r="VQT382" s="58"/>
      <c r="VQU382" s="58"/>
      <c r="VQV382" s="58"/>
      <c r="VQW382" s="58"/>
      <c r="VQX382" s="58"/>
      <c r="VQY382" s="58"/>
      <c r="VQZ382" s="58"/>
      <c r="VRA382" s="58"/>
      <c r="VRB382" s="58"/>
      <c r="VRC382" s="58"/>
      <c r="VRD382" s="58"/>
      <c r="VRE382" s="58"/>
      <c r="VRH382" s="58"/>
      <c r="VRI382" s="58"/>
      <c r="VRJ382" s="58"/>
      <c r="VRK382" s="58"/>
      <c r="VRL382" s="58"/>
      <c r="VRM382" s="58"/>
      <c r="VRN382" s="58"/>
      <c r="VRO382" s="58"/>
      <c r="VRP382" s="58"/>
      <c r="VRQ382" s="58"/>
      <c r="VRR382" s="58"/>
      <c r="VRS382" s="58"/>
      <c r="VRT382" s="58"/>
      <c r="VRW382" s="58"/>
      <c r="VRX382" s="58"/>
      <c r="VRY382" s="58"/>
      <c r="VRZ382" s="58"/>
      <c r="VSA382" s="58"/>
      <c r="VSB382" s="58"/>
      <c r="VSC382" s="58"/>
      <c r="VSD382" s="58"/>
      <c r="VSE382" s="58"/>
      <c r="VSF382" s="58"/>
      <c r="VSG382" s="58"/>
      <c r="VSH382" s="58"/>
      <c r="VSI382" s="58"/>
      <c r="VSL382" s="58"/>
      <c r="VSM382" s="58"/>
      <c r="VSN382" s="58"/>
      <c r="VSO382" s="58"/>
      <c r="VSP382" s="58"/>
      <c r="VSQ382" s="58"/>
      <c r="VSR382" s="58"/>
      <c r="VSS382" s="58"/>
      <c r="VST382" s="58"/>
      <c r="VSU382" s="58"/>
      <c r="VSV382" s="58"/>
      <c r="VSW382" s="58"/>
      <c r="VSX382" s="58"/>
      <c r="VTA382" s="58"/>
      <c r="VTB382" s="58"/>
      <c r="VTC382" s="58"/>
      <c r="VTD382" s="58"/>
      <c r="VTE382" s="58"/>
      <c r="VTF382" s="58"/>
      <c r="VTG382" s="58"/>
      <c r="VTH382" s="58"/>
      <c r="VTI382" s="58"/>
      <c r="VTJ382" s="58"/>
      <c r="VTK382" s="58"/>
      <c r="VTL382" s="58"/>
      <c r="VTM382" s="58"/>
      <c r="VTP382" s="58"/>
      <c r="VTQ382" s="58"/>
      <c r="VTR382" s="58"/>
      <c r="VTS382" s="58"/>
      <c r="VTT382" s="58"/>
      <c r="VTU382" s="58"/>
      <c r="VTV382" s="58"/>
      <c r="VTW382" s="58"/>
      <c r="VTX382" s="58"/>
      <c r="VTY382" s="58"/>
      <c r="VTZ382" s="58"/>
      <c r="VUA382" s="58"/>
      <c r="VUB382" s="58"/>
      <c r="VUE382" s="58"/>
      <c r="VUF382" s="58"/>
      <c r="VUG382" s="58"/>
      <c r="VUH382" s="58"/>
      <c r="VUI382" s="58"/>
      <c r="VUJ382" s="58"/>
      <c r="VUK382" s="58"/>
      <c r="VUL382" s="58"/>
      <c r="VUM382" s="58"/>
      <c r="VUN382" s="58"/>
      <c r="VUO382" s="58"/>
      <c r="VUP382" s="58"/>
      <c r="VUQ382" s="58"/>
      <c r="VUT382" s="58"/>
      <c r="VUU382" s="58"/>
      <c r="VUV382" s="58"/>
      <c r="VUW382" s="58"/>
      <c r="VUX382" s="58"/>
      <c r="VUY382" s="58"/>
      <c r="VUZ382" s="58"/>
      <c r="VVA382" s="58"/>
      <c r="VVB382" s="58"/>
      <c r="VVC382" s="58"/>
      <c r="VVD382" s="58"/>
      <c r="VVE382" s="58"/>
      <c r="VVF382" s="58"/>
      <c r="VVI382" s="58"/>
      <c r="VVJ382" s="58"/>
      <c r="VVK382" s="58"/>
      <c r="VVL382" s="58"/>
      <c r="VVM382" s="58"/>
      <c r="VVN382" s="58"/>
      <c r="VVO382" s="58"/>
      <c r="VVP382" s="58"/>
      <c r="VVQ382" s="58"/>
      <c r="VVR382" s="58"/>
      <c r="VVS382" s="58"/>
      <c r="VVT382" s="58"/>
      <c r="VVU382" s="58"/>
      <c r="VVX382" s="58"/>
      <c r="VVY382" s="58"/>
      <c r="VVZ382" s="58"/>
      <c r="VWA382" s="58"/>
      <c r="VWB382" s="58"/>
      <c r="VWC382" s="58"/>
      <c r="VWD382" s="58"/>
      <c r="VWE382" s="58"/>
      <c r="VWF382" s="58"/>
      <c r="VWG382" s="58"/>
      <c r="VWH382" s="58"/>
      <c r="VWI382" s="58"/>
      <c r="VWJ382" s="58"/>
      <c r="VWM382" s="58"/>
      <c r="VWN382" s="58"/>
      <c r="VWO382" s="58"/>
      <c r="VWP382" s="58"/>
      <c r="VWQ382" s="58"/>
      <c r="VWR382" s="58"/>
      <c r="VWS382" s="58"/>
      <c r="VWT382" s="58"/>
      <c r="VWU382" s="58"/>
      <c r="VWV382" s="58"/>
      <c r="VWW382" s="58"/>
      <c r="VWX382" s="58"/>
      <c r="VWY382" s="58"/>
      <c r="VXB382" s="58"/>
      <c r="VXC382" s="58"/>
      <c r="VXD382" s="58"/>
      <c r="VXE382" s="58"/>
      <c r="VXF382" s="58"/>
      <c r="VXG382" s="58"/>
      <c r="VXH382" s="58"/>
      <c r="VXI382" s="58"/>
      <c r="VXJ382" s="58"/>
      <c r="VXK382" s="58"/>
      <c r="VXL382" s="58"/>
      <c r="VXM382" s="58"/>
      <c r="VXN382" s="58"/>
      <c r="VXQ382" s="58"/>
      <c r="VXR382" s="58"/>
      <c r="VXS382" s="58"/>
      <c r="VXT382" s="58"/>
      <c r="VXU382" s="58"/>
      <c r="VXV382" s="58"/>
      <c r="VXW382" s="58"/>
      <c r="VXX382" s="58"/>
      <c r="VXY382" s="58"/>
      <c r="VXZ382" s="58"/>
      <c r="VYA382" s="58"/>
      <c r="VYB382" s="58"/>
      <c r="VYC382" s="58"/>
      <c r="VYF382" s="58"/>
      <c r="VYG382" s="58"/>
      <c r="VYH382" s="58"/>
      <c r="VYI382" s="58"/>
      <c r="VYJ382" s="58"/>
      <c r="VYK382" s="58"/>
      <c r="VYL382" s="58"/>
      <c r="VYM382" s="58"/>
      <c r="VYN382" s="58"/>
      <c r="VYO382" s="58"/>
      <c r="VYP382" s="58"/>
      <c r="VYQ382" s="58"/>
      <c r="VYR382" s="58"/>
      <c r="VYU382" s="58"/>
      <c r="VYV382" s="58"/>
      <c r="VYW382" s="58"/>
      <c r="VYX382" s="58"/>
      <c r="VYY382" s="58"/>
      <c r="VYZ382" s="58"/>
      <c r="VZA382" s="58"/>
      <c r="VZB382" s="58"/>
      <c r="VZC382" s="58"/>
      <c r="VZD382" s="58"/>
      <c r="VZE382" s="58"/>
      <c r="VZF382" s="58"/>
      <c r="VZG382" s="58"/>
      <c r="VZJ382" s="58"/>
      <c r="VZK382" s="58"/>
      <c r="VZL382" s="58"/>
      <c r="VZM382" s="58"/>
      <c r="VZN382" s="58"/>
      <c r="VZO382" s="58"/>
      <c r="VZP382" s="58"/>
      <c r="VZQ382" s="58"/>
      <c r="VZR382" s="58"/>
      <c r="VZS382" s="58"/>
      <c r="VZT382" s="58"/>
      <c r="VZU382" s="58"/>
      <c r="VZV382" s="58"/>
      <c r="VZY382" s="58"/>
      <c r="VZZ382" s="58"/>
      <c r="WAA382" s="58"/>
      <c r="WAB382" s="58"/>
      <c r="WAC382" s="58"/>
      <c r="WAD382" s="58"/>
      <c r="WAE382" s="58"/>
      <c r="WAF382" s="58"/>
      <c r="WAG382" s="58"/>
      <c r="WAH382" s="58"/>
      <c r="WAI382" s="58"/>
      <c r="WAJ382" s="58"/>
      <c r="WAK382" s="58"/>
      <c r="WAN382" s="58"/>
      <c r="WAO382" s="58"/>
      <c r="WAP382" s="58"/>
      <c r="WAQ382" s="58"/>
      <c r="WAR382" s="58"/>
      <c r="WAS382" s="58"/>
      <c r="WAT382" s="58"/>
      <c r="WAU382" s="58"/>
      <c r="WAV382" s="58"/>
      <c r="WAW382" s="58"/>
      <c r="WAX382" s="58"/>
      <c r="WAY382" s="58"/>
      <c r="WAZ382" s="58"/>
      <c r="WBC382" s="58"/>
      <c r="WBD382" s="58"/>
      <c r="WBE382" s="58"/>
      <c r="WBF382" s="58"/>
      <c r="WBG382" s="58"/>
      <c r="WBH382" s="58"/>
      <c r="WBI382" s="58"/>
      <c r="WBJ382" s="58"/>
      <c r="WBK382" s="58"/>
      <c r="WBL382" s="58"/>
      <c r="WBM382" s="58"/>
      <c r="WBN382" s="58"/>
      <c r="WBO382" s="58"/>
      <c r="WBR382" s="58"/>
      <c r="WBS382" s="58"/>
      <c r="WBT382" s="58"/>
      <c r="WBU382" s="58"/>
      <c r="WBV382" s="58"/>
      <c r="WBW382" s="58"/>
      <c r="WBX382" s="58"/>
      <c r="WBY382" s="58"/>
      <c r="WBZ382" s="58"/>
      <c r="WCA382" s="58"/>
      <c r="WCB382" s="58"/>
      <c r="WCC382" s="58"/>
      <c r="WCD382" s="58"/>
      <c r="WCG382" s="58"/>
      <c r="WCH382" s="58"/>
      <c r="WCI382" s="58"/>
      <c r="WCJ382" s="58"/>
      <c r="WCK382" s="58"/>
      <c r="WCL382" s="58"/>
      <c r="WCM382" s="58"/>
      <c r="WCN382" s="58"/>
      <c r="WCO382" s="58"/>
      <c r="WCP382" s="58"/>
      <c r="WCQ382" s="58"/>
      <c r="WCR382" s="58"/>
      <c r="WCS382" s="58"/>
      <c r="WCV382" s="58"/>
      <c r="WCW382" s="58"/>
      <c r="WCX382" s="58"/>
      <c r="WCY382" s="58"/>
      <c r="WCZ382" s="58"/>
      <c r="WDA382" s="58"/>
      <c r="WDB382" s="58"/>
      <c r="WDC382" s="58"/>
      <c r="WDD382" s="58"/>
      <c r="WDE382" s="58"/>
      <c r="WDF382" s="58"/>
      <c r="WDG382" s="58"/>
      <c r="WDH382" s="58"/>
      <c r="WDK382" s="58"/>
      <c r="WDL382" s="58"/>
      <c r="WDM382" s="58"/>
      <c r="WDN382" s="58"/>
      <c r="WDO382" s="58"/>
      <c r="WDP382" s="58"/>
      <c r="WDQ382" s="58"/>
      <c r="WDR382" s="58"/>
      <c r="WDS382" s="58"/>
      <c r="WDT382" s="58"/>
      <c r="WDU382" s="58"/>
      <c r="WDV382" s="58"/>
      <c r="WDW382" s="58"/>
      <c r="WDZ382" s="58"/>
      <c r="WEA382" s="58"/>
      <c r="WEB382" s="58"/>
      <c r="WEC382" s="58"/>
      <c r="WED382" s="58"/>
      <c r="WEE382" s="58"/>
      <c r="WEF382" s="58"/>
      <c r="WEG382" s="58"/>
      <c r="WEH382" s="58"/>
      <c r="WEI382" s="58"/>
      <c r="WEJ382" s="58"/>
      <c r="WEK382" s="58"/>
      <c r="WEL382" s="58"/>
      <c r="WEO382" s="58"/>
      <c r="WEP382" s="58"/>
      <c r="WEQ382" s="58"/>
      <c r="WER382" s="58"/>
      <c r="WES382" s="58"/>
      <c r="WET382" s="58"/>
      <c r="WEU382" s="58"/>
      <c r="WEV382" s="58"/>
      <c r="WEW382" s="58"/>
      <c r="WEX382" s="58"/>
      <c r="WEY382" s="58"/>
      <c r="WEZ382" s="58"/>
      <c r="WFA382" s="58"/>
      <c r="WFD382" s="58"/>
      <c r="WFE382" s="58"/>
      <c r="WFF382" s="58"/>
      <c r="WFG382" s="58"/>
      <c r="WFH382" s="58"/>
      <c r="WFI382" s="58"/>
      <c r="WFJ382" s="58"/>
      <c r="WFK382" s="58"/>
      <c r="WFL382" s="58"/>
      <c r="WFM382" s="58"/>
      <c r="WFN382" s="58"/>
      <c r="WFO382" s="58"/>
      <c r="WFP382" s="58"/>
      <c r="WFS382" s="58"/>
      <c r="WFT382" s="58"/>
      <c r="WFU382" s="58"/>
      <c r="WFV382" s="58"/>
      <c r="WFW382" s="58"/>
      <c r="WFX382" s="58"/>
      <c r="WFY382" s="58"/>
      <c r="WFZ382" s="58"/>
      <c r="WGA382" s="58"/>
      <c r="WGB382" s="58"/>
      <c r="WGC382" s="58"/>
      <c r="WGD382" s="58"/>
      <c r="WGE382" s="58"/>
      <c r="WGH382" s="58"/>
      <c r="WGI382" s="58"/>
      <c r="WGJ382" s="58"/>
      <c r="WGK382" s="58"/>
      <c r="WGL382" s="58"/>
      <c r="WGM382" s="58"/>
      <c r="WGN382" s="58"/>
      <c r="WGO382" s="58"/>
      <c r="WGP382" s="58"/>
      <c r="WGQ382" s="58"/>
      <c r="WGR382" s="58"/>
      <c r="WGS382" s="58"/>
      <c r="WGT382" s="58"/>
      <c r="WGW382" s="58"/>
      <c r="WGX382" s="58"/>
      <c r="WGY382" s="58"/>
      <c r="WGZ382" s="58"/>
      <c r="WHA382" s="58"/>
      <c r="WHB382" s="58"/>
      <c r="WHC382" s="58"/>
      <c r="WHD382" s="58"/>
      <c r="WHE382" s="58"/>
      <c r="WHF382" s="58"/>
      <c r="WHG382" s="58"/>
      <c r="WHH382" s="58"/>
      <c r="WHI382" s="58"/>
      <c r="WHL382" s="58"/>
      <c r="WHM382" s="58"/>
      <c r="WHN382" s="58"/>
      <c r="WHO382" s="58"/>
      <c r="WHP382" s="58"/>
      <c r="WHQ382" s="58"/>
      <c r="WHR382" s="58"/>
      <c r="WHS382" s="58"/>
      <c r="WHT382" s="58"/>
      <c r="WHU382" s="58"/>
      <c r="WHV382" s="58"/>
      <c r="WHW382" s="58"/>
      <c r="WHX382" s="58"/>
      <c r="WIA382" s="58"/>
      <c r="WIB382" s="58"/>
      <c r="WIC382" s="58"/>
      <c r="WID382" s="58"/>
      <c r="WIE382" s="58"/>
      <c r="WIF382" s="58"/>
      <c r="WIG382" s="58"/>
      <c r="WIH382" s="58"/>
      <c r="WII382" s="58"/>
      <c r="WIJ382" s="58"/>
      <c r="WIK382" s="58"/>
      <c r="WIL382" s="58"/>
      <c r="WIM382" s="58"/>
      <c r="WIP382" s="58"/>
      <c r="WIQ382" s="58"/>
      <c r="WIR382" s="58"/>
      <c r="WIS382" s="58"/>
      <c r="WIT382" s="58"/>
      <c r="WIU382" s="58"/>
      <c r="WIV382" s="58"/>
      <c r="WIW382" s="58"/>
      <c r="WIX382" s="58"/>
      <c r="WIY382" s="58"/>
      <c r="WIZ382" s="58"/>
      <c r="WJA382" s="58"/>
      <c r="WJB382" s="58"/>
      <c r="WJE382" s="58"/>
      <c r="WJF382" s="58"/>
      <c r="WJG382" s="58"/>
      <c r="WJH382" s="58"/>
      <c r="WJI382" s="58"/>
      <c r="WJJ382" s="58"/>
      <c r="WJK382" s="58"/>
      <c r="WJL382" s="58"/>
      <c r="WJM382" s="58"/>
      <c r="WJN382" s="58"/>
      <c r="WJO382" s="58"/>
      <c r="WJP382" s="58"/>
      <c r="WJQ382" s="58"/>
      <c r="WJT382" s="58"/>
      <c r="WJU382" s="58"/>
      <c r="WJV382" s="58"/>
      <c r="WJW382" s="58"/>
      <c r="WJX382" s="58"/>
      <c r="WJY382" s="58"/>
      <c r="WJZ382" s="58"/>
      <c r="WKA382" s="58"/>
      <c r="WKB382" s="58"/>
      <c r="WKC382" s="58"/>
      <c r="WKD382" s="58"/>
      <c r="WKE382" s="58"/>
      <c r="WKF382" s="58"/>
      <c r="WKI382" s="58"/>
      <c r="WKJ382" s="58"/>
      <c r="WKK382" s="58"/>
      <c r="WKL382" s="58"/>
      <c r="WKM382" s="58"/>
      <c r="WKN382" s="58"/>
      <c r="WKO382" s="58"/>
      <c r="WKP382" s="58"/>
      <c r="WKQ382" s="58"/>
      <c r="WKR382" s="58"/>
      <c r="WKS382" s="58"/>
      <c r="WKT382" s="58"/>
      <c r="WKU382" s="58"/>
      <c r="WKX382" s="58"/>
      <c r="WKY382" s="58"/>
      <c r="WKZ382" s="58"/>
      <c r="WLA382" s="58"/>
      <c r="WLB382" s="58"/>
      <c r="WLC382" s="58"/>
      <c r="WLD382" s="58"/>
      <c r="WLE382" s="58"/>
      <c r="WLF382" s="58"/>
      <c r="WLG382" s="58"/>
      <c r="WLH382" s="58"/>
      <c r="WLI382" s="58"/>
      <c r="WLJ382" s="58"/>
      <c r="WLM382" s="58"/>
      <c r="WLN382" s="58"/>
      <c r="WLO382" s="58"/>
      <c r="WLP382" s="58"/>
      <c r="WLQ382" s="58"/>
      <c r="WLR382" s="58"/>
      <c r="WLS382" s="58"/>
      <c r="WLT382" s="58"/>
      <c r="WLU382" s="58"/>
      <c r="WLV382" s="58"/>
      <c r="WLW382" s="58"/>
      <c r="WLX382" s="58"/>
      <c r="WLY382" s="58"/>
      <c r="WMB382" s="58"/>
      <c r="WMC382" s="58"/>
      <c r="WMD382" s="58"/>
      <c r="WME382" s="58"/>
      <c r="WMF382" s="58"/>
      <c r="WMG382" s="58"/>
      <c r="WMH382" s="58"/>
      <c r="WMI382" s="58"/>
      <c r="WMJ382" s="58"/>
      <c r="WMK382" s="58"/>
      <c r="WML382" s="58"/>
      <c r="WMM382" s="58"/>
      <c r="WMN382" s="58"/>
      <c r="WMQ382" s="58"/>
      <c r="WMR382" s="58"/>
      <c r="WMS382" s="58"/>
      <c r="WMT382" s="58"/>
      <c r="WMU382" s="58"/>
      <c r="WMV382" s="58"/>
      <c r="WMW382" s="58"/>
      <c r="WMX382" s="58"/>
      <c r="WMY382" s="58"/>
      <c r="WMZ382" s="58"/>
      <c r="WNA382" s="58"/>
      <c r="WNB382" s="58"/>
      <c r="WNC382" s="58"/>
      <c r="WNF382" s="58"/>
      <c r="WNG382" s="58"/>
      <c r="WNH382" s="58"/>
      <c r="WNI382" s="58"/>
      <c r="WNJ382" s="58"/>
      <c r="WNK382" s="58"/>
      <c r="WNL382" s="58"/>
      <c r="WNM382" s="58"/>
      <c r="WNN382" s="58"/>
      <c r="WNO382" s="58"/>
      <c r="WNP382" s="58"/>
      <c r="WNQ382" s="58"/>
      <c r="WNR382" s="58"/>
      <c r="WNU382" s="58"/>
      <c r="WNV382" s="58"/>
      <c r="WNW382" s="58"/>
      <c r="WNX382" s="58"/>
      <c r="WNY382" s="58"/>
      <c r="WNZ382" s="58"/>
      <c r="WOA382" s="58"/>
      <c r="WOB382" s="58"/>
      <c r="WOC382" s="58"/>
      <c r="WOD382" s="58"/>
      <c r="WOE382" s="58"/>
      <c r="WOF382" s="58"/>
      <c r="WOG382" s="58"/>
      <c r="WOJ382" s="58"/>
      <c r="WOK382" s="58"/>
      <c r="WOL382" s="58"/>
      <c r="WOM382" s="58"/>
      <c r="WON382" s="58"/>
      <c r="WOO382" s="58"/>
      <c r="WOP382" s="58"/>
      <c r="WOQ382" s="58"/>
      <c r="WOR382" s="58"/>
      <c r="WOS382" s="58"/>
      <c r="WOT382" s="58"/>
      <c r="WOU382" s="58"/>
      <c r="WOV382" s="58"/>
      <c r="WOY382" s="58"/>
      <c r="WOZ382" s="58"/>
      <c r="WPA382" s="58"/>
      <c r="WPB382" s="58"/>
      <c r="WPC382" s="58"/>
      <c r="WPD382" s="58"/>
      <c r="WPE382" s="58"/>
      <c r="WPF382" s="58"/>
      <c r="WPG382" s="58"/>
      <c r="WPH382" s="58"/>
      <c r="WPI382" s="58"/>
      <c r="WPJ382" s="58"/>
      <c r="WPK382" s="58"/>
      <c r="WPN382" s="58"/>
      <c r="WPO382" s="58"/>
      <c r="WPP382" s="58"/>
      <c r="WPQ382" s="58"/>
      <c r="WPR382" s="58"/>
      <c r="WPS382" s="58"/>
      <c r="WPT382" s="58"/>
      <c r="WPU382" s="58"/>
      <c r="WPV382" s="58"/>
      <c r="WPW382" s="58"/>
      <c r="WPX382" s="58"/>
      <c r="WPY382" s="58"/>
      <c r="WPZ382" s="58"/>
      <c r="WQC382" s="58"/>
      <c r="WQD382" s="58"/>
      <c r="WQE382" s="58"/>
      <c r="WQF382" s="58"/>
      <c r="WQG382" s="58"/>
      <c r="WQH382" s="58"/>
      <c r="WQI382" s="58"/>
      <c r="WQJ382" s="58"/>
      <c r="WQK382" s="58"/>
      <c r="WQL382" s="58"/>
      <c r="WQM382" s="58"/>
      <c r="WQN382" s="58"/>
      <c r="WQO382" s="58"/>
      <c r="WQR382" s="58"/>
      <c r="WQS382" s="58"/>
      <c r="WQT382" s="58"/>
      <c r="WQU382" s="58"/>
      <c r="WQV382" s="58"/>
      <c r="WQW382" s="58"/>
      <c r="WQX382" s="58"/>
      <c r="WQY382" s="58"/>
      <c r="WQZ382" s="58"/>
      <c r="WRA382" s="58"/>
      <c r="WRB382" s="58"/>
      <c r="WRC382" s="58"/>
      <c r="WRD382" s="58"/>
      <c r="WRG382" s="58"/>
      <c r="WRH382" s="58"/>
      <c r="WRI382" s="58"/>
      <c r="WRJ382" s="58"/>
      <c r="WRK382" s="58"/>
      <c r="WRL382" s="58"/>
      <c r="WRM382" s="58"/>
      <c r="WRN382" s="58"/>
      <c r="WRO382" s="58"/>
      <c r="WRP382" s="58"/>
      <c r="WRQ382" s="58"/>
      <c r="WRR382" s="58"/>
      <c r="WRS382" s="58"/>
      <c r="WRV382" s="58"/>
      <c r="WRW382" s="58"/>
      <c r="WRX382" s="58"/>
      <c r="WRY382" s="58"/>
      <c r="WRZ382" s="58"/>
      <c r="WSA382" s="58"/>
      <c r="WSB382" s="58"/>
      <c r="WSC382" s="58"/>
      <c r="WSD382" s="58"/>
      <c r="WSE382" s="58"/>
      <c r="WSF382" s="58"/>
      <c r="WSG382" s="58"/>
      <c r="WSH382" s="58"/>
      <c r="WSK382" s="58"/>
      <c r="WSL382" s="58"/>
      <c r="WSM382" s="58"/>
      <c r="WSN382" s="58"/>
      <c r="WSO382" s="58"/>
      <c r="WSP382" s="58"/>
      <c r="WSQ382" s="58"/>
      <c r="WSR382" s="58"/>
      <c r="WSS382" s="58"/>
      <c r="WST382" s="58"/>
      <c r="WSU382" s="58"/>
      <c r="WSV382" s="58"/>
      <c r="WSW382" s="58"/>
      <c r="WSZ382" s="58"/>
      <c r="WTA382" s="58"/>
      <c r="WTB382" s="58"/>
      <c r="WTC382" s="58"/>
      <c r="WTD382" s="58"/>
      <c r="WTE382" s="58"/>
      <c r="WTF382" s="58"/>
      <c r="WTG382" s="58"/>
      <c r="WTH382" s="58"/>
      <c r="WTI382" s="58"/>
      <c r="WTJ382" s="58"/>
      <c r="WTK382" s="58"/>
      <c r="WTL382" s="58"/>
      <c r="WTO382" s="58"/>
      <c r="WTP382" s="58"/>
      <c r="WTQ382" s="58"/>
      <c r="WTR382" s="58"/>
      <c r="WTS382" s="58"/>
      <c r="WTT382" s="58"/>
      <c r="WTU382" s="58"/>
      <c r="WTV382" s="58"/>
      <c r="WTW382" s="58"/>
      <c r="WTX382" s="58"/>
      <c r="WTY382" s="58"/>
      <c r="WTZ382" s="58"/>
      <c r="WUA382" s="58"/>
      <c r="WUD382" s="58"/>
      <c r="WUE382" s="58"/>
      <c r="WUF382" s="58"/>
      <c r="WUG382" s="58"/>
      <c r="WUH382" s="58"/>
      <c r="WUI382" s="58"/>
      <c r="WUJ382" s="58"/>
      <c r="WUK382" s="58"/>
      <c r="WUL382" s="58"/>
      <c r="WUM382" s="58"/>
      <c r="WUN382" s="58"/>
      <c r="WUO382" s="58"/>
      <c r="WUP382" s="58"/>
      <c r="WUS382" s="58"/>
      <c r="WUT382" s="58"/>
      <c r="WUU382" s="58"/>
      <c r="WUV382" s="58"/>
      <c r="WUW382" s="58"/>
      <c r="WUX382" s="58"/>
      <c r="WUY382" s="58"/>
      <c r="WUZ382" s="58"/>
      <c r="WVA382" s="58"/>
      <c r="WVB382" s="58"/>
      <c r="WVC382" s="58"/>
      <c r="WVD382" s="58"/>
      <c r="WVE382" s="58"/>
      <c r="WVH382" s="58"/>
      <c r="WVI382" s="58"/>
      <c r="WVJ382" s="58"/>
      <c r="WVK382" s="58"/>
      <c r="WVL382" s="58"/>
      <c r="WVM382" s="58"/>
      <c r="WVN382" s="58"/>
      <c r="WVO382" s="58"/>
      <c r="WVP382" s="58"/>
      <c r="WVQ382" s="58"/>
      <c r="WVR382" s="58"/>
      <c r="WVS382" s="58"/>
      <c r="WVT382" s="58"/>
      <c r="WVW382" s="58"/>
      <c r="WVX382" s="58"/>
      <c r="WVY382" s="58"/>
      <c r="WVZ382" s="58"/>
      <c r="WWA382" s="58"/>
      <c r="WWB382" s="58"/>
      <c r="WWC382" s="58"/>
      <c r="WWD382" s="58"/>
      <c r="WWE382" s="58"/>
      <c r="WWF382" s="58"/>
      <c r="WWG382" s="58"/>
      <c r="WWH382" s="58"/>
      <c r="WWI382" s="58"/>
      <c r="WWL382" s="58"/>
      <c r="WWM382" s="58"/>
      <c r="WWN382" s="58"/>
      <c r="WWO382" s="58"/>
      <c r="WWP382" s="58"/>
      <c r="WWQ382" s="58"/>
      <c r="WWR382" s="58"/>
      <c r="WWS382" s="58"/>
      <c r="WWT382" s="58"/>
      <c r="WWU382" s="58"/>
      <c r="WWV382" s="58"/>
      <c r="WWW382" s="58"/>
      <c r="WWX382" s="58"/>
      <c r="WXA382" s="58"/>
      <c r="WXB382" s="58"/>
      <c r="WXC382" s="58"/>
      <c r="WXD382" s="58"/>
      <c r="WXE382" s="58"/>
      <c r="WXF382" s="58"/>
      <c r="WXG382" s="58"/>
      <c r="WXH382" s="58"/>
      <c r="WXI382" s="58"/>
      <c r="WXJ382" s="58"/>
      <c r="WXK382" s="58"/>
      <c r="WXL382" s="58"/>
      <c r="WXM382" s="58"/>
      <c r="WXP382" s="58"/>
      <c r="WXQ382" s="58"/>
      <c r="WXR382" s="58"/>
      <c r="WXS382" s="58"/>
      <c r="WXT382" s="58"/>
      <c r="WXU382" s="58"/>
      <c r="WXV382" s="58"/>
      <c r="WXW382" s="58"/>
      <c r="WXX382" s="58"/>
      <c r="WXY382" s="58"/>
      <c r="WXZ382" s="58"/>
      <c r="WYA382" s="58"/>
      <c r="WYB382" s="58"/>
      <c r="WYE382" s="58"/>
      <c r="WYF382" s="58"/>
      <c r="WYG382" s="58"/>
      <c r="WYH382" s="58"/>
      <c r="WYI382" s="58"/>
      <c r="WYJ382" s="58"/>
      <c r="WYK382" s="58"/>
      <c r="WYL382" s="58"/>
      <c r="WYM382" s="58"/>
      <c r="WYN382" s="58"/>
      <c r="WYO382" s="58"/>
      <c r="WYP382" s="58"/>
      <c r="WYQ382" s="58"/>
      <c r="WYT382" s="58"/>
      <c r="WYU382" s="58"/>
      <c r="WYV382" s="58"/>
      <c r="WYW382" s="58"/>
      <c r="WYX382" s="58"/>
      <c r="WYY382" s="58"/>
      <c r="WYZ382" s="58"/>
      <c r="WZA382" s="58"/>
      <c r="WZB382" s="58"/>
      <c r="WZC382" s="58"/>
      <c r="WZD382" s="58"/>
      <c r="WZE382" s="58"/>
      <c r="WZF382" s="58"/>
      <c r="WZI382" s="58"/>
      <c r="WZJ382" s="58"/>
      <c r="WZK382" s="58"/>
      <c r="WZL382" s="58"/>
      <c r="WZM382" s="58"/>
      <c r="WZN382" s="58"/>
      <c r="WZO382" s="58"/>
      <c r="WZP382" s="58"/>
      <c r="WZQ382" s="58"/>
      <c r="WZR382" s="58"/>
      <c r="WZS382" s="58"/>
      <c r="WZT382" s="58"/>
      <c r="WZU382" s="58"/>
      <c r="WZX382" s="58"/>
      <c r="WZY382" s="58"/>
      <c r="WZZ382" s="58"/>
      <c r="XAA382" s="58"/>
      <c r="XAB382" s="58"/>
      <c r="XAC382" s="58"/>
      <c r="XAD382" s="58"/>
      <c r="XAE382" s="58"/>
      <c r="XAF382" s="58"/>
      <c r="XAG382" s="58"/>
      <c r="XAH382" s="58"/>
      <c r="XAI382" s="58"/>
      <c r="XAJ382" s="58"/>
      <c r="XAM382" s="58"/>
      <c r="XAN382" s="58"/>
      <c r="XAO382" s="58"/>
      <c r="XAP382" s="58"/>
      <c r="XAQ382" s="58"/>
      <c r="XAR382" s="58"/>
      <c r="XAS382" s="58"/>
      <c r="XAT382" s="58"/>
      <c r="XAU382" s="58"/>
      <c r="XAV382" s="58"/>
      <c r="XAW382" s="58"/>
      <c r="XAX382" s="58"/>
      <c r="XAY382" s="58"/>
      <c r="XBB382" s="58"/>
      <c r="XBC382" s="58"/>
      <c r="XBD382" s="58"/>
      <c r="XBE382" s="58"/>
      <c r="XBF382" s="58"/>
      <c r="XBG382" s="58"/>
      <c r="XBH382" s="58"/>
      <c r="XBI382" s="58"/>
      <c r="XBJ382" s="58"/>
      <c r="XBK382" s="58"/>
      <c r="XBL382" s="58"/>
      <c r="XBM382" s="58"/>
      <c r="XBN382" s="58"/>
      <c r="XBQ382" s="58"/>
      <c r="XBR382" s="58"/>
      <c r="XBS382" s="58"/>
      <c r="XBT382" s="58"/>
      <c r="XBU382" s="58"/>
      <c r="XBV382" s="58"/>
      <c r="XBW382" s="58"/>
      <c r="XBX382" s="58"/>
      <c r="XBY382" s="58"/>
      <c r="XBZ382" s="58"/>
      <c r="XCA382" s="58"/>
      <c r="XCB382" s="58"/>
      <c r="XCC382" s="58"/>
      <c r="XCF382" s="58"/>
      <c r="XCG382" s="58"/>
      <c r="XCH382" s="58"/>
      <c r="XCI382" s="58"/>
      <c r="XCJ382" s="58"/>
      <c r="XCK382" s="58"/>
      <c r="XCL382" s="58"/>
      <c r="XCM382" s="58"/>
      <c r="XCN382" s="58"/>
      <c r="XCO382" s="58"/>
      <c r="XCP382" s="58"/>
      <c r="XCQ382" s="58"/>
      <c r="XCR382" s="58"/>
      <c r="XCU382" s="58"/>
      <c r="XCV382" s="58"/>
      <c r="XCW382" s="58"/>
      <c r="XCX382" s="58"/>
      <c r="XCY382" s="58"/>
      <c r="XCZ382" s="58"/>
      <c r="XDA382" s="58"/>
      <c r="XDB382" s="58"/>
      <c r="XDC382" s="58"/>
      <c r="XDD382" s="58"/>
      <c r="XDE382" s="58"/>
      <c r="XDF382" s="58"/>
      <c r="XDG382" s="58"/>
      <c r="XDJ382" s="58"/>
      <c r="XDK382" s="58"/>
      <c r="XDL382" s="58"/>
      <c r="XDM382" s="58"/>
      <c r="XDN382" s="58"/>
      <c r="XDO382" s="58"/>
      <c r="XDP382" s="58"/>
      <c r="XDQ382" s="58"/>
      <c r="XDR382" s="58"/>
      <c r="XDS382" s="58"/>
      <c r="XDT382" s="58"/>
      <c r="XDU382" s="58"/>
      <c r="XDV382" s="58"/>
      <c r="XDY382" s="58"/>
      <c r="XDZ382" s="58"/>
      <c r="XEA382" s="58"/>
      <c r="XEB382" s="58"/>
      <c r="XEC382" s="58"/>
      <c r="XED382" s="58"/>
      <c r="XEE382" s="58"/>
      <c r="XEF382" s="58"/>
      <c r="XEG382" s="58"/>
      <c r="XEH382" s="58"/>
      <c r="XEI382" s="58"/>
      <c r="XEJ382" s="58"/>
      <c r="XEK382" s="58"/>
      <c r="XEN382" s="58"/>
      <c r="XEO382" s="58"/>
      <c r="XEP382" s="58"/>
      <c r="XEQ382" s="58"/>
      <c r="XER382" s="58"/>
      <c r="XES382" s="58"/>
      <c r="XET382" s="58"/>
      <c r="XEU382" s="58"/>
      <c r="XEV382" s="58"/>
      <c r="XEW382" s="58"/>
      <c r="XEX382" s="58"/>
      <c r="XEY382" s="58"/>
      <c r="XEZ382" s="58"/>
      <c r="XFC382" s="58"/>
      <c r="XFD382" s="58"/>
    </row>
    <row r="383" spans="1:4095 4098:8190 8193:15360 15363:16384" ht="12.75" customHeight="1" x14ac:dyDescent="0.2">
      <c r="C383" s="2"/>
      <c r="D383" s="2"/>
      <c r="E383" s="2"/>
      <c r="F383" s="2"/>
      <c r="G383" s="2"/>
      <c r="H383" s="2"/>
      <c r="I383" s="2"/>
      <c r="J383" s="2"/>
      <c r="K383" s="2"/>
      <c r="L383" s="2"/>
      <c r="M383" s="2"/>
      <c r="N383" s="2"/>
      <c r="O383" s="2"/>
    </row>
    <row r="384" spans="1:4095 4098:8190 8193:15360 15363:16384" ht="12.75" customHeight="1" x14ac:dyDescent="0.2">
      <c r="C384" s="2"/>
      <c r="D384" s="2"/>
      <c r="E384" s="2"/>
      <c r="F384" s="2"/>
      <c r="G384" s="2"/>
      <c r="H384" s="2"/>
      <c r="I384" s="2"/>
      <c r="J384" s="2"/>
      <c r="K384" s="2"/>
      <c r="L384" s="2"/>
      <c r="M384" s="2"/>
      <c r="N384" s="2"/>
      <c r="O384" s="2"/>
    </row>
    <row r="385" spans="1:33" ht="12.75" customHeight="1" x14ac:dyDescent="0.2">
      <c r="C385" s="2"/>
      <c r="D385" s="2"/>
      <c r="E385" s="2"/>
      <c r="F385" s="2"/>
      <c r="G385" s="2"/>
      <c r="H385" s="2"/>
      <c r="I385" s="2"/>
      <c r="J385" s="2"/>
      <c r="K385" s="2"/>
      <c r="L385" s="2"/>
      <c r="M385" s="2"/>
      <c r="N385" s="2"/>
      <c r="O385" s="2"/>
    </row>
    <row r="386" spans="1:33" ht="12.75" customHeight="1" x14ac:dyDescent="0.2">
      <c r="A386" s="5"/>
      <c r="C386" s="2"/>
      <c r="D386" s="2"/>
      <c r="E386" s="2"/>
      <c r="F386" s="2"/>
      <c r="G386" s="2"/>
      <c r="H386" s="2"/>
      <c r="I386" s="2"/>
      <c r="J386" s="2"/>
      <c r="K386" s="2"/>
      <c r="L386" s="2"/>
      <c r="M386" s="2"/>
      <c r="N386" s="2"/>
      <c r="O386" s="2"/>
      <c r="U386" s="53" t="s">
        <v>500</v>
      </c>
      <c r="Y386" s="5">
        <f>+Y260+Y264+Y181+Y183</f>
        <v>-2253580</v>
      </c>
      <c r="AG386" s="5">
        <f>+AG260+AG264+AG181+AG183</f>
        <v>811846</v>
      </c>
    </row>
    <row r="387" spans="1:33" ht="12.75" customHeight="1" x14ac:dyDescent="0.2">
      <c r="C387" s="2"/>
      <c r="D387" s="2"/>
      <c r="E387" s="2"/>
      <c r="F387" s="2"/>
      <c r="G387" s="2"/>
      <c r="H387" s="2"/>
      <c r="I387" s="2"/>
      <c r="J387" s="2"/>
      <c r="K387" s="2"/>
      <c r="L387" s="2"/>
      <c r="M387" s="2"/>
      <c r="N387" s="2"/>
      <c r="O387" s="2"/>
    </row>
    <row r="388" spans="1:33" ht="12.75" customHeight="1" x14ac:dyDescent="0.2">
      <c r="A388" s="54" t="s">
        <v>501</v>
      </c>
      <c r="C388" s="52">
        <v>44196</v>
      </c>
      <c r="D388" s="52">
        <v>44197</v>
      </c>
      <c r="E388" s="52">
        <v>44228</v>
      </c>
      <c r="F388" s="52">
        <v>44256</v>
      </c>
      <c r="G388" s="52">
        <v>44287</v>
      </c>
      <c r="H388" s="52">
        <v>44317</v>
      </c>
      <c r="I388" s="52">
        <v>44348</v>
      </c>
      <c r="J388" s="52">
        <v>44378</v>
      </c>
      <c r="K388" s="52">
        <v>44409</v>
      </c>
      <c r="L388" s="52">
        <v>44440</v>
      </c>
      <c r="M388" s="52">
        <v>44470</v>
      </c>
      <c r="N388" s="52">
        <v>44501</v>
      </c>
      <c r="O388" s="52">
        <v>44531</v>
      </c>
    </row>
    <row r="389" spans="1:33" ht="12.75" customHeight="1" x14ac:dyDescent="0.2">
      <c r="A389" t="str">
        <f>+A260</f>
        <v>Conservation Cost Recovery Liability - Other Deferred Credits</v>
      </c>
      <c r="B389" t="str">
        <f>+B260</f>
        <v>26002530</v>
      </c>
      <c r="C389" s="15">
        <f>+C260</f>
        <v>275836</v>
      </c>
      <c r="D389" s="15">
        <f t="shared" ref="D389:O389" si="67">+D260</f>
        <v>407900</v>
      </c>
      <c r="E389" s="15">
        <f t="shared" si="67"/>
        <v>535579</v>
      </c>
      <c r="F389" s="15">
        <f t="shared" si="67"/>
        <v>395513</v>
      </c>
      <c r="G389" s="15">
        <f t="shared" si="67"/>
        <v>435166</v>
      </c>
      <c r="H389" s="15">
        <f t="shared" si="67"/>
        <v>383774</v>
      </c>
      <c r="I389" s="15">
        <f t="shared" si="67"/>
        <v>552602</v>
      </c>
      <c r="J389" s="15">
        <f t="shared" si="67"/>
        <v>583535</v>
      </c>
      <c r="K389" s="15">
        <f t="shared" si="67"/>
        <v>437818</v>
      </c>
      <c r="L389" s="15">
        <f t="shared" si="67"/>
        <v>616588</v>
      </c>
      <c r="M389" s="15">
        <f t="shared" si="67"/>
        <v>648715</v>
      </c>
      <c r="N389" s="15">
        <f t="shared" si="67"/>
        <v>560686</v>
      </c>
      <c r="O389" s="15">
        <f t="shared" si="67"/>
        <v>566599</v>
      </c>
      <c r="P389" s="55">
        <f>+AVERAGE(C389:O389)</f>
        <v>492331.61538461538</v>
      </c>
      <c r="Q389" s="56"/>
      <c r="R389" s="15"/>
    </row>
    <row r="390" spans="1:33" ht="12.75" customHeight="1" x14ac:dyDescent="0.2">
      <c r="A390" t="str">
        <f t="shared" ref="A390:O391" si="68">+A261</f>
        <v>Over/Under Collections GRIP - Other Deferred Credits GRIP</v>
      </c>
      <c r="B390" t="str">
        <f t="shared" si="68"/>
        <v>2605253G</v>
      </c>
      <c r="C390" s="15">
        <f>+C261</f>
        <v>-1293720</v>
      </c>
      <c r="D390" s="15">
        <f t="shared" si="68"/>
        <v>-1044528</v>
      </c>
      <c r="E390" s="15">
        <f t="shared" si="68"/>
        <v>-1008367</v>
      </c>
      <c r="F390" s="15">
        <f t="shared" si="68"/>
        <v>-994148</v>
      </c>
      <c r="G390" s="15">
        <f t="shared" si="68"/>
        <v>-1045278</v>
      </c>
      <c r="H390" s="15">
        <f t="shared" si="68"/>
        <v>-1241230</v>
      </c>
      <c r="I390" s="15">
        <f t="shared" si="68"/>
        <v>-1551755</v>
      </c>
      <c r="J390" s="15">
        <f t="shared" si="68"/>
        <v>-1622865</v>
      </c>
      <c r="K390" s="15">
        <f t="shared" si="68"/>
        <v>-1622865</v>
      </c>
      <c r="L390" s="15">
        <f t="shared" si="68"/>
        <v>-1622865</v>
      </c>
      <c r="M390" s="15">
        <f t="shared" si="68"/>
        <v>-1622865</v>
      </c>
      <c r="N390" s="15">
        <f t="shared" si="68"/>
        <v>-1622865</v>
      </c>
      <c r="O390" s="15">
        <f t="shared" si="68"/>
        <v>-1622865</v>
      </c>
      <c r="P390" s="56">
        <f t="shared" ref="P390:P397" si="69">+AVERAGE(C390:O390)</f>
        <v>-1378170.4615384615</v>
      </c>
      <c r="Q390" s="56"/>
      <c r="R390" s="15"/>
    </row>
    <row r="391" spans="1:33" ht="12.75" customHeight="1" x14ac:dyDescent="0.2">
      <c r="A391" t="str">
        <f t="shared" si="68"/>
        <v>GRIP Clearing - Other Deferred Credits GRIP</v>
      </c>
      <c r="B391" t="str">
        <f t="shared" si="68"/>
        <v>2609253G</v>
      </c>
      <c r="C391" s="15">
        <f>+C262</f>
        <v>1622865</v>
      </c>
      <c r="D391" s="15">
        <f t="shared" si="68"/>
        <v>1622865</v>
      </c>
      <c r="E391" s="15">
        <f t="shared" si="68"/>
        <v>1622865</v>
      </c>
      <c r="F391" s="15">
        <f t="shared" si="68"/>
        <v>1622865</v>
      </c>
      <c r="G391" s="15">
        <f t="shared" si="68"/>
        <v>1622865</v>
      </c>
      <c r="H391" s="15">
        <f t="shared" si="68"/>
        <v>1622865</v>
      </c>
      <c r="I391" s="15">
        <f t="shared" si="68"/>
        <v>1622865</v>
      </c>
      <c r="J391" s="15">
        <f t="shared" si="68"/>
        <v>1622865</v>
      </c>
      <c r="K391" s="15">
        <f t="shared" si="68"/>
        <v>1622865</v>
      </c>
      <c r="L391" s="15">
        <f t="shared" si="68"/>
        <v>1622865</v>
      </c>
      <c r="M391" s="15">
        <f t="shared" si="68"/>
        <v>1622865</v>
      </c>
      <c r="N391" s="15">
        <f t="shared" si="68"/>
        <v>1622865</v>
      </c>
      <c r="O391" s="15">
        <f t="shared" si="68"/>
        <v>1622865</v>
      </c>
      <c r="P391" s="56">
        <f t="shared" si="69"/>
        <v>1622865</v>
      </c>
      <c r="Q391" s="56"/>
      <c r="R391" s="15"/>
    </row>
    <row r="392" spans="1:33" ht="12.75" customHeight="1" x14ac:dyDescent="0.2">
      <c r="A392" t="str">
        <f>+A264</f>
        <v>Over-recovered PGC - Other Deferred Credits</v>
      </c>
      <c r="B392" t="str">
        <f>+B264</f>
        <v>26PG2530</v>
      </c>
      <c r="C392" s="15">
        <f>+C264</f>
        <v>0</v>
      </c>
      <c r="D392" s="15">
        <f t="shared" ref="D392:O392" si="70">+D264</f>
        <v>1139527</v>
      </c>
      <c r="E392" s="15">
        <f t="shared" si="70"/>
        <v>1948008</v>
      </c>
      <c r="F392" s="15">
        <f t="shared" si="70"/>
        <v>2250464</v>
      </c>
      <c r="G392" s="15">
        <f t="shared" si="70"/>
        <v>3036496</v>
      </c>
      <c r="H392" s="15">
        <f t="shared" si="70"/>
        <v>3312802</v>
      </c>
      <c r="I392" s="15">
        <f t="shared" si="70"/>
        <v>3333872</v>
      </c>
      <c r="J392" s="15">
        <f t="shared" si="70"/>
        <v>3093692</v>
      </c>
      <c r="K392" s="15">
        <f t="shared" si="70"/>
        <v>2461557</v>
      </c>
      <c r="L392" s="15">
        <f t="shared" si="70"/>
        <v>2314355</v>
      </c>
      <c r="M392" s="15">
        <f t="shared" si="70"/>
        <v>1464123</v>
      </c>
      <c r="N392" s="15">
        <f t="shared" si="70"/>
        <v>209619</v>
      </c>
      <c r="O392" s="15">
        <f t="shared" si="70"/>
        <v>0</v>
      </c>
      <c r="P392" s="55">
        <f t="shared" si="69"/>
        <v>1889578.076923077</v>
      </c>
      <c r="Q392" s="15"/>
      <c r="R392" s="15"/>
    </row>
    <row r="393" spans="1:33" ht="12.75" customHeight="1" x14ac:dyDescent="0.2">
      <c r="A393" s="2" t="str">
        <f t="shared" ref="A393:O393" si="71">+A271</f>
        <v>Deferred Environmental Liability - Other Deferred Credits</v>
      </c>
      <c r="B393" s="2" t="str">
        <f t="shared" si="71"/>
        <v>27782530</v>
      </c>
      <c r="C393" s="56">
        <f t="shared" si="71"/>
        <v>1654000</v>
      </c>
      <c r="D393" s="56">
        <f t="shared" si="71"/>
        <v>1654000</v>
      </c>
      <c r="E393" s="56">
        <f t="shared" si="71"/>
        <v>1654000</v>
      </c>
      <c r="F393" s="56">
        <f t="shared" si="71"/>
        <v>1654000</v>
      </c>
      <c r="G393" s="56">
        <f t="shared" si="71"/>
        <v>1654000</v>
      </c>
      <c r="H393" s="56">
        <f t="shared" si="71"/>
        <v>1654000</v>
      </c>
      <c r="I393" s="56">
        <f t="shared" si="71"/>
        <v>1654000</v>
      </c>
      <c r="J393" s="56">
        <f t="shared" si="71"/>
        <v>1654000</v>
      </c>
      <c r="K393" s="56">
        <f t="shared" si="71"/>
        <v>1654000</v>
      </c>
      <c r="L393" s="56">
        <f t="shared" si="71"/>
        <v>1654000</v>
      </c>
      <c r="M393" s="56">
        <f t="shared" si="71"/>
        <v>1654000</v>
      </c>
      <c r="N393" s="56">
        <f t="shared" si="71"/>
        <v>1654000</v>
      </c>
      <c r="O393" s="56">
        <f t="shared" si="71"/>
        <v>1654000</v>
      </c>
      <c r="P393" s="56">
        <f t="shared" si="69"/>
        <v>1654000</v>
      </c>
      <c r="Q393" s="56"/>
      <c r="R393" s="15"/>
    </row>
    <row r="394" spans="1:33" ht="12.75" customHeight="1" x14ac:dyDescent="0.2">
      <c r="A394" s="2" t="str">
        <f t="shared" ref="A394:O397" si="72">+A322</f>
        <v>Deferred Environmental Costs - Other Deferred Credits</v>
      </c>
      <c r="B394" s="2" t="str">
        <f t="shared" si="72"/>
        <v>28102530</v>
      </c>
      <c r="C394" s="56">
        <f t="shared" si="72"/>
        <v>5611069</v>
      </c>
      <c r="D394" s="56">
        <f t="shared" si="72"/>
        <v>5611069</v>
      </c>
      <c r="E394" s="56">
        <f t="shared" si="72"/>
        <v>5611069</v>
      </c>
      <c r="F394" s="56">
        <f t="shared" si="72"/>
        <v>5611069</v>
      </c>
      <c r="G394" s="56">
        <f t="shared" si="72"/>
        <v>5611069</v>
      </c>
      <c r="H394" s="56">
        <f t="shared" si="72"/>
        <v>5611069</v>
      </c>
      <c r="I394" s="56">
        <f t="shared" si="72"/>
        <v>5611069</v>
      </c>
      <c r="J394" s="56">
        <f t="shared" si="72"/>
        <v>5611069</v>
      </c>
      <c r="K394" s="56">
        <f t="shared" si="72"/>
        <v>5611069</v>
      </c>
      <c r="L394" s="56">
        <f t="shared" si="72"/>
        <v>5611069</v>
      </c>
      <c r="M394" s="56">
        <f t="shared" si="72"/>
        <v>5611069</v>
      </c>
      <c r="N394" s="56">
        <f t="shared" si="72"/>
        <v>5611069</v>
      </c>
      <c r="O394" s="56">
        <f t="shared" si="72"/>
        <v>5611069</v>
      </c>
      <c r="P394" s="56">
        <f t="shared" si="69"/>
        <v>5611069</v>
      </c>
      <c r="Q394" s="56"/>
      <c r="R394" s="15"/>
      <c r="AE394" s="5">
        <f>SUM(AE73:AE107)+AE200+SUM(AE331:AE340)</f>
        <v>0</v>
      </c>
    </row>
    <row r="395" spans="1:33" ht="12.75" customHeight="1" x14ac:dyDescent="0.2">
      <c r="A395" s="2" t="str">
        <f t="shared" si="72"/>
        <v>Deferred Environmental Liability - Other Deferred Credits</v>
      </c>
      <c r="B395" s="2" t="str">
        <f t="shared" si="72"/>
        <v>28152530</v>
      </c>
      <c r="C395" s="56">
        <f t="shared" si="72"/>
        <v>-1277217</v>
      </c>
      <c r="D395" s="56">
        <f t="shared" si="72"/>
        <v>-1312352</v>
      </c>
      <c r="E395" s="56">
        <f t="shared" si="72"/>
        <v>-1327946</v>
      </c>
      <c r="F395" s="56">
        <f t="shared" si="72"/>
        <v>-1396508</v>
      </c>
      <c r="G395" s="56">
        <f t="shared" si="72"/>
        <v>-1380310</v>
      </c>
      <c r="H395" s="56">
        <f t="shared" si="72"/>
        <v>-1431293</v>
      </c>
      <c r="I395" s="56">
        <f t="shared" si="72"/>
        <v>-1431622</v>
      </c>
      <c r="J395" s="56">
        <f t="shared" si="72"/>
        <v>-1507509</v>
      </c>
      <c r="K395" s="56">
        <f t="shared" si="72"/>
        <v>-1510272</v>
      </c>
      <c r="L395" s="56">
        <f t="shared" si="72"/>
        <v>-1509654</v>
      </c>
      <c r="M395" s="56">
        <f t="shared" si="72"/>
        <v>-1522834</v>
      </c>
      <c r="N395" s="56">
        <f t="shared" si="72"/>
        <v>-1535559</v>
      </c>
      <c r="O395" s="56">
        <f t="shared" si="72"/>
        <v>-1566589</v>
      </c>
      <c r="P395" s="56">
        <f>+AVERAGE(C395:O395)</f>
        <v>-1439205</v>
      </c>
      <c r="Q395" s="56">
        <f>+O395-C395</f>
        <v>-289372</v>
      </c>
      <c r="R395" s="15"/>
      <c r="T395" s="5"/>
    </row>
    <row r="396" spans="1:33" ht="12.75" customHeight="1" x14ac:dyDescent="0.2">
      <c r="A396" s="2" t="str">
        <f t="shared" si="72"/>
        <v>Deferred Environmental Liability - Other Deferred Credits 2</v>
      </c>
      <c r="B396" s="2" t="str">
        <f t="shared" si="72"/>
        <v>28152531</v>
      </c>
      <c r="C396" s="56">
        <f t="shared" si="72"/>
        <v>1603930</v>
      </c>
      <c r="D396" s="56">
        <f t="shared" si="72"/>
        <v>1565901</v>
      </c>
      <c r="E396" s="56">
        <f t="shared" si="72"/>
        <v>1527872</v>
      </c>
      <c r="F396" s="56">
        <f t="shared" si="72"/>
        <v>1489843</v>
      </c>
      <c r="G396" s="56">
        <f t="shared" si="72"/>
        <v>1451814</v>
      </c>
      <c r="H396" s="56">
        <f t="shared" si="72"/>
        <v>1413785</v>
      </c>
      <c r="I396" s="56">
        <f t="shared" si="72"/>
        <v>1375756</v>
      </c>
      <c r="J396" s="56">
        <f t="shared" si="72"/>
        <v>1337727</v>
      </c>
      <c r="K396" s="56">
        <f t="shared" si="72"/>
        <v>1299698</v>
      </c>
      <c r="L396" s="56">
        <f t="shared" si="72"/>
        <v>1261669</v>
      </c>
      <c r="M396" s="56">
        <f t="shared" si="72"/>
        <v>1223640</v>
      </c>
      <c r="N396" s="56">
        <f t="shared" si="72"/>
        <v>1185611</v>
      </c>
      <c r="O396" s="56">
        <f t="shared" si="72"/>
        <v>1147582</v>
      </c>
      <c r="P396" s="56">
        <f t="shared" si="69"/>
        <v>1375756</v>
      </c>
      <c r="Q396" s="56"/>
      <c r="R396" s="15"/>
      <c r="T396" s="3"/>
    </row>
    <row r="397" spans="1:33" ht="12.75" customHeight="1" x14ac:dyDescent="0.2">
      <c r="A397" s="2" t="str">
        <f t="shared" si="72"/>
        <v>Deferred Environmental Contra - Other Deferred Credits</v>
      </c>
      <c r="B397" s="2" t="str">
        <f t="shared" si="72"/>
        <v>28192530</v>
      </c>
      <c r="C397" s="56">
        <f t="shared" si="72"/>
        <v>-1654000</v>
      </c>
      <c r="D397" s="56">
        <f t="shared" si="72"/>
        <v>-1654000</v>
      </c>
      <c r="E397" s="56">
        <f t="shared" si="72"/>
        <v>-1654000</v>
      </c>
      <c r="F397" s="56">
        <f t="shared" si="72"/>
        <v>-1654000</v>
      </c>
      <c r="G397" s="56">
        <f t="shared" si="72"/>
        <v>-1654000</v>
      </c>
      <c r="H397" s="56">
        <f t="shared" si="72"/>
        <v>-1654000</v>
      </c>
      <c r="I397" s="56">
        <f t="shared" si="72"/>
        <v>-1654000</v>
      </c>
      <c r="J397" s="56">
        <f t="shared" si="72"/>
        <v>-1654000</v>
      </c>
      <c r="K397" s="56">
        <f t="shared" si="72"/>
        <v>-1654000</v>
      </c>
      <c r="L397" s="56">
        <f t="shared" si="72"/>
        <v>-1654000</v>
      </c>
      <c r="M397" s="56">
        <f t="shared" si="72"/>
        <v>-1654000</v>
      </c>
      <c r="N397" s="56">
        <f t="shared" si="72"/>
        <v>-1654000</v>
      </c>
      <c r="O397" s="56">
        <f t="shared" si="72"/>
        <v>-1654000</v>
      </c>
      <c r="P397" s="56">
        <f t="shared" si="69"/>
        <v>-1654000</v>
      </c>
      <c r="Q397" s="56"/>
      <c r="R397" s="15"/>
    </row>
    <row r="398" spans="1:33" ht="12.75" customHeight="1" x14ac:dyDescent="0.2">
      <c r="C398" s="56">
        <f>+SUM(C389:C397)</f>
        <v>6542763</v>
      </c>
      <c r="D398" s="56">
        <f t="shared" ref="D398:O398" si="73">+SUM(D389:D397)</f>
        <v>7990382</v>
      </c>
      <c r="E398" s="56">
        <f t="shared" si="73"/>
        <v>8909080</v>
      </c>
      <c r="F398" s="56">
        <f t="shared" si="73"/>
        <v>8979098</v>
      </c>
      <c r="G398" s="56">
        <f t="shared" si="73"/>
        <v>9731822</v>
      </c>
      <c r="H398" s="56">
        <f t="shared" si="73"/>
        <v>9671772</v>
      </c>
      <c r="I398" s="56">
        <f t="shared" si="73"/>
        <v>9512787</v>
      </c>
      <c r="J398" s="56">
        <f t="shared" si="73"/>
        <v>9118514</v>
      </c>
      <c r="K398" s="56">
        <f t="shared" si="73"/>
        <v>8299870</v>
      </c>
      <c r="L398" s="56">
        <f t="shared" si="73"/>
        <v>8294027</v>
      </c>
      <c r="M398" s="56">
        <f t="shared" si="73"/>
        <v>7424713</v>
      </c>
      <c r="N398" s="56">
        <f t="shared" si="73"/>
        <v>6031426</v>
      </c>
      <c r="O398" s="56">
        <f t="shared" si="73"/>
        <v>5758661</v>
      </c>
      <c r="Q398" s="56">
        <f>+SUM(P389:P397)</f>
        <v>8174224.2307692319</v>
      </c>
      <c r="R398" s="15"/>
    </row>
    <row r="399" spans="1:33" ht="12.75" customHeight="1" x14ac:dyDescent="0.2">
      <c r="C399" s="56">
        <v>6542763</v>
      </c>
      <c r="D399" s="56">
        <v>7990381</v>
      </c>
      <c r="E399" s="56">
        <v>8909080</v>
      </c>
      <c r="F399" s="56">
        <v>8979097</v>
      </c>
      <c r="G399" s="56">
        <v>9731821</v>
      </c>
      <c r="H399" s="56">
        <v>9671771</v>
      </c>
      <c r="I399" s="56">
        <v>9512787</v>
      </c>
      <c r="J399" s="56">
        <v>9118513</v>
      </c>
      <c r="K399" s="56">
        <v>8299869</v>
      </c>
      <c r="L399" s="56">
        <v>8294026</v>
      </c>
      <c r="M399" s="56">
        <v>7424712</v>
      </c>
      <c r="N399" s="56">
        <v>6031425</v>
      </c>
      <c r="O399" s="56">
        <v>5758660</v>
      </c>
      <c r="Q399" s="56"/>
      <c r="R399" s="15"/>
    </row>
    <row r="400" spans="1:33" ht="12.75" customHeight="1" x14ac:dyDescent="0.2">
      <c r="C400" s="56">
        <f>+C398-C399</f>
        <v>0</v>
      </c>
      <c r="D400" s="56">
        <f t="shared" ref="D400:O400" si="74">+D398-D399</f>
        <v>1</v>
      </c>
      <c r="E400" s="56">
        <f t="shared" si="74"/>
        <v>0</v>
      </c>
      <c r="F400" s="56">
        <f t="shared" si="74"/>
        <v>1</v>
      </c>
      <c r="G400" s="56">
        <f t="shared" si="74"/>
        <v>1</v>
      </c>
      <c r="H400" s="56">
        <f t="shared" si="74"/>
        <v>1</v>
      </c>
      <c r="I400" s="56">
        <f t="shared" si="74"/>
        <v>0</v>
      </c>
      <c r="J400" s="56">
        <f t="shared" si="74"/>
        <v>1</v>
      </c>
      <c r="K400" s="56">
        <f t="shared" si="74"/>
        <v>1</v>
      </c>
      <c r="L400" s="56">
        <f t="shared" si="74"/>
        <v>1</v>
      </c>
      <c r="M400" s="56">
        <f t="shared" si="74"/>
        <v>1</v>
      </c>
      <c r="N400" s="56">
        <f t="shared" si="74"/>
        <v>1</v>
      </c>
      <c r="O400" s="56">
        <f t="shared" si="74"/>
        <v>1</v>
      </c>
      <c r="P400" s="56"/>
      <c r="Q400" s="56"/>
      <c r="R400" s="15"/>
    </row>
    <row r="401" spans="1:18" ht="12.75" customHeight="1" x14ac:dyDescent="0.2">
      <c r="C401" s="56"/>
      <c r="D401" s="56">
        <f>+D396-C396</f>
        <v>-38029</v>
      </c>
      <c r="E401" s="56">
        <f t="shared" ref="E401:O401" si="75">+E396-D396</f>
        <v>-38029</v>
      </c>
      <c r="F401" s="56">
        <f t="shared" si="75"/>
        <v>-38029</v>
      </c>
      <c r="G401" s="56">
        <f t="shared" si="75"/>
        <v>-38029</v>
      </c>
      <c r="H401" s="56">
        <f t="shared" si="75"/>
        <v>-38029</v>
      </c>
      <c r="I401" s="56">
        <f t="shared" si="75"/>
        <v>-38029</v>
      </c>
      <c r="J401" s="56">
        <f t="shared" si="75"/>
        <v>-38029</v>
      </c>
      <c r="K401" s="56">
        <f t="shared" si="75"/>
        <v>-38029</v>
      </c>
      <c r="L401" s="56">
        <f t="shared" si="75"/>
        <v>-38029</v>
      </c>
      <c r="M401" s="56">
        <f t="shared" si="75"/>
        <v>-38029</v>
      </c>
      <c r="N401" s="56">
        <f t="shared" si="75"/>
        <v>-38029</v>
      </c>
      <c r="O401" s="56">
        <f t="shared" si="75"/>
        <v>-38029</v>
      </c>
      <c r="P401" s="56"/>
      <c r="Q401" s="56"/>
      <c r="R401" s="15"/>
    </row>
    <row r="402" spans="1:18" ht="12.75" customHeight="1" x14ac:dyDescent="0.2">
      <c r="C402" s="2"/>
      <c r="D402" s="2">
        <f>+D395-C395</f>
        <v>-35135</v>
      </c>
      <c r="E402" s="2">
        <f t="shared" ref="E402:O402" si="76">+E395-D395</f>
        <v>-15594</v>
      </c>
      <c r="F402" s="2">
        <f t="shared" si="76"/>
        <v>-68562</v>
      </c>
      <c r="G402" s="2">
        <f t="shared" si="76"/>
        <v>16198</v>
      </c>
      <c r="H402" s="2">
        <f t="shared" si="76"/>
        <v>-50983</v>
      </c>
      <c r="I402" s="2">
        <f t="shared" si="76"/>
        <v>-329</v>
      </c>
      <c r="J402" s="2">
        <f t="shared" si="76"/>
        <v>-75887</v>
      </c>
      <c r="K402" s="2">
        <f t="shared" si="76"/>
        <v>-2763</v>
      </c>
      <c r="L402" s="2">
        <f t="shared" si="76"/>
        <v>618</v>
      </c>
      <c r="M402" s="2">
        <f t="shared" si="76"/>
        <v>-13180</v>
      </c>
      <c r="N402" s="2">
        <f t="shared" si="76"/>
        <v>-12725</v>
      </c>
      <c r="O402" s="2">
        <f t="shared" si="76"/>
        <v>-31030</v>
      </c>
    </row>
    <row r="403" spans="1:18" ht="12.75" customHeight="1" x14ac:dyDescent="0.2">
      <c r="C403" s="2">
        <f>+SUM(C393:C397)</f>
        <v>5937782</v>
      </c>
      <c r="D403" s="2">
        <f t="shared" ref="D403:O403" si="77">+SUM(D393:D397)</f>
        <v>5864618</v>
      </c>
      <c r="E403" s="2">
        <f t="shared" si="77"/>
        <v>5810995</v>
      </c>
      <c r="F403" s="2">
        <f t="shared" si="77"/>
        <v>5704404</v>
      </c>
      <c r="G403" s="2">
        <f t="shared" si="77"/>
        <v>5682573</v>
      </c>
      <c r="H403" s="2">
        <f t="shared" si="77"/>
        <v>5593561</v>
      </c>
      <c r="I403" s="2">
        <f t="shared" si="77"/>
        <v>5555203</v>
      </c>
      <c r="J403" s="2">
        <f t="shared" si="77"/>
        <v>5441287</v>
      </c>
      <c r="K403" s="2">
        <f t="shared" si="77"/>
        <v>5400495</v>
      </c>
      <c r="L403" s="2">
        <f t="shared" si="77"/>
        <v>5363084</v>
      </c>
      <c r="M403" s="2">
        <f t="shared" si="77"/>
        <v>5311875</v>
      </c>
      <c r="N403" s="2">
        <f t="shared" si="77"/>
        <v>5261121</v>
      </c>
      <c r="O403" s="2">
        <f t="shared" si="77"/>
        <v>5192062</v>
      </c>
    </row>
    <row r="404" spans="1:18" ht="12.75" customHeight="1" x14ac:dyDescent="0.2">
      <c r="C404" s="2">
        <f>-C394</f>
        <v>-5611069</v>
      </c>
      <c r="D404" s="2">
        <f t="shared" ref="D404:O404" si="78">-D394</f>
        <v>-5611069</v>
      </c>
      <c r="E404" s="2">
        <f t="shared" si="78"/>
        <v>-5611069</v>
      </c>
      <c r="F404" s="2">
        <f t="shared" si="78"/>
        <v>-5611069</v>
      </c>
      <c r="G404" s="2">
        <f t="shared" si="78"/>
        <v>-5611069</v>
      </c>
      <c r="H404" s="2">
        <f t="shared" si="78"/>
        <v>-5611069</v>
      </c>
      <c r="I404" s="2">
        <f t="shared" si="78"/>
        <v>-5611069</v>
      </c>
      <c r="J404" s="2">
        <f t="shared" si="78"/>
        <v>-5611069</v>
      </c>
      <c r="K404" s="2">
        <f t="shared" si="78"/>
        <v>-5611069</v>
      </c>
      <c r="L404" s="2">
        <f t="shared" si="78"/>
        <v>-5611069</v>
      </c>
      <c r="M404" s="2">
        <f t="shared" si="78"/>
        <v>-5611069</v>
      </c>
      <c r="N404" s="2">
        <f t="shared" si="78"/>
        <v>-5611069</v>
      </c>
      <c r="O404" s="2">
        <f t="shared" si="78"/>
        <v>-5611069</v>
      </c>
    </row>
    <row r="405" spans="1:18" ht="12.75" customHeight="1" x14ac:dyDescent="0.2">
      <c r="C405" s="2">
        <f>+SUM(C403:C404)</f>
        <v>326713</v>
      </c>
      <c r="D405" s="2">
        <f t="shared" ref="D405:O405" si="79">+SUM(D403:D404)</f>
        <v>253549</v>
      </c>
      <c r="E405" s="2">
        <f t="shared" si="79"/>
        <v>199926</v>
      </c>
      <c r="F405" s="2">
        <f t="shared" si="79"/>
        <v>93335</v>
      </c>
      <c r="G405" s="2">
        <f t="shared" si="79"/>
        <v>71504</v>
      </c>
      <c r="H405" s="2">
        <f t="shared" si="79"/>
        <v>-17508</v>
      </c>
      <c r="I405" s="2">
        <f t="shared" si="79"/>
        <v>-55866</v>
      </c>
      <c r="J405" s="2">
        <f t="shared" si="79"/>
        <v>-169782</v>
      </c>
      <c r="K405" s="2">
        <f t="shared" si="79"/>
        <v>-210574</v>
      </c>
      <c r="L405" s="2">
        <f t="shared" si="79"/>
        <v>-247985</v>
      </c>
      <c r="M405" s="2">
        <f t="shared" si="79"/>
        <v>-299194</v>
      </c>
      <c r="N405" s="2">
        <f t="shared" si="79"/>
        <v>-349948</v>
      </c>
      <c r="O405" s="2">
        <f t="shared" si="79"/>
        <v>-419007</v>
      </c>
    </row>
    <row r="406" spans="1:18" ht="12.75" customHeight="1" x14ac:dyDescent="0.2">
      <c r="C406" s="52"/>
      <c r="D406" s="52"/>
      <c r="E406" s="52"/>
      <c r="F406" s="52"/>
      <c r="G406" s="52"/>
      <c r="H406" s="52"/>
      <c r="I406" s="52"/>
      <c r="J406" s="52"/>
      <c r="K406" s="52"/>
      <c r="L406" s="52"/>
      <c r="M406" s="52"/>
      <c r="N406" s="52"/>
      <c r="O406" s="52"/>
    </row>
    <row r="407" spans="1:18" ht="12.75" customHeight="1" x14ac:dyDescent="0.2">
      <c r="A407" s="54" t="s">
        <v>501</v>
      </c>
      <c r="C407" s="57">
        <v>44561</v>
      </c>
      <c r="D407" s="57">
        <v>44562</v>
      </c>
      <c r="E407" s="57">
        <v>44593</v>
      </c>
      <c r="F407" s="57">
        <v>44621</v>
      </c>
      <c r="G407" s="57">
        <v>44652</v>
      </c>
      <c r="H407" s="57">
        <v>44682</v>
      </c>
      <c r="I407" s="57">
        <v>44713</v>
      </c>
      <c r="J407" s="57">
        <v>44743</v>
      </c>
      <c r="K407" s="57">
        <v>44774</v>
      </c>
      <c r="L407" s="57">
        <v>44805</v>
      </c>
      <c r="M407" s="57">
        <v>44835</v>
      </c>
      <c r="N407" s="57">
        <v>44866</v>
      </c>
      <c r="O407" s="57">
        <v>44896</v>
      </c>
    </row>
    <row r="408" spans="1:18" ht="12.75" customHeight="1" x14ac:dyDescent="0.2">
      <c r="A408">
        <v>2022</v>
      </c>
      <c r="B408" t="str">
        <f>+B389</f>
        <v>26002530</v>
      </c>
      <c r="C408" s="58">
        <f>+O389</f>
        <v>566599</v>
      </c>
      <c r="D408" s="58">
        <f>-[62]FN!BX23</f>
        <v>633091.78417789598</v>
      </c>
      <c r="E408" s="58">
        <f>-[62]FN!BY23</f>
        <v>619565.16445712908</v>
      </c>
      <c r="F408" s="58">
        <f>-[62]FN!BZ23</f>
        <v>588845.38601330121</v>
      </c>
      <c r="G408" s="58">
        <f>-[62]FN!CA23</f>
        <v>557152.71750224137</v>
      </c>
      <c r="H408" s="58">
        <f>-[62]FN!CB23</f>
        <v>476148.50008381397</v>
      </c>
      <c r="I408" s="58">
        <f>-[62]FN!CC23</f>
        <v>367408.80705785839</v>
      </c>
      <c r="J408" s="58">
        <f>-[62]FN!CD23</f>
        <v>301116.7378833546</v>
      </c>
      <c r="K408" s="58">
        <f>-[62]FN!CE23</f>
        <v>234820.80182037177</v>
      </c>
      <c r="L408" s="58">
        <f>-[62]FN!CF23</f>
        <v>168520.99860723622</v>
      </c>
      <c r="M408" s="58">
        <f>-[62]FN!CG23</f>
        <v>102217.32801837176</v>
      </c>
      <c r="N408" s="58">
        <f>-[62]FN!CH23</f>
        <v>35909.789828188084</v>
      </c>
      <c r="O408" s="58"/>
      <c r="P408" s="59" t="s">
        <v>502</v>
      </c>
    </row>
    <row r="409" spans="1:18" ht="12.75" customHeight="1" x14ac:dyDescent="0.2">
      <c r="B409" t="str">
        <f t="shared" ref="B409:B416" si="80">+B390</f>
        <v>2605253G</v>
      </c>
      <c r="C409" s="2">
        <f t="shared" ref="C409:C416" si="81">+O390</f>
        <v>-1622865</v>
      </c>
      <c r="D409" s="2">
        <f>-[62]FN!BW25</f>
        <v>-1622865</v>
      </c>
      <c r="E409" s="2">
        <f>-[62]FN!BX25</f>
        <v>-1175154</v>
      </c>
      <c r="F409" s="2">
        <f>-[62]FN!BY25</f>
        <v>-1076822.7573692172</v>
      </c>
      <c r="G409" s="2">
        <f>-[62]FN!BZ25</f>
        <v>-982745.78296856</v>
      </c>
      <c r="H409" s="2">
        <f>-[62]FN!CA25</f>
        <v>-892881.15588948526</v>
      </c>
      <c r="I409" s="2">
        <f>-[62]FN!CB25</f>
        <v>-807221.11454943917</v>
      </c>
      <c r="J409" s="2">
        <f>-[62]FN!CC25</f>
        <v>-725756.90313227475</v>
      </c>
      <c r="K409" s="2">
        <f>-[62]FN!CD25</f>
        <v>-647648.75428903243</v>
      </c>
      <c r="L409" s="2">
        <f>-[62]FN!CE25</f>
        <v>-571541.17276074411</v>
      </c>
      <c r="M409" s="2">
        <f>-[62]FN!CF25</f>
        <v>-493904.5868326202</v>
      </c>
      <c r="N409" s="2">
        <f>-[62]FN!CG25</f>
        <v>-414738.00227106689</v>
      </c>
      <c r="O409" s="2">
        <f>-[62]FN!CH25</f>
        <v>-334041.41330967797</v>
      </c>
    </row>
    <row r="410" spans="1:18" ht="12.75" customHeight="1" x14ac:dyDescent="0.2">
      <c r="B410" t="str">
        <f t="shared" si="80"/>
        <v>2609253G</v>
      </c>
      <c r="C410" s="2">
        <f t="shared" si="81"/>
        <v>1622865</v>
      </c>
      <c r="D410" s="2">
        <f>-[62]FN!BW26</f>
        <v>1622865</v>
      </c>
      <c r="E410" s="2">
        <f>-[62]FN!BX26</f>
        <v>1175154</v>
      </c>
      <c r="F410" s="2">
        <f>-[62]FN!BY26</f>
        <v>1076822.7573692172</v>
      </c>
      <c r="G410" s="2">
        <f>-[62]FN!BZ26</f>
        <v>982745.78296856</v>
      </c>
      <c r="H410" s="2">
        <f>-[62]FN!CA26</f>
        <v>892881.15588948526</v>
      </c>
      <c r="I410" s="2">
        <f>-[62]FN!CB26</f>
        <v>807221.11454943917</v>
      </c>
      <c r="J410" s="2">
        <f>-[62]FN!CC26</f>
        <v>725756.90313227475</v>
      </c>
      <c r="K410" s="2">
        <f>-[62]FN!CD26</f>
        <v>647648.75428903243</v>
      </c>
      <c r="L410" s="2">
        <f>-[62]FN!CE26</f>
        <v>571541.17276074411</v>
      </c>
      <c r="M410" s="2">
        <f>-[62]FN!CF26</f>
        <v>493904.5868326202</v>
      </c>
      <c r="N410" s="2">
        <f>-[62]FN!CG26</f>
        <v>414738.00227106689</v>
      </c>
      <c r="O410" s="2">
        <f>-[62]FN!CH26</f>
        <v>334041.41330967797</v>
      </c>
    </row>
    <row r="411" spans="1:18" ht="12.75" customHeight="1" x14ac:dyDescent="0.2">
      <c r="B411" t="str">
        <f t="shared" si="80"/>
        <v>26PG2530</v>
      </c>
      <c r="C411" s="2">
        <f t="shared" si="81"/>
        <v>0</v>
      </c>
      <c r="D411" s="2"/>
      <c r="E411" s="2"/>
      <c r="F411" s="2"/>
      <c r="G411" s="2"/>
      <c r="H411" s="2"/>
      <c r="I411" s="2"/>
      <c r="J411" s="2"/>
      <c r="K411" s="2"/>
      <c r="L411" s="2"/>
      <c r="M411" s="2"/>
      <c r="N411" s="2"/>
      <c r="O411" s="2"/>
    </row>
    <row r="412" spans="1:18" ht="12.75" customHeight="1" x14ac:dyDescent="0.2">
      <c r="B412" t="str">
        <f t="shared" si="80"/>
        <v>27782530</v>
      </c>
      <c r="C412" s="2">
        <f t="shared" si="81"/>
        <v>1654000</v>
      </c>
      <c r="D412" s="2">
        <f>+C412</f>
        <v>1654000</v>
      </c>
      <c r="E412" s="2">
        <f t="shared" ref="E412:O413" si="82">+D412</f>
        <v>1654000</v>
      </c>
      <c r="F412" s="2">
        <f t="shared" si="82"/>
        <v>1654000</v>
      </c>
      <c r="G412" s="2">
        <f t="shared" si="82"/>
        <v>1654000</v>
      </c>
      <c r="H412" s="2">
        <f t="shared" si="82"/>
        <v>1654000</v>
      </c>
      <c r="I412" s="2">
        <f t="shared" si="82"/>
        <v>1654000</v>
      </c>
      <c r="J412" s="2">
        <f t="shared" si="82"/>
        <v>1654000</v>
      </c>
      <c r="K412" s="2">
        <f t="shared" si="82"/>
        <v>1654000</v>
      </c>
      <c r="L412" s="2">
        <f t="shared" si="82"/>
        <v>1654000</v>
      </c>
      <c r="M412" s="2">
        <f t="shared" si="82"/>
        <v>1654000</v>
      </c>
      <c r="N412" s="2">
        <f t="shared" si="82"/>
        <v>1654000</v>
      </c>
      <c r="O412" s="2">
        <f t="shared" si="82"/>
        <v>1654000</v>
      </c>
    </row>
    <row r="413" spans="1:18" ht="12.75" customHeight="1" x14ac:dyDescent="0.2">
      <c r="B413" t="str">
        <f t="shared" si="80"/>
        <v>28102530</v>
      </c>
      <c r="C413" s="2">
        <f t="shared" si="81"/>
        <v>5611069</v>
      </c>
      <c r="D413" s="2">
        <f>+C413</f>
        <v>5611069</v>
      </c>
      <c r="E413" s="2">
        <f t="shared" si="82"/>
        <v>5611069</v>
      </c>
      <c r="F413" s="2">
        <f t="shared" si="82"/>
        <v>5611069</v>
      </c>
      <c r="G413" s="2">
        <f t="shared" si="82"/>
        <v>5611069</v>
      </c>
      <c r="H413" s="2">
        <f t="shared" si="82"/>
        <v>5611069</v>
      </c>
      <c r="I413" s="2">
        <f t="shared" si="82"/>
        <v>5611069</v>
      </c>
      <c r="J413" s="2">
        <f t="shared" si="82"/>
        <v>5611069</v>
      </c>
      <c r="K413" s="2">
        <f t="shared" si="82"/>
        <v>5611069</v>
      </c>
      <c r="L413" s="2">
        <f t="shared" si="82"/>
        <v>5611069</v>
      </c>
      <c r="M413" s="2">
        <f t="shared" si="82"/>
        <v>5611069</v>
      </c>
      <c r="N413" s="2">
        <f t="shared" si="82"/>
        <v>5611069</v>
      </c>
      <c r="O413" s="2">
        <f t="shared" si="82"/>
        <v>5611069</v>
      </c>
    </row>
    <row r="414" spans="1:18" ht="12.75" customHeight="1" x14ac:dyDescent="0.2">
      <c r="B414" t="str">
        <f t="shared" si="80"/>
        <v>28152530</v>
      </c>
      <c r="C414" s="2">
        <f t="shared" si="81"/>
        <v>-1566589</v>
      </c>
      <c r="D414" s="2">
        <f>+C414-($B$438/12)</f>
        <v>-1592625.2457000001</v>
      </c>
      <c r="E414" s="2">
        <f t="shared" ref="E414:O414" si="83">+D414-($B$438/12)</f>
        <v>-1618661.4914000002</v>
      </c>
      <c r="F414" s="2">
        <f t="shared" si="83"/>
        <v>-1644697.7371000003</v>
      </c>
      <c r="G414" s="2">
        <f t="shared" si="83"/>
        <v>-1670733.9828000003</v>
      </c>
      <c r="H414" s="2">
        <f t="shared" si="83"/>
        <v>-1696770.2285000004</v>
      </c>
      <c r="I414" s="2">
        <f t="shared" si="83"/>
        <v>-1722806.4742000005</v>
      </c>
      <c r="J414" s="2">
        <f t="shared" si="83"/>
        <v>-1748842.7199000006</v>
      </c>
      <c r="K414" s="2">
        <f t="shared" si="83"/>
        <v>-1774878.9656000007</v>
      </c>
      <c r="L414" s="2">
        <f t="shared" si="83"/>
        <v>-1800915.2113000008</v>
      </c>
      <c r="M414" s="2">
        <f t="shared" si="83"/>
        <v>-1826951.4570000009</v>
      </c>
      <c r="N414" s="2">
        <f t="shared" si="83"/>
        <v>-1852987.702700001</v>
      </c>
      <c r="O414" s="2">
        <f t="shared" si="83"/>
        <v>-1879023.948400001</v>
      </c>
      <c r="P414" s="56">
        <f>+O414-C414</f>
        <v>-312434.94840000104</v>
      </c>
    </row>
    <row r="415" spans="1:18" ht="12.75" customHeight="1" x14ac:dyDescent="0.2">
      <c r="B415" t="str">
        <f t="shared" si="80"/>
        <v>28152531</v>
      </c>
      <c r="C415" s="2">
        <f t="shared" si="81"/>
        <v>1147582</v>
      </c>
      <c r="D415" s="2">
        <f>+C415-$C$434</f>
        <v>1109553</v>
      </c>
      <c r="E415" s="2">
        <f t="shared" ref="E415:O415" si="84">+D415-$C$434</f>
        <v>1071524</v>
      </c>
      <c r="F415" s="2">
        <f t="shared" si="84"/>
        <v>1033495</v>
      </c>
      <c r="G415" s="2">
        <f t="shared" si="84"/>
        <v>995466</v>
      </c>
      <c r="H415" s="2">
        <f t="shared" si="84"/>
        <v>957437</v>
      </c>
      <c r="I415" s="2">
        <f t="shared" si="84"/>
        <v>919408</v>
      </c>
      <c r="J415" s="2">
        <f t="shared" si="84"/>
        <v>881379</v>
      </c>
      <c r="K415" s="2">
        <f t="shared" si="84"/>
        <v>843350</v>
      </c>
      <c r="L415" s="2">
        <f t="shared" si="84"/>
        <v>805321</v>
      </c>
      <c r="M415" s="2">
        <f t="shared" si="84"/>
        <v>767292</v>
      </c>
      <c r="N415" s="2">
        <f t="shared" si="84"/>
        <v>729263</v>
      </c>
      <c r="O415" s="2">
        <f t="shared" si="84"/>
        <v>691234</v>
      </c>
    </row>
    <row r="416" spans="1:18" ht="12.75" customHeight="1" x14ac:dyDescent="0.2">
      <c r="B416" t="str">
        <f t="shared" si="80"/>
        <v>28192530</v>
      </c>
      <c r="C416" s="2">
        <f t="shared" si="81"/>
        <v>-1654000</v>
      </c>
      <c r="D416" s="2">
        <f>+C416</f>
        <v>-1654000</v>
      </c>
      <c r="E416" s="2">
        <f t="shared" ref="E416:O416" si="85">+D416</f>
        <v>-1654000</v>
      </c>
      <c r="F416" s="2">
        <f t="shared" si="85"/>
        <v>-1654000</v>
      </c>
      <c r="G416" s="2">
        <f t="shared" si="85"/>
        <v>-1654000</v>
      </c>
      <c r="H416" s="2">
        <f t="shared" si="85"/>
        <v>-1654000</v>
      </c>
      <c r="I416" s="2">
        <f t="shared" si="85"/>
        <v>-1654000</v>
      </c>
      <c r="J416" s="2">
        <f t="shared" si="85"/>
        <v>-1654000</v>
      </c>
      <c r="K416" s="2">
        <f t="shared" si="85"/>
        <v>-1654000</v>
      </c>
      <c r="L416" s="2">
        <f t="shared" si="85"/>
        <v>-1654000</v>
      </c>
      <c r="M416" s="2">
        <f t="shared" si="85"/>
        <v>-1654000</v>
      </c>
      <c r="N416" s="2">
        <f t="shared" si="85"/>
        <v>-1654000</v>
      </c>
      <c r="O416" s="2">
        <f t="shared" si="85"/>
        <v>-1654000</v>
      </c>
    </row>
    <row r="417" spans="1:15" ht="12.75" customHeight="1" x14ac:dyDescent="0.2">
      <c r="C417" s="58">
        <f>SUM(C408:C416)</f>
        <v>5758661</v>
      </c>
      <c r="D417" s="58">
        <f>SUM(D408:D416)</f>
        <v>5761088.5384778958</v>
      </c>
      <c r="E417" s="58">
        <f t="shared" ref="E417:O417" si="86">SUM(E408:E416)</f>
        <v>5683496.6730571296</v>
      </c>
      <c r="F417" s="58">
        <f t="shared" si="86"/>
        <v>5588711.6489133006</v>
      </c>
      <c r="G417" s="58">
        <f t="shared" si="86"/>
        <v>5492953.7347022416</v>
      </c>
      <c r="H417" s="58">
        <f t="shared" si="86"/>
        <v>5347884.2715838132</v>
      </c>
      <c r="I417" s="58">
        <f t="shared" si="86"/>
        <v>5175079.3328578584</v>
      </c>
      <c r="J417" s="58">
        <f t="shared" si="86"/>
        <v>5044722.0179833537</v>
      </c>
      <c r="K417" s="58">
        <f t="shared" si="86"/>
        <v>4914360.8362203706</v>
      </c>
      <c r="L417" s="58">
        <f t="shared" si="86"/>
        <v>4783995.7873072354</v>
      </c>
      <c r="M417" s="58">
        <f t="shared" si="86"/>
        <v>4653626.8710183706</v>
      </c>
      <c r="N417" s="58">
        <f t="shared" si="86"/>
        <v>4523254.0871281866</v>
      </c>
      <c r="O417" s="58">
        <f t="shared" si="86"/>
        <v>4423279.051599999</v>
      </c>
    </row>
    <row r="418" spans="1:15" ht="12.75" customHeight="1" x14ac:dyDescent="0.2">
      <c r="C418" s="2"/>
      <c r="D418" s="2"/>
      <c r="E418" s="2"/>
      <c r="F418" s="2"/>
      <c r="G418" s="2"/>
      <c r="H418" s="2"/>
      <c r="I418" s="2"/>
      <c r="J418" s="2"/>
      <c r="K418" s="2"/>
      <c r="L418" s="2"/>
      <c r="M418" s="2"/>
      <c r="N418" s="2"/>
      <c r="O418" s="2"/>
    </row>
    <row r="419" spans="1:15" ht="12.75" customHeight="1" x14ac:dyDescent="0.2">
      <c r="A419" s="54" t="s">
        <v>501</v>
      </c>
      <c r="C419" s="2"/>
      <c r="D419" s="2"/>
      <c r="E419" s="2"/>
      <c r="F419" s="2"/>
      <c r="G419" s="2"/>
      <c r="H419" s="2"/>
      <c r="I419" s="2"/>
      <c r="J419" s="2"/>
      <c r="K419" s="2"/>
      <c r="L419" s="2"/>
      <c r="M419" s="2"/>
      <c r="N419" s="2"/>
      <c r="O419" s="2"/>
    </row>
    <row r="420" spans="1:15" ht="12.75" customHeight="1" x14ac:dyDescent="0.2">
      <c r="C420" s="57">
        <v>44926</v>
      </c>
      <c r="D420" s="57">
        <v>44927</v>
      </c>
      <c r="E420" s="57">
        <v>44958</v>
      </c>
      <c r="F420" s="57">
        <v>44986</v>
      </c>
      <c r="G420" s="57">
        <v>45017</v>
      </c>
      <c r="H420" s="57">
        <v>45047</v>
      </c>
      <c r="I420" s="57">
        <v>45078</v>
      </c>
      <c r="J420" s="57">
        <v>45108</v>
      </c>
      <c r="K420" s="57">
        <v>45139</v>
      </c>
      <c r="L420" s="57">
        <v>45170</v>
      </c>
      <c r="M420" s="57">
        <v>45200</v>
      </c>
      <c r="N420" s="57">
        <v>45231</v>
      </c>
      <c r="O420" s="57">
        <v>45261</v>
      </c>
    </row>
    <row r="421" spans="1:15" ht="12.75" customHeight="1" x14ac:dyDescent="0.2">
      <c r="A421">
        <v>2023</v>
      </c>
      <c r="B421" t="str">
        <f>+B389</f>
        <v>26002530</v>
      </c>
      <c r="C421" s="2">
        <f>+O408</f>
        <v>0</v>
      </c>
      <c r="D421" s="2"/>
      <c r="E421" s="2"/>
      <c r="F421" s="2"/>
      <c r="G421" s="2"/>
      <c r="H421" s="2"/>
      <c r="I421" s="2"/>
      <c r="J421" s="2"/>
      <c r="K421" s="2"/>
      <c r="L421" s="2"/>
      <c r="M421" s="2"/>
      <c r="N421" s="2"/>
      <c r="O421" s="2"/>
    </row>
    <row r="422" spans="1:15" ht="12.75" customHeight="1" x14ac:dyDescent="0.2">
      <c r="B422" t="str">
        <f t="shared" ref="B422:B429" si="87">+B390</f>
        <v>2605253G</v>
      </c>
      <c r="C422" s="2">
        <f t="shared" ref="C422:C429" si="88">+O409</f>
        <v>-334041.41330967797</v>
      </c>
      <c r="D422" s="2">
        <f>-[62]FN!CI25</f>
        <v>-251807.82571485941</v>
      </c>
      <c r="E422" s="2">
        <f>-[62]FN!CJ25</f>
        <v>-230823.84023862114</v>
      </c>
      <c r="F422" s="2">
        <f>-[62]FN!CK25</f>
        <v>-209839.85476238286</v>
      </c>
      <c r="G422" s="2">
        <f>-[62]FN!CL25</f>
        <v>-188855.86928614459</v>
      </c>
      <c r="H422" s="2">
        <f>-[62]FN!CM25</f>
        <v>-167871.88380990631</v>
      </c>
      <c r="I422" s="2">
        <f>-[62]FN!CN25</f>
        <v>-146887.89833366804</v>
      </c>
      <c r="J422" s="2">
        <f>-[62]FN!CO25</f>
        <v>-125903.91285742975</v>
      </c>
      <c r="K422" s="2">
        <f>-[62]FN!CP25</f>
        <v>-104919.92738119146</v>
      </c>
      <c r="L422" s="2">
        <f>-[62]FN!CQ25</f>
        <v>-83935.941904953172</v>
      </c>
      <c r="M422" s="2">
        <f>-[62]FN!CR25</f>
        <v>-62951.956428714882</v>
      </c>
      <c r="N422" s="2">
        <f>-[62]FN!CS25</f>
        <v>-41967.970952476593</v>
      </c>
      <c r="O422" s="2">
        <f>-[62]FN!CT25</f>
        <v>-20983.985476238307</v>
      </c>
    </row>
    <row r="423" spans="1:15" ht="12.75" customHeight="1" x14ac:dyDescent="0.2">
      <c r="B423" t="str">
        <f t="shared" si="87"/>
        <v>2609253G</v>
      </c>
      <c r="C423" s="2">
        <f t="shared" si="88"/>
        <v>334041.41330967797</v>
      </c>
      <c r="D423" s="2">
        <f>-[62]FN!CI26</f>
        <v>251807.82571485941</v>
      </c>
      <c r="E423" s="2">
        <f>-[62]FN!CJ26</f>
        <v>230823.84023862114</v>
      </c>
      <c r="F423" s="2">
        <f>-[62]FN!CK26</f>
        <v>209839.85476238286</v>
      </c>
      <c r="G423" s="2">
        <f>-[62]FN!CL26</f>
        <v>188855.86928614459</v>
      </c>
      <c r="H423" s="2">
        <f>-[62]FN!CM26</f>
        <v>167871.88380990631</v>
      </c>
      <c r="I423" s="2">
        <f>-[62]FN!CN26</f>
        <v>146887.89833366804</v>
      </c>
      <c r="J423" s="2">
        <f>-[62]FN!CO26</f>
        <v>125903.91285742975</v>
      </c>
      <c r="K423" s="2">
        <f>-[62]FN!CP26</f>
        <v>104919.92738119146</v>
      </c>
      <c r="L423" s="2">
        <f>-[62]FN!CQ26</f>
        <v>83935.941904953172</v>
      </c>
      <c r="M423" s="2">
        <f>-[62]FN!CR26</f>
        <v>62951.956428714882</v>
      </c>
      <c r="N423" s="2">
        <f>-[62]FN!CS26</f>
        <v>41967.970952476593</v>
      </c>
      <c r="O423" s="2">
        <f>-[62]FN!CT26</f>
        <v>20983.985476238307</v>
      </c>
    </row>
    <row r="424" spans="1:15" ht="12.75" customHeight="1" x14ac:dyDescent="0.2">
      <c r="B424" t="str">
        <f t="shared" si="87"/>
        <v>26PG2530</v>
      </c>
      <c r="C424" s="2">
        <f t="shared" si="88"/>
        <v>0</v>
      </c>
      <c r="D424" s="2"/>
      <c r="E424" s="2"/>
      <c r="F424" s="2"/>
      <c r="G424" s="2"/>
      <c r="H424" s="2"/>
      <c r="I424" s="2"/>
      <c r="J424" s="2"/>
      <c r="K424" s="2"/>
      <c r="L424" s="2"/>
      <c r="M424" s="2"/>
      <c r="N424" s="2"/>
      <c r="O424" s="2"/>
    </row>
    <row r="425" spans="1:15" ht="12.75" customHeight="1" x14ac:dyDescent="0.2">
      <c r="B425" t="str">
        <f t="shared" si="87"/>
        <v>27782530</v>
      </c>
      <c r="C425" s="2">
        <f t="shared" si="88"/>
        <v>1654000</v>
      </c>
      <c r="D425" s="2">
        <f>+C425</f>
        <v>1654000</v>
      </c>
      <c r="E425" s="2">
        <f t="shared" ref="E425:O426" si="89">+D425</f>
        <v>1654000</v>
      </c>
      <c r="F425" s="2">
        <f t="shared" si="89"/>
        <v>1654000</v>
      </c>
      <c r="G425" s="2">
        <f t="shared" si="89"/>
        <v>1654000</v>
      </c>
      <c r="H425" s="2">
        <f t="shared" si="89"/>
        <v>1654000</v>
      </c>
      <c r="I425" s="2">
        <f t="shared" si="89"/>
        <v>1654000</v>
      </c>
      <c r="J425" s="2">
        <f t="shared" si="89"/>
        <v>1654000</v>
      </c>
      <c r="K425" s="2">
        <f t="shared" si="89"/>
        <v>1654000</v>
      </c>
      <c r="L425" s="2">
        <f t="shared" si="89"/>
        <v>1654000</v>
      </c>
      <c r="M425" s="2">
        <f t="shared" si="89"/>
        <v>1654000</v>
      </c>
      <c r="N425" s="2">
        <f t="shared" si="89"/>
        <v>1654000</v>
      </c>
      <c r="O425" s="2">
        <f t="shared" si="89"/>
        <v>1654000</v>
      </c>
    </row>
    <row r="426" spans="1:15" ht="12.75" customHeight="1" x14ac:dyDescent="0.2">
      <c r="B426" t="str">
        <f t="shared" si="87"/>
        <v>28102530</v>
      </c>
      <c r="C426" s="2">
        <f t="shared" si="88"/>
        <v>5611069</v>
      </c>
      <c r="D426" s="2">
        <f>+C426</f>
        <v>5611069</v>
      </c>
      <c r="E426" s="2">
        <f t="shared" si="89"/>
        <v>5611069</v>
      </c>
      <c r="F426" s="2">
        <f t="shared" si="89"/>
        <v>5611069</v>
      </c>
      <c r="G426" s="2">
        <f t="shared" si="89"/>
        <v>5611069</v>
      </c>
      <c r="H426" s="2">
        <f t="shared" si="89"/>
        <v>5611069</v>
      </c>
      <c r="I426" s="2">
        <f t="shared" si="89"/>
        <v>5611069</v>
      </c>
      <c r="J426" s="2">
        <f t="shared" si="89"/>
        <v>5611069</v>
      </c>
      <c r="K426" s="2">
        <f t="shared" si="89"/>
        <v>5611069</v>
      </c>
      <c r="L426" s="2">
        <f t="shared" si="89"/>
        <v>5611069</v>
      </c>
      <c r="M426" s="2">
        <f t="shared" si="89"/>
        <v>5611069</v>
      </c>
      <c r="N426" s="2">
        <f t="shared" si="89"/>
        <v>5611069</v>
      </c>
      <c r="O426" s="2">
        <f t="shared" si="89"/>
        <v>5611069</v>
      </c>
    </row>
    <row r="427" spans="1:15" ht="12.75" customHeight="1" x14ac:dyDescent="0.2">
      <c r="B427" t="str">
        <f t="shared" si="87"/>
        <v>28152530</v>
      </c>
      <c r="C427" s="2">
        <f t="shared" si="88"/>
        <v>-1879023.948400001</v>
      </c>
      <c r="D427" s="2">
        <f t="shared" ref="D427:O427" si="90">+C427-($B$440/12)</f>
        <v>-1906472.0014676205</v>
      </c>
      <c r="E427" s="2">
        <f t="shared" si="90"/>
        <v>-1933920.0545352399</v>
      </c>
      <c r="F427" s="2">
        <f t="shared" si="90"/>
        <v>-1961368.1076028594</v>
      </c>
      <c r="G427" s="2">
        <f t="shared" si="90"/>
        <v>-1988816.1606704788</v>
      </c>
      <c r="H427" s="2">
        <f t="shared" si="90"/>
        <v>-2016264.2137380983</v>
      </c>
      <c r="I427" s="2">
        <f t="shared" si="90"/>
        <v>-2043712.2668057177</v>
      </c>
      <c r="J427" s="2">
        <f t="shared" si="90"/>
        <v>-2071160.3198733372</v>
      </c>
      <c r="K427" s="2">
        <f t="shared" si="90"/>
        <v>-2098608.3729409566</v>
      </c>
      <c r="L427" s="2">
        <f t="shared" si="90"/>
        <v>-2126056.4260085761</v>
      </c>
      <c r="M427" s="2">
        <f t="shared" si="90"/>
        <v>-2153504.4790761955</v>
      </c>
      <c r="N427" s="2">
        <f t="shared" si="90"/>
        <v>-2180952.532143815</v>
      </c>
      <c r="O427" s="2">
        <f t="shared" si="90"/>
        <v>-2208400.5852114344</v>
      </c>
    </row>
    <row r="428" spans="1:15" ht="12.75" customHeight="1" x14ac:dyDescent="0.2">
      <c r="B428" t="str">
        <f t="shared" si="87"/>
        <v>28152531</v>
      </c>
      <c r="C428" s="2">
        <f t="shared" si="88"/>
        <v>691234</v>
      </c>
      <c r="D428" s="2">
        <f>+C428-$C$434</f>
        <v>653205</v>
      </c>
      <c r="E428" s="2">
        <f t="shared" ref="E428:O428" si="91">+D428-$C$434</f>
        <v>615176</v>
      </c>
      <c r="F428" s="2">
        <f t="shared" si="91"/>
        <v>577147</v>
      </c>
      <c r="G428" s="2">
        <f t="shared" si="91"/>
        <v>539118</v>
      </c>
      <c r="H428" s="2">
        <f t="shared" si="91"/>
        <v>501089</v>
      </c>
      <c r="I428" s="2">
        <f t="shared" si="91"/>
        <v>463060</v>
      </c>
      <c r="J428" s="2">
        <f t="shared" si="91"/>
        <v>425031</v>
      </c>
      <c r="K428" s="2">
        <f t="shared" si="91"/>
        <v>387002</v>
      </c>
      <c r="L428" s="2">
        <f t="shared" si="91"/>
        <v>348973</v>
      </c>
      <c r="M428" s="2">
        <f t="shared" si="91"/>
        <v>310944</v>
      </c>
      <c r="N428" s="2">
        <f t="shared" si="91"/>
        <v>272915</v>
      </c>
      <c r="O428" s="2">
        <f t="shared" si="91"/>
        <v>234886</v>
      </c>
    </row>
    <row r="429" spans="1:15" ht="12.75" customHeight="1" x14ac:dyDescent="0.2">
      <c r="B429" t="str">
        <f t="shared" si="87"/>
        <v>28192530</v>
      </c>
      <c r="C429" s="2">
        <f t="shared" si="88"/>
        <v>-1654000</v>
      </c>
      <c r="D429" s="2">
        <f>+C429</f>
        <v>-1654000</v>
      </c>
      <c r="E429" s="2">
        <f t="shared" ref="E429:O429" si="92">+D429</f>
        <v>-1654000</v>
      </c>
      <c r="F429" s="2">
        <f t="shared" si="92"/>
        <v>-1654000</v>
      </c>
      <c r="G429" s="2">
        <f t="shared" si="92"/>
        <v>-1654000</v>
      </c>
      <c r="H429" s="2">
        <f t="shared" si="92"/>
        <v>-1654000</v>
      </c>
      <c r="I429" s="2">
        <f t="shared" si="92"/>
        <v>-1654000</v>
      </c>
      <c r="J429" s="2">
        <f t="shared" si="92"/>
        <v>-1654000</v>
      </c>
      <c r="K429" s="2">
        <f t="shared" si="92"/>
        <v>-1654000</v>
      </c>
      <c r="L429" s="2">
        <f t="shared" si="92"/>
        <v>-1654000</v>
      </c>
      <c r="M429" s="2">
        <f t="shared" si="92"/>
        <v>-1654000</v>
      </c>
      <c r="N429" s="2">
        <f t="shared" si="92"/>
        <v>-1654000</v>
      </c>
      <c r="O429" s="2">
        <f t="shared" si="92"/>
        <v>-1654000</v>
      </c>
    </row>
    <row r="430" spans="1:15" ht="12.75" customHeight="1" x14ac:dyDescent="0.2">
      <c r="C430" s="58">
        <f>SUM(C421:C429)</f>
        <v>4423279.051599999</v>
      </c>
      <c r="D430" s="58">
        <f t="shared" ref="D430:O430" si="93">SUM(D421:D429)</f>
        <v>4357801.998532379</v>
      </c>
      <c r="E430" s="58">
        <f t="shared" si="93"/>
        <v>4292324.9454647601</v>
      </c>
      <c r="F430" s="58">
        <f t="shared" si="93"/>
        <v>4226847.8923971411</v>
      </c>
      <c r="G430" s="58">
        <f t="shared" si="93"/>
        <v>4161370.8393295212</v>
      </c>
      <c r="H430" s="58">
        <f t="shared" si="93"/>
        <v>4095893.7862619013</v>
      </c>
      <c r="I430" s="58">
        <f t="shared" si="93"/>
        <v>4030416.7331942823</v>
      </c>
      <c r="J430" s="58">
        <f t="shared" si="93"/>
        <v>3964939.6801266633</v>
      </c>
      <c r="K430" s="58">
        <f t="shared" si="93"/>
        <v>3899462.6270590434</v>
      </c>
      <c r="L430" s="58">
        <f t="shared" si="93"/>
        <v>3833985.5739914235</v>
      </c>
      <c r="M430" s="58">
        <f t="shared" si="93"/>
        <v>3768508.5209238045</v>
      </c>
      <c r="N430" s="58">
        <f t="shared" si="93"/>
        <v>3703031.4678561855</v>
      </c>
      <c r="O430" s="58">
        <f t="shared" si="93"/>
        <v>3637554.4147885656</v>
      </c>
    </row>
    <row r="431" spans="1:15" ht="12.75" customHeight="1" x14ac:dyDescent="0.2">
      <c r="C431" s="2"/>
      <c r="D431" s="2"/>
      <c r="E431" s="2"/>
      <c r="F431" s="2"/>
      <c r="G431" s="2"/>
      <c r="H431" s="2"/>
      <c r="I431" s="2"/>
      <c r="J431" s="2"/>
      <c r="K431" s="2"/>
      <c r="L431" s="2"/>
      <c r="M431" s="2"/>
      <c r="N431" s="2"/>
      <c r="O431" s="2"/>
    </row>
    <row r="432" spans="1:15" ht="12.75" customHeight="1" x14ac:dyDescent="0.2">
      <c r="C432" s="2"/>
      <c r="D432" s="2"/>
      <c r="E432" s="2"/>
      <c r="F432" s="2"/>
      <c r="G432" s="2"/>
      <c r="H432" s="2"/>
      <c r="I432" s="2"/>
      <c r="J432" s="2"/>
      <c r="K432" s="2"/>
      <c r="L432" s="2"/>
      <c r="M432" s="2"/>
      <c r="N432" s="2"/>
      <c r="O432" s="2"/>
    </row>
    <row r="433" spans="1:17" ht="12.75" customHeight="1" x14ac:dyDescent="0.2">
      <c r="A433" s="60" t="s">
        <v>449</v>
      </c>
      <c r="C433" s="2"/>
      <c r="D433" s="2"/>
      <c r="E433" s="2"/>
      <c r="F433" s="2"/>
      <c r="G433" s="2"/>
      <c r="H433" s="2"/>
      <c r="I433" s="2"/>
      <c r="J433" s="2"/>
      <c r="K433" s="2"/>
      <c r="L433" s="2"/>
      <c r="M433" s="2"/>
      <c r="N433" s="2"/>
      <c r="O433" s="2"/>
    </row>
    <row r="434" spans="1:17" ht="12.75" customHeight="1" x14ac:dyDescent="0.2">
      <c r="A434" s="60" t="s">
        <v>451</v>
      </c>
      <c r="B434" t="s">
        <v>503</v>
      </c>
      <c r="C434" s="2">
        <v>38029</v>
      </c>
      <c r="D434" s="2"/>
      <c r="E434" s="2"/>
      <c r="F434" s="2"/>
      <c r="G434" s="2"/>
      <c r="H434" s="2"/>
      <c r="I434" s="2"/>
      <c r="J434" s="2"/>
      <c r="K434" s="2"/>
      <c r="L434" s="2"/>
      <c r="M434" s="2"/>
      <c r="N434" s="2"/>
      <c r="O434" s="2"/>
    </row>
    <row r="435" spans="1:17" ht="12.75" customHeight="1" x14ac:dyDescent="0.2">
      <c r="C435" s="2"/>
      <c r="D435" s="2"/>
      <c r="E435" s="2"/>
      <c r="F435" s="2"/>
      <c r="G435" s="2"/>
      <c r="H435" s="2"/>
      <c r="I435" s="2"/>
      <c r="J435" s="2"/>
      <c r="K435" s="2"/>
      <c r="L435" s="2"/>
      <c r="M435" s="2"/>
      <c r="N435" s="2"/>
      <c r="O435" s="2"/>
    </row>
    <row r="436" spans="1:17" ht="12.75" customHeight="1" x14ac:dyDescent="0.2">
      <c r="A436" s="60" t="s">
        <v>449</v>
      </c>
      <c r="B436" s="5">
        <f>+C395-O395</f>
        <v>289372</v>
      </c>
      <c r="C436" s="2"/>
      <c r="D436" s="2"/>
      <c r="E436" s="2"/>
      <c r="F436" s="2"/>
      <c r="G436" s="2"/>
      <c r="H436" s="2"/>
      <c r="I436" s="2"/>
      <c r="J436" s="2"/>
      <c r="K436" s="2"/>
      <c r="L436" s="2"/>
      <c r="M436" s="2"/>
      <c r="N436" s="2"/>
      <c r="O436" s="2"/>
    </row>
    <row r="437" spans="1:17" ht="12.75" customHeight="1" x14ac:dyDescent="0.2">
      <c r="A437" s="61" t="s">
        <v>504</v>
      </c>
      <c r="B437" s="62">
        <v>1.0797000000000001</v>
      </c>
      <c r="C437" s="2"/>
      <c r="D437" s="2"/>
      <c r="E437" s="2"/>
      <c r="F437" s="2"/>
      <c r="G437" s="2"/>
      <c r="H437" s="2"/>
      <c r="I437" s="2"/>
      <c r="J437" s="2"/>
      <c r="K437" s="2"/>
      <c r="L437" s="2"/>
      <c r="M437" s="2"/>
      <c r="N437" s="2"/>
      <c r="O437" s="2"/>
    </row>
    <row r="438" spans="1:17" ht="12.75" customHeight="1" x14ac:dyDescent="0.2">
      <c r="A438" s="60" t="s">
        <v>505</v>
      </c>
      <c r="B438" s="3">
        <f>+B436*B437</f>
        <v>312434.94840000005</v>
      </c>
      <c r="C438" s="2"/>
      <c r="D438" s="2"/>
      <c r="E438" s="2"/>
      <c r="F438" s="2"/>
      <c r="G438" s="2"/>
      <c r="H438" s="2"/>
      <c r="I438" s="2"/>
      <c r="J438" s="2"/>
      <c r="K438" s="2"/>
      <c r="L438" s="2"/>
      <c r="M438" s="2"/>
      <c r="N438" s="2"/>
      <c r="O438" s="2"/>
    </row>
    <row r="439" spans="1:17" ht="12.75" customHeight="1" x14ac:dyDescent="0.2">
      <c r="A439" s="61" t="s">
        <v>506</v>
      </c>
      <c r="B439" s="62">
        <v>1.1382463984471001</v>
      </c>
      <c r="C439" s="2"/>
      <c r="D439" s="2"/>
      <c r="E439" s="2"/>
      <c r="F439" s="2"/>
      <c r="G439" s="2"/>
      <c r="H439" s="2"/>
      <c r="I439" s="2"/>
      <c r="J439" s="2"/>
      <c r="K439" s="2"/>
      <c r="L439" s="2"/>
      <c r="M439" s="2"/>
      <c r="N439" s="2"/>
      <c r="O439" s="2"/>
    </row>
    <row r="440" spans="1:17" ht="12.75" customHeight="1" x14ac:dyDescent="0.2">
      <c r="A440" t="s">
        <v>507</v>
      </c>
      <c r="B440" s="3">
        <f>+B436*B439</f>
        <v>329376.63681143423</v>
      </c>
      <c r="C440" s="2"/>
      <c r="D440" s="2"/>
      <c r="E440" s="2"/>
      <c r="F440" s="2"/>
      <c r="G440" s="2"/>
      <c r="H440" s="2"/>
      <c r="I440" s="2"/>
      <c r="J440" s="2"/>
      <c r="K440" s="2"/>
      <c r="L440" s="2"/>
      <c r="M440" s="2"/>
      <c r="N440" s="2"/>
      <c r="O440" s="2"/>
    </row>
    <row r="441" spans="1:17" ht="12.75" customHeight="1" x14ac:dyDescent="0.2">
      <c r="C441" s="2"/>
      <c r="D441" s="2"/>
      <c r="E441" s="2"/>
      <c r="F441" s="2"/>
      <c r="G441" s="2"/>
      <c r="H441" s="2"/>
      <c r="I441" s="2"/>
      <c r="J441" s="2"/>
      <c r="K441" s="2"/>
      <c r="L441" s="2"/>
      <c r="M441" s="2"/>
      <c r="N441" s="2"/>
      <c r="O441" s="2"/>
    </row>
    <row r="442" spans="1:17" ht="12.75" customHeight="1" x14ac:dyDescent="0.2">
      <c r="A442" t="s">
        <v>508</v>
      </c>
      <c r="B442">
        <v>2022</v>
      </c>
      <c r="C442" s="2">
        <f>+SUM(C412:C416)</f>
        <v>5192062</v>
      </c>
      <c r="D442" s="2">
        <f>+SUM(D412:D416)</f>
        <v>5127996.7543000001</v>
      </c>
      <c r="E442" s="2">
        <f t="shared" ref="E442:O442" si="94">+SUM(E412:E416)</f>
        <v>5063931.5086000003</v>
      </c>
      <c r="F442" s="2">
        <f t="shared" si="94"/>
        <v>4999866.2628999995</v>
      </c>
      <c r="G442" s="2">
        <f t="shared" si="94"/>
        <v>4935801.0171999997</v>
      </c>
      <c r="H442" s="2">
        <f t="shared" si="94"/>
        <v>4871735.7714999998</v>
      </c>
      <c r="I442" s="2">
        <f t="shared" si="94"/>
        <v>4807670.525799999</v>
      </c>
      <c r="J442" s="2">
        <f t="shared" si="94"/>
        <v>4743605.2800999992</v>
      </c>
      <c r="K442" s="2">
        <f t="shared" si="94"/>
        <v>4679540.0343999993</v>
      </c>
      <c r="L442" s="2">
        <f t="shared" si="94"/>
        <v>4615474.7886999995</v>
      </c>
      <c r="M442" s="2">
        <f t="shared" si="94"/>
        <v>4551409.5429999996</v>
      </c>
      <c r="N442" s="2">
        <f t="shared" si="94"/>
        <v>4487344.2972999988</v>
      </c>
      <c r="O442" s="2">
        <f t="shared" si="94"/>
        <v>4423279.051599999</v>
      </c>
      <c r="P442" s="58">
        <f>+AVERAGE(C442:O442)</f>
        <v>4807670.525799999</v>
      </c>
    </row>
    <row r="443" spans="1:17" ht="12.75" customHeight="1" x14ac:dyDescent="0.2">
      <c r="B443">
        <v>2023</v>
      </c>
      <c r="C443" s="2">
        <f>+SUM(C425:C429)</f>
        <v>4423279.051599999</v>
      </c>
      <c r="D443" s="2">
        <f t="shared" ref="D443:O443" si="95">+SUM(D425:D429)</f>
        <v>4357801.998532379</v>
      </c>
      <c r="E443" s="2">
        <f t="shared" si="95"/>
        <v>4292324.9454647601</v>
      </c>
      <c r="F443" s="2">
        <f t="shared" si="95"/>
        <v>4226847.8923971411</v>
      </c>
      <c r="G443" s="2">
        <f t="shared" si="95"/>
        <v>4161370.8393295212</v>
      </c>
      <c r="H443" s="2">
        <f t="shared" si="95"/>
        <v>4095893.7862619013</v>
      </c>
      <c r="I443" s="2">
        <f t="shared" si="95"/>
        <v>4030416.7331942823</v>
      </c>
      <c r="J443" s="2">
        <f t="shared" si="95"/>
        <v>3964939.6801266633</v>
      </c>
      <c r="K443" s="2">
        <f t="shared" si="95"/>
        <v>3899462.6270590434</v>
      </c>
      <c r="L443" s="2">
        <f t="shared" si="95"/>
        <v>3833985.5739914235</v>
      </c>
      <c r="M443" s="2">
        <f t="shared" si="95"/>
        <v>3768508.5209238045</v>
      </c>
      <c r="N443" s="2">
        <f t="shared" si="95"/>
        <v>3703031.4678561855</v>
      </c>
      <c r="O443" s="2">
        <f t="shared" si="95"/>
        <v>3637554.4147885656</v>
      </c>
      <c r="P443" s="58">
        <f>+AVERAGE(C443:O443)</f>
        <v>4030416.7331942832</v>
      </c>
    </row>
    <row r="444" spans="1:17" ht="12.75" customHeight="1" x14ac:dyDescent="0.2">
      <c r="C444" s="2"/>
      <c r="D444" s="2"/>
      <c r="E444" s="2"/>
      <c r="F444" s="2"/>
      <c r="G444" s="2"/>
      <c r="H444" s="2"/>
      <c r="I444" s="2"/>
      <c r="J444" s="2"/>
      <c r="K444" s="2"/>
      <c r="L444" s="2"/>
      <c r="M444" s="2"/>
      <c r="N444" s="2"/>
      <c r="O444" s="2"/>
    </row>
    <row r="445" spans="1:17" ht="12.75" customHeight="1" x14ac:dyDescent="0.2">
      <c r="C445" s="2"/>
      <c r="D445" s="2"/>
      <c r="E445" s="2"/>
      <c r="F445" s="2"/>
      <c r="G445" s="2"/>
      <c r="H445" s="2"/>
      <c r="I445" s="2"/>
      <c r="J445" s="2"/>
      <c r="K445" s="2"/>
      <c r="L445" s="2"/>
      <c r="M445" s="2"/>
      <c r="N445" s="2"/>
      <c r="O445" s="2"/>
    </row>
    <row r="446" spans="1:17" ht="12.75" customHeight="1" x14ac:dyDescent="0.2">
      <c r="A446" t="s">
        <v>509</v>
      </c>
      <c r="B446">
        <v>2021</v>
      </c>
      <c r="C446" s="2">
        <f>+SUM(C232:C234)</f>
        <v>7858686</v>
      </c>
      <c r="D446" s="2">
        <f t="shared" ref="D446:P446" si="96">+SUM(D232:D234)</f>
        <v>7406906</v>
      </c>
      <c r="E446" s="2">
        <f t="shared" si="96"/>
        <v>5625084</v>
      </c>
      <c r="F446" s="2">
        <f t="shared" si="96"/>
        <v>6145410</v>
      </c>
      <c r="G446" s="2">
        <f t="shared" si="96"/>
        <v>5540617</v>
      </c>
      <c r="H446" s="2">
        <f t="shared" si="96"/>
        <v>5537254</v>
      </c>
      <c r="I446" s="2">
        <f t="shared" si="96"/>
        <v>4401162</v>
      </c>
      <c r="J446" s="2">
        <f t="shared" si="96"/>
        <v>4825036</v>
      </c>
      <c r="K446" s="2">
        <f t="shared" si="96"/>
        <v>5794252</v>
      </c>
      <c r="L446" s="2">
        <f t="shared" si="96"/>
        <v>5312908</v>
      </c>
      <c r="M446" s="2">
        <f t="shared" si="96"/>
        <v>5941905</v>
      </c>
      <c r="N446" s="2">
        <f t="shared" si="96"/>
        <v>7729418</v>
      </c>
      <c r="O446" s="2">
        <f t="shared" si="96"/>
        <v>9011563</v>
      </c>
      <c r="P446" s="2">
        <f t="shared" si="96"/>
        <v>81130204</v>
      </c>
      <c r="Q446" s="2">
        <f>+SUM(Q232:Q234)</f>
        <v>6240784</v>
      </c>
    </row>
    <row r="447" spans="1:17" ht="12.75" customHeight="1" x14ac:dyDescent="0.2">
      <c r="B447">
        <v>2022</v>
      </c>
      <c r="C447" s="2">
        <f>+O446</f>
        <v>9011563</v>
      </c>
      <c r="D447" s="2">
        <f t="shared" ref="D447:N447" si="97">($P$447-$C$447)/12</f>
        <v>6548725.441866667</v>
      </c>
      <c r="E447" s="2">
        <f t="shared" si="97"/>
        <v>6548725.441866667</v>
      </c>
      <c r="F447" s="2">
        <f t="shared" si="97"/>
        <v>6548725.441866667</v>
      </c>
      <c r="G447" s="2">
        <f t="shared" si="97"/>
        <v>6548725.441866667</v>
      </c>
      <c r="H447" s="2">
        <f t="shared" si="97"/>
        <v>6548725.441866667</v>
      </c>
      <c r="I447" s="2">
        <f t="shared" si="97"/>
        <v>6548725.441866667</v>
      </c>
      <c r="J447" s="2">
        <f t="shared" si="97"/>
        <v>6548725.441866667</v>
      </c>
      <c r="K447" s="2">
        <f t="shared" si="97"/>
        <v>6548725.441866667</v>
      </c>
      <c r="L447" s="2">
        <f t="shared" si="97"/>
        <v>6548725.441866667</v>
      </c>
      <c r="M447" s="2">
        <f t="shared" si="97"/>
        <v>6548725.441866667</v>
      </c>
      <c r="N447" s="2">
        <f t="shared" si="97"/>
        <v>6548725.441866667</v>
      </c>
      <c r="O447" s="2">
        <f>($P$447-$C$447)/12</f>
        <v>6548725.441866667</v>
      </c>
      <c r="P447" s="2">
        <f>+Q447*13</f>
        <v>87596268.302400008</v>
      </c>
      <c r="Q447" s="30">
        <f>+Q446*B437</f>
        <v>6738174.4848000007</v>
      </c>
    </row>
    <row r="448" spans="1:17" ht="12.75" customHeight="1" x14ac:dyDescent="0.2">
      <c r="B448">
        <v>2023</v>
      </c>
      <c r="C448" s="2">
        <f>+O447</f>
        <v>6548725.441866667</v>
      </c>
      <c r="D448" s="2">
        <f t="shared" ref="D448:N448" si="98">($P$448-$C$448)/12</f>
        <v>7149785.2839545878</v>
      </c>
      <c r="E448" s="2">
        <f t="shared" si="98"/>
        <v>7149785.2839545878</v>
      </c>
      <c r="F448" s="2">
        <f t="shared" si="98"/>
        <v>7149785.2839545878</v>
      </c>
      <c r="G448" s="2">
        <f t="shared" si="98"/>
        <v>7149785.2839545878</v>
      </c>
      <c r="H448" s="2">
        <f t="shared" si="98"/>
        <v>7149785.2839545878</v>
      </c>
      <c r="I448" s="2">
        <f t="shared" si="98"/>
        <v>7149785.2839545878</v>
      </c>
      <c r="J448" s="2">
        <f t="shared" si="98"/>
        <v>7149785.2839545878</v>
      </c>
      <c r="K448" s="2">
        <f t="shared" si="98"/>
        <v>7149785.2839545878</v>
      </c>
      <c r="L448" s="2">
        <f t="shared" si="98"/>
        <v>7149785.2839545878</v>
      </c>
      <c r="M448" s="2">
        <f t="shared" si="98"/>
        <v>7149785.2839545878</v>
      </c>
      <c r="N448" s="2">
        <f t="shared" si="98"/>
        <v>7149785.2839545878</v>
      </c>
      <c r="O448" s="2">
        <f>($P$448-$C$448)/12</f>
        <v>7149785.2839545878</v>
      </c>
      <c r="P448" s="2">
        <f>+Q448*13</f>
        <v>92346148.849321723</v>
      </c>
      <c r="Q448" s="30">
        <f>+Q446*B439</f>
        <v>7103549.9114862867</v>
      </c>
    </row>
    <row r="449" spans="1:17" ht="12.75" customHeight="1" x14ac:dyDescent="0.2">
      <c r="C449" s="2"/>
      <c r="D449" s="2"/>
      <c r="E449" s="2"/>
      <c r="F449" s="2"/>
      <c r="G449" s="2"/>
      <c r="H449" s="2"/>
      <c r="I449" s="2"/>
      <c r="J449" s="2"/>
      <c r="K449" s="2"/>
      <c r="L449" s="2"/>
      <c r="M449" s="2"/>
      <c r="N449" s="2"/>
      <c r="O449" s="2"/>
    </row>
    <row r="450" spans="1:17" ht="12.75" customHeight="1" x14ac:dyDescent="0.2">
      <c r="C450" s="2"/>
      <c r="D450" s="2"/>
      <c r="E450" s="2"/>
      <c r="F450" s="2"/>
      <c r="G450" s="2"/>
      <c r="H450" s="2"/>
      <c r="I450" s="2"/>
      <c r="J450" s="2"/>
      <c r="K450" s="2"/>
      <c r="L450" s="2"/>
      <c r="M450" s="2"/>
      <c r="N450" s="2"/>
      <c r="O450" s="2"/>
    </row>
    <row r="451" spans="1:17" ht="12.75" customHeight="1" x14ac:dyDescent="0.2">
      <c r="A451" t="s">
        <v>510</v>
      </c>
      <c r="B451">
        <v>2021</v>
      </c>
      <c r="C451" s="2"/>
      <c r="D451" s="2"/>
      <c r="E451" s="2"/>
      <c r="F451" s="2"/>
      <c r="G451" s="2"/>
      <c r="H451" s="2"/>
      <c r="I451" s="2"/>
      <c r="J451" s="2"/>
      <c r="K451" s="2"/>
      <c r="L451" s="2"/>
      <c r="M451" s="2"/>
      <c r="N451" s="2"/>
      <c r="O451" s="2"/>
    </row>
    <row r="452" spans="1:17" ht="12.75" customHeight="1" x14ac:dyDescent="0.2">
      <c r="B452" s="63" t="str">
        <f>B126</f>
        <v>12201420</v>
      </c>
      <c r="C452" s="2">
        <f>C126+C128</f>
        <v>9856457</v>
      </c>
      <c r="D452" s="2">
        <f t="shared" ref="D452:P452" si="99">D126+D128</f>
        <v>12165956</v>
      </c>
      <c r="E452" s="2">
        <f t="shared" si="99"/>
        <v>11585385</v>
      </c>
      <c r="F452" s="2">
        <f t="shared" si="99"/>
        <v>9475045</v>
      </c>
      <c r="G452" s="2">
        <f t="shared" si="99"/>
        <v>8109345</v>
      </c>
      <c r="H452" s="2">
        <f t="shared" si="99"/>
        <v>7883752</v>
      </c>
      <c r="I452" s="2">
        <f t="shared" si="99"/>
        <v>6563643</v>
      </c>
      <c r="J452" s="2">
        <f t="shared" si="99"/>
        <v>6423684</v>
      </c>
      <c r="K452" s="2">
        <f t="shared" si="99"/>
        <v>5632735</v>
      </c>
      <c r="L452" s="2">
        <f t="shared" si="99"/>
        <v>6203491</v>
      </c>
      <c r="M452" s="2">
        <f t="shared" si="99"/>
        <v>6525048</v>
      </c>
      <c r="N452" s="2">
        <f t="shared" si="99"/>
        <v>7261409</v>
      </c>
      <c r="O452" s="2">
        <f t="shared" si="99"/>
        <v>8281213</v>
      </c>
      <c r="P452" s="2">
        <f t="shared" si="99"/>
        <v>105967164</v>
      </c>
      <c r="Q452" s="2">
        <f>Q126+Q128</f>
        <v>8151321</v>
      </c>
    </row>
    <row r="453" spans="1:17" ht="12.75" customHeight="1" x14ac:dyDescent="0.2">
      <c r="B453" s="63" t="str">
        <f>B195</f>
        <v>17741420</v>
      </c>
      <c r="C453" s="2">
        <f>C195</f>
        <v>2717505</v>
      </c>
      <c r="D453" s="2">
        <f t="shared" ref="D453:P453" si="100">D195</f>
        <v>2706544</v>
      </c>
      <c r="E453" s="2">
        <f t="shared" si="100"/>
        <v>2695230</v>
      </c>
      <c r="F453" s="2">
        <f t="shared" si="100"/>
        <v>2683122</v>
      </c>
      <c r="G453" s="2">
        <f t="shared" si="100"/>
        <v>2669714</v>
      </c>
      <c r="H453" s="2">
        <f t="shared" si="100"/>
        <v>3055872</v>
      </c>
      <c r="I453" s="2">
        <f t="shared" si="100"/>
        <v>3040816</v>
      </c>
      <c r="J453" s="2">
        <f t="shared" si="100"/>
        <v>3641450</v>
      </c>
      <c r="K453" s="2">
        <f t="shared" si="100"/>
        <v>3633655</v>
      </c>
      <c r="L453" s="2">
        <f t="shared" si="100"/>
        <v>3624332</v>
      </c>
      <c r="M453" s="2">
        <f t="shared" si="100"/>
        <v>3612286</v>
      </c>
      <c r="N453" s="2">
        <f t="shared" si="100"/>
        <v>3598780</v>
      </c>
      <c r="O453" s="2">
        <f t="shared" si="100"/>
        <v>3645883</v>
      </c>
      <c r="P453" s="2">
        <f t="shared" si="100"/>
        <v>41325190</v>
      </c>
      <c r="Q453" s="2">
        <f>Q195</f>
        <v>3178861</v>
      </c>
    </row>
    <row r="454" spans="1:17" ht="12.75" customHeight="1" x14ac:dyDescent="0.2">
      <c r="B454" s="60"/>
      <c r="C454" s="2">
        <f t="shared" ref="C454:Q454" si="101">SUM(C452:C453)</f>
        <v>12573962</v>
      </c>
      <c r="D454" s="2">
        <f t="shared" si="101"/>
        <v>14872500</v>
      </c>
      <c r="E454" s="2">
        <f t="shared" si="101"/>
        <v>14280615</v>
      </c>
      <c r="F454" s="2">
        <f t="shared" si="101"/>
        <v>12158167</v>
      </c>
      <c r="G454" s="2">
        <f t="shared" si="101"/>
        <v>10779059</v>
      </c>
      <c r="H454" s="2">
        <f t="shared" si="101"/>
        <v>10939624</v>
      </c>
      <c r="I454" s="2">
        <f t="shared" si="101"/>
        <v>9604459</v>
      </c>
      <c r="J454" s="2">
        <f t="shared" si="101"/>
        <v>10065134</v>
      </c>
      <c r="K454" s="2">
        <f t="shared" si="101"/>
        <v>9266390</v>
      </c>
      <c r="L454" s="2">
        <f t="shared" si="101"/>
        <v>9827823</v>
      </c>
      <c r="M454" s="2">
        <f t="shared" si="101"/>
        <v>10137334</v>
      </c>
      <c r="N454" s="2">
        <f t="shared" si="101"/>
        <v>10860189</v>
      </c>
      <c r="O454" s="2">
        <f t="shared" si="101"/>
        <v>11927096</v>
      </c>
      <c r="P454" s="2">
        <f t="shared" si="101"/>
        <v>147292354</v>
      </c>
      <c r="Q454" s="2">
        <f t="shared" si="101"/>
        <v>11330182</v>
      </c>
    </row>
    <row r="455" spans="1:17" ht="12.75" customHeight="1" x14ac:dyDescent="0.2">
      <c r="B455" s="60"/>
      <c r="C455" s="2"/>
      <c r="D455" s="2"/>
      <c r="E455" s="2"/>
      <c r="F455" s="2"/>
      <c r="G455" s="2"/>
      <c r="H455" s="2"/>
      <c r="I455" s="2"/>
      <c r="J455" s="2"/>
      <c r="K455" s="2"/>
      <c r="L455" s="2"/>
      <c r="M455" s="2"/>
      <c r="N455" s="2"/>
      <c r="O455" s="2"/>
    </row>
    <row r="456" spans="1:17" ht="12.75" customHeight="1" x14ac:dyDescent="0.2">
      <c r="B456" s="60">
        <v>2022</v>
      </c>
      <c r="C456" s="2"/>
      <c r="D456" s="2"/>
      <c r="E456" s="2"/>
      <c r="F456" s="2"/>
      <c r="G456" s="2"/>
      <c r="H456" s="2"/>
      <c r="I456" s="2"/>
      <c r="J456" s="2"/>
      <c r="K456" s="2"/>
      <c r="L456" s="2"/>
      <c r="M456" s="2"/>
      <c r="N456" s="2"/>
      <c r="O456" s="2"/>
    </row>
    <row r="457" spans="1:17" ht="12.75" customHeight="1" x14ac:dyDescent="0.2">
      <c r="B457" s="63" t="str">
        <f>B126</f>
        <v>12201420</v>
      </c>
      <c r="C457" s="2">
        <f>+O452</f>
        <v>8281213</v>
      </c>
      <c r="D457" s="2">
        <f t="shared" ref="D457:N457" si="102">($P$457-$C$457)/12</f>
        <v>8844295.3073416669</v>
      </c>
      <c r="E457" s="2">
        <f t="shared" si="102"/>
        <v>8844295.3073416669</v>
      </c>
      <c r="F457" s="2">
        <f t="shared" si="102"/>
        <v>8844295.3073416669</v>
      </c>
      <c r="G457" s="2">
        <f t="shared" si="102"/>
        <v>8844295.3073416669</v>
      </c>
      <c r="H457" s="2">
        <f t="shared" si="102"/>
        <v>8844295.3073416669</v>
      </c>
      <c r="I457" s="2">
        <f t="shared" si="102"/>
        <v>8844295.3073416669</v>
      </c>
      <c r="J457" s="2">
        <f t="shared" si="102"/>
        <v>8844295.3073416669</v>
      </c>
      <c r="K457" s="2">
        <f t="shared" si="102"/>
        <v>8844295.3073416669</v>
      </c>
      <c r="L457" s="2">
        <f t="shared" si="102"/>
        <v>8844295.3073416669</v>
      </c>
      <c r="M457" s="2">
        <f t="shared" si="102"/>
        <v>8844295.3073416669</v>
      </c>
      <c r="N457" s="2">
        <f t="shared" si="102"/>
        <v>8844295.3073416669</v>
      </c>
      <c r="O457" s="2">
        <f>($P$457-$C$457)/12</f>
        <v>8844295.3073416669</v>
      </c>
      <c r="P457" s="2">
        <f>+Q457*13</f>
        <v>114412756.68810001</v>
      </c>
      <c r="Q457" s="2">
        <f>+Q452*$B$437</f>
        <v>8800981.2837000005</v>
      </c>
    </row>
    <row r="458" spans="1:17" ht="12.75" customHeight="1" x14ac:dyDescent="0.2">
      <c r="B458" s="63" t="str">
        <f>B195</f>
        <v>17741420</v>
      </c>
      <c r="C458" s="2">
        <f>+O453</f>
        <v>3645883</v>
      </c>
      <c r="D458" s="2">
        <v>3644388.07</v>
      </c>
      <c r="E458" s="2">
        <v>3642893.5999999996</v>
      </c>
      <c r="F458" s="2">
        <v>3641399.1299999994</v>
      </c>
      <c r="G458" s="2">
        <v>3639904.6599999992</v>
      </c>
      <c r="H458" s="2">
        <v>3638410.189999999</v>
      </c>
      <c r="I458" s="2">
        <v>3636915.7199999988</v>
      </c>
      <c r="J458" s="2">
        <v>3635421.2499999986</v>
      </c>
      <c r="K458" s="2">
        <v>3633926.7799999984</v>
      </c>
      <c r="L458" s="2">
        <v>3632432.3099999982</v>
      </c>
      <c r="M458" s="2">
        <v>3630937.839999998</v>
      </c>
      <c r="N458" s="2">
        <v>3629443.3699999978</v>
      </c>
      <c r="O458" s="2">
        <v>4080866</v>
      </c>
      <c r="P458" s="2">
        <f>+SUM(C458:O458)</f>
        <v>47732821.919999979</v>
      </c>
      <c r="Q458" s="2">
        <f>+P458/13</f>
        <v>3671755.5323076909</v>
      </c>
    </row>
    <row r="459" spans="1:17" ht="12.75" customHeight="1" x14ac:dyDescent="0.2">
      <c r="B459" s="60"/>
      <c r="C459" s="2">
        <f t="shared" ref="C459:Q459" si="103">SUM(C457:C458)</f>
        <v>11927096</v>
      </c>
      <c r="D459" s="2">
        <f t="shared" si="103"/>
        <v>12488683.377341667</v>
      </c>
      <c r="E459" s="2">
        <f t="shared" si="103"/>
        <v>12487188.907341667</v>
      </c>
      <c r="F459" s="2">
        <f t="shared" si="103"/>
        <v>12485694.437341666</v>
      </c>
      <c r="G459" s="2">
        <f t="shared" si="103"/>
        <v>12484199.967341665</v>
      </c>
      <c r="H459" s="2">
        <f t="shared" si="103"/>
        <v>12482705.497341666</v>
      </c>
      <c r="I459" s="2">
        <f t="shared" si="103"/>
        <v>12481211.027341666</v>
      </c>
      <c r="J459" s="2">
        <f t="shared" si="103"/>
        <v>12479716.557341665</v>
      </c>
      <c r="K459" s="2">
        <f t="shared" si="103"/>
        <v>12478222.087341666</v>
      </c>
      <c r="L459" s="2">
        <f t="shared" si="103"/>
        <v>12476727.617341666</v>
      </c>
      <c r="M459" s="2">
        <f t="shared" si="103"/>
        <v>12475233.147341665</v>
      </c>
      <c r="N459" s="2">
        <f t="shared" si="103"/>
        <v>12473738.677341664</v>
      </c>
      <c r="O459" s="2">
        <f t="shared" si="103"/>
        <v>12925161.307341667</v>
      </c>
      <c r="P459" s="2">
        <f t="shared" si="103"/>
        <v>162145578.6081</v>
      </c>
      <c r="Q459" s="2">
        <f t="shared" si="103"/>
        <v>12472736.816007692</v>
      </c>
    </row>
    <row r="460" spans="1:17" ht="12.75" customHeight="1" x14ac:dyDescent="0.2">
      <c r="B460" s="63"/>
      <c r="C460" s="2"/>
      <c r="D460" s="2"/>
      <c r="E460" s="2"/>
      <c r="F460" s="2"/>
      <c r="G460" s="2"/>
      <c r="H460" s="2"/>
      <c r="I460" s="2"/>
      <c r="J460" s="2"/>
      <c r="K460" s="2"/>
      <c r="L460" s="2"/>
      <c r="M460" s="2"/>
      <c r="N460" s="2"/>
      <c r="O460" s="2"/>
    </row>
    <row r="461" spans="1:17" ht="12.75" customHeight="1" x14ac:dyDescent="0.2">
      <c r="B461" s="60">
        <v>2023</v>
      </c>
    </row>
    <row r="462" spans="1:17" ht="12.75" customHeight="1" x14ac:dyDescent="0.2">
      <c r="B462" s="63" t="str">
        <f>B126</f>
        <v>12201420</v>
      </c>
      <c r="C462" s="2">
        <f>+O457</f>
        <v>8844295.3073416669</v>
      </c>
      <c r="D462" s="2">
        <f t="shared" ref="D462:O462" si="104">($P$462-$C$462)/12</f>
        <v>9314371.4761274252</v>
      </c>
      <c r="E462" s="2">
        <f t="shared" si="104"/>
        <v>9314371.4761274252</v>
      </c>
      <c r="F462" s="2">
        <f t="shared" si="104"/>
        <v>9314371.4761274252</v>
      </c>
      <c r="G462" s="2">
        <f t="shared" si="104"/>
        <v>9314371.4761274252</v>
      </c>
      <c r="H462" s="2">
        <f t="shared" si="104"/>
        <v>9314371.4761274252</v>
      </c>
      <c r="I462" s="2">
        <f t="shared" si="104"/>
        <v>9314371.4761274252</v>
      </c>
      <c r="J462" s="2">
        <f t="shared" si="104"/>
        <v>9314371.4761274252</v>
      </c>
      <c r="K462" s="2">
        <f t="shared" si="104"/>
        <v>9314371.4761274252</v>
      </c>
      <c r="L462" s="2">
        <f t="shared" si="104"/>
        <v>9314371.4761274252</v>
      </c>
      <c r="M462" s="2">
        <f t="shared" si="104"/>
        <v>9314371.4761274252</v>
      </c>
      <c r="N462" s="2">
        <f t="shared" si="104"/>
        <v>9314371.4761274252</v>
      </c>
      <c r="O462" s="2">
        <f t="shared" si="104"/>
        <v>9314371.4761274252</v>
      </c>
      <c r="P462" s="2">
        <f>+Q462*13</f>
        <v>120616753.02087077</v>
      </c>
      <c r="Q462" s="2">
        <f>+Q452*$B$439</f>
        <v>9278211.7708362136</v>
      </c>
    </row>
    <row r="463" spans="1:17" ht="12.75" customHeight="1" x14ac:dyDescent="0.2">
      <c r="B463" s="63" t="str">
        <f>B195</f>
        <v>17741420</v>
      </c>
      <c r="C463" s="2">
        <f>+O458</f>
        <v>4080866</v>
      </c>
      <c r="D463" s="2">
        <f>+C463</f>
        <v>4080866</v>
      </c>
      <c r="E463" s="2">
        <f t="shared" ref="E463:O463" si="105">+D463</f>
        <v>4080866</v>
      </c>
      <c r="F463" s="2">
        <f t="shared" si="105"/>
        <v>4080866</v>
      </c>
      <c r="G463" s="2">
        <f t="shared" si="105"/>
        <v>4080866</v>
      </c>
      <c r="H463" s="2">
        <f t="shared" si="105"/>
        <v>4080866</v>
      </c>
      <c r="I463" s="2">
        <f t="shared" si="105"/>
        <v>4080866</v>
      </c>
      <c r="J463" s="2">
        <f t="shared" si="105"/>
        <v>4080866</v>
      </c>
      <c r="K463" s="2">
        <f t="shared" si="105"/>
        <v>4080866</v>
      </c>
      <c r="L463" s="2">
        <f t="shared" si="105"/>
        <v>4080866</v>
      </c>
      <c r="M463" s="2">
        <f t="shared" si="105"/>
        <v>4080866</v>
      </c>
      <c r="N463" s="2">
        <f t="shared" si="105"/>
        <v>4080866</v>
      </c>
      <c r="O463" s="2">
        <f t="shared" si="105"/>
        <v>4080866</v>
      </c>
      <c r="P463" s="2">
        <f>+SUM(C463:O463)</f>
        <v>53051258</v>
      </c>
      <c r="Q463" s="2">
        <f>+P463/13</f>
        <v>4080866</v>
      </c>
    </row>
    <row r="464" spans="1:17" ht="12.75" customHeight="1" x14ac:dyDescent="0.2">
      <c r="C464" s="2">
        <f t="shared" ref="C464:Q464" si="106">SUM(C462:C463)</f>
        <v>12925161.307341667</v>
      </c>
      <c r="D464" s="2">
        <f t="shared" si="106"/>
        <v>13395237.476127425</v>
      </c>
      <c r="E464" s="2">
        <f t="shared" si="106"/>
        <v>13395237.476127425</v>
      </c>
      <c r="F464" s="2">
        <f t="shared" si="106"/>
        <v>13395237.476127425</v>
      </c>
      <c r="G464" s="2">
        <f t="shared" si="106"/>
        <v>13395237.476127425</v>
      </c>
      <c r="H464" s="2">
        <f t="shared" si="106"/>
        <v>13395237.476127425</v>
      </c>
      <c r="I464" s="2">
        <f t="shared" si="106"/>
        <v>13395237.476127425</v>
      </c>
      <c r="J464" s="2">
        <f t="shared" si="106"/>
        <v>13395237.476127425</v>
      </c>
      <c r="K464" s="2">
        <f t="shared" si="106"/>
        <v>13395237.476127425</v>
      </c>
      <c r="L464" s="2">
        <f t="shared" si="106"/>
        <v>13395237.476127425</v>
      </c>
      <c r="M464" s="2">
        <f t="shared" si="106"/>
        <v>13395237.476127425</v>
      </c>
      <c r="N464" s="2">
        <f t="shared" si="106"/>
        <v>13395237.476127425</v>
      </c>
      <c r="O464" s="2">
        <f t="shared" si="106"/>
        <v>13395237.476127425</v>
      </c>
      <c r="P464" s="2">
        <f t="shared" si="106"/>
        <v>173668011.02087077</v>
      </c>
      <c r="Q464" s="2">
        <f t="shared" si="106"/>
        <v>13359077.770836214</v>
      </c>
    </row>
    <row r="465" spans="3:15" ht="12.75" customHeight="1" x14ac:dyDescent="0.2">
      <c r="C465" s="2"/>
      <c r="D465" s="2"/>
      <c r="E465" s="2"/>
      <c r="F465" s="2"/>
      <c r="G465" s="2"/>
      <c r="H465" s="2"/>
      <c r="I465" s="2"/>
      <c r="J465" s="2"/>
      <c r="K465" s="2"/>
      <c r="L465" s="2"/>
      <c r="M465" s="2"/>
      <c r="N465" s="2"/>
      <c r="O465" s="2"/>
    </row>
    <row r="466" spans="3:15" ht="12.75" customHeight="1" x14ac:dyDescent="0.2">
      <c r="C466" s="2"/>
      <c r="D466" s="2"/>
      <c r="E466" s="2"/>
      <c r="F466" s="2"/>
      <c r="G466" s="2"/>
      <c r="H466" s="2"/>
      <c r="I466" s="2"/>
      <c r="J466" s="2"/>
      <c r="K466" s="2"/>
      <c r="L466" s="2"/>
      <c r="M466" s="2"/>
      <c r="N466" s="2"/>
      <c r="O466" s="2"/>
    </row>
    <row r="467" spans="3:15" ht="12.75" customHeight="1" x14ac:dyDescent="0.2">
      <c r="C467" s="2"/>
      <c r="D467" s="2"/>
      <c r="E467" s="2"/>
      <c r="F467" s="2"/>
      <c r="G467" s="2"/>
      <c r="H467" s="2"/>
      <c r="I467" s="2"/>
      <c r="J467" s="2"/>
      <c r="K467" s="2"/>
      <c r="L467" s="2"/>
      <c r="M467" s="2"/>
      <c r="N467" s="2"/>
      <c r="O467" s="2"/>
    </row>
    <row r="468" spans="3:15" ht="12.75" customHeight="1" x14ac:dyDescent="0.2">
      <c r="C468" s="2"/>
      <c r="D468" s="2"/>
      <c r="E468" s="2"/>
      <c r="F468" s="2"/>
      <c r="G468" s="2"/>
      <c r="H468" s="2"/>
      <c r="I468" s="2"/>
      <c r="J468" s="2"/>
      <c r="K468" s="2"/>
      <c r="L468" s="2"/>
      <c r="M468" s="2"/>
      <c r="N468" s="2"/>
      <c r="O468" s="2"/>
    </row>
    <row r="469" spans="3:15" ht="12.75" customHeight="1" x14ac:dyDescent="0.2">
      <c r="C469" s="2"/>
      <c r="D469" s="2"/>
      <c r="E469" s="2"/>
      <c r="F469" s="2"/>
      <c r="G469" s="2"/>
      <c r="H469" s="2"/>
      <c r="I469" s="2"/>
      <c r="J469" s="2"/>
      <c r="K469" s="2"/>
      <c r="L469" s="2"/>
      <c r="M469" s="2"/>
      <c r="N469" s="2"/>
      <c r="O469" s="2"/>
    </row>
    <row r="470" spans="3:15" ht="12.75" customHeight="1" x14ac:dyDescent="0.2">
      <c r="C470" s="2"/>
      <c r="D470" s="2"/>
      <c r="E470" s="2"/>
      <c r="F470" s="2"/>
      <c r="G470" s="2"/>
      <c r="H470" s="2"/>
      <c r="I470" s="2"/>
      <c r="J470" s="2"/>
      <c r="K470" s="2"/>
      <c r="L470" s="2"/>
      <c r="M470" s="2"/>
      <c r="N470" s="2"/>
      <c r="O470" s="2"/>
    </row>
    <row r="471" spans="3:15" ht="12.75" customHeight="1" x14ac:dyDescent="0.2">
      <c r="C471" s="2"/>
      <c r="D471" s="2"/>
      <c r="E471" s="2"/>
      <c r="F471" s="2"/>
      <c r="G471" s="2"/>
      <c r="H471" s="2"/>
      <c r="I471" s="2"/>
      <c r="J471" s="2"/>
      <c r="K471" s="2"/>
      <c r="L471" s="2"/>
      <c r="M471" s="2"/>
      <c r="N471" s="2"/>
      <c r="O471" s="2"/>
    </row>
    <row r="472" spans="3:15" ht="12.75" customHeight="1" x14ac:dyDescent="0.2">
      <c r="C472" s="2"/>
      <c r="D472" s="2"/>
      <c r="E472" s="2"/>
      <c r="F472" s="2"/>
      <c r="G472" s="2"/>
      <c r="H472" s="2"/>
      <c r="I472" s="2"/>
      <c r="J472" s="2"/>
      <c r="K472" s="2"/>
      <c r="L472" s="2"/>
      <c r="M472" s="2"/>
      <c r="N472" s="2"/>
      <c r="O472" s="2"/>
    </row>
    <row r="473" spans="3:15" ht="12.75" customHeight="1" x14ac:dyDescent="0.2">
      <c r="C473" s="2"/>
      <c r="D473" s="2"/>
      <c r="E473" s="2"/>
      <c r="F473" s="2"/>
      <c r="G473" s="2"/>
      <c r="H473" s="2"/>
      <c r="I473" s="2"/>
      <c r="J473" s="2"/>
      <c r="K473" s="2"/>
      <c r="L473" s="2"/>
      <c r="M473" s="2"/>
      <c r="N473" s="2"/>
      <c r="O473" s="2"/>
    </row>
    <row r="474" spans="3:15" ht="12.75" customHeight="1" x14ac:dyDescent="0.2">
      <c r="C474" s="2"/>
      <c r="D474" s="2"/>
      <c r="E474" s="2"/>
      <c r="F474" s="2"/>
      <c r="G474" s="2"/>
      <c r="H474" s="2"/>
      <c r="I474" s="2"/>
      <c r="J474" s="2"/>
      <c r="K474" s="2"/>
      <c r="L474" s="2"/>
      <c r="M474" s="2"/>
      <c r="N474" s="2"/>
      <c r="O474" s="2"/>
    </row>
    <row r="475" spans="3:15" ht="12.75" customHeight="1" x14ac:dyDescent="0.2">
      <c r="C475" s="2"/>
      <c r="D475" s="2"/>
      <c r="E475" s="2"/>
      <c r="F475" s="2"/>
      <c r="G475" s="2"/>
      <c r="H475" s="2"/>
      <c r="I475" s="2"/>
      <c r="J475" s="2"/>
      <c r="K475" s="2"/>
      <c r="L475" s="2"/>
      <c r="M475" s="2"/>
      <c r="N475" s="2"/>
      <c r="O475" s="2"/>
    </row>
    <row r="476" spans="3:15" ht="12.75" customHeight="1" x14ac:dyDescent="0.2">
      <c r="C476" s="2"/>
      <c r="D476" s="2"/>
      <c r="E476" s="2"/>
      <c r="F476" s="2"/>
      <c r="G476" s="2"/>
      <c r="H476" s="2"/>
      <c r="I476" s="2"/>
      <c r="J476" s="2"/>
      <c r="K476" s="2"/>
      <c r="L476" s="2"/>
      <c r="M476" s="2"/>
      <c r="N476" s="2"/>
      <c r="O476" s="2"/>
    </row>
    <row r="477" spans="3:15" ht="12.75" customHeight="1" x14ac:dyDescent="0.2">
      <c r="C477" s="2"/>
      <c r="D477" s="2"/>
      <c r="E477" s="2"/>
      <c r="F477" s="2"/>
      <c r="G477" s="2"/>
      <c r="H477" s="2"/>
      <c r="I477" s="2"/>
      <c r="J477" s="2"/>
      <c r="K477" s="2"/>
      <c r="L477" s="2"/>
      <c r="M477" s="2"/>
      <c r="N477" s="2"/>
      <c r="O477" s="2"/>
    </row>
    <row r="478" spans="3:15" ht="12.75" customHeight="1" x14ac:dyDescent="0.2">
      <c r="C478" s="2"/>
      <c r="D478" s="2"/>
      <c r="E478" s="2"/>
      <c r="F478" s="2"/>
      <c r="G478" s="2"/>
      <c r="H478" s="2"/>
      <c r="I478" s="2"/>
      <c r="J478" s="2"/>
      <c r="K478" s="2"/>
      <c r="L478" s="2"/>
      <c r="M478" s="2"/>
      <c r="N478" s="2"/>
      <c r="O478" s="2"/>
    </row>
    <row r="479" spans="3:15" ht="12.75" customHeight="1" x14ac:dyDescent="0.2">
      <c r="C479" s="2"/>
      <c r="D479" s="2"/>
      <c r="E479" s="2"/>
      <c r="F479" s="2"/>
      <c r="G479" s="2"/>
      <c r="H479" s="2"/>
      <c r="I479" s="2"/>
      <c r="J479" s="2"/>
      <c r="K479" s="2"/>
      <c r="L479" s="2"/>
      <c r="M479" s="2"/>
      <c r="N479" s="2"/>
      <c r="O479" s="2"/>
    </row>
    <row r="480" spans="3:15" ht="12.75" customHeight="1" x14ac:dyDescent="0.2">
      <c r="C480" s="2"/>
      <c r="D480" s="2"/>
      <c r="E480" s="2"/>
      <c r="F480" s="2"/>
      <c r="G480" s="2"/>
      <c r="H480" s="2"/>
      <c r="I480" s="2"/>
      <c r="J480" s="2"/>
      <c r="K480" s="2"/>
      <c r="L480" s="2"/>
      <c r="M480" s="2"/>
      <c r="N480" s="2"/>
      <c r="O480" s="2"/>
    </row>
    <row r="481" spans="3:15" ht="12.75" customHeight="1" x14ac:dyDescent="0.2">
      <c r="C481" s="2"/>
      <c r="D481" s="2"/>
      <c r="E481" s="2"/>
      <c r="F481" s="2"/>
      <c r="G481" s="2"/>
      <c r="H481" s="2"/>
      <c r="I481" s="2"/>
      <c r="J481" s="2"/>
      <c r="K481" s="2"/>
      <c r="L481" s="2"/>
      <c r="M481" s="2"/>
      <c r="N481" s="2"/>
      <c r="O481" s="2"/>
    </row>
    <row r="482" spans="3:15" ht="12.75" customHeight="1" x14ac:dyDescent="0.2">
      <c r="C482" s="2"/>
      <c r="D482" s="2"/>
      <c r="E482" s="2"/>
      <c r="F482" s="2"/>
      <c r="G482" s="2"/>
      <c r="H482" s="2"/>
      <c r="I482" s="2"/>
      <c r="J482" s="2"/>
      <c r="K482" s="2"/>
      <c r="L482" s="2"/>
      <c r="M482" s="2"/>
      <c r="N482" s="2"/>
      <c r="O482" s="2"/>
    </row>
    <row r="483" spans="3:15" ht="12.75" customHeight="1" x14ac:dyDescent="0.2">
      <c r="C483" s="2"/>
      <c r="D483" s="2"/>
      <c r="E483" s="2"/>
      <c r="F483" s="2"/>
      <c r="G483" s="2"/>
      <c r="H483" s="2"/>
      <c r="I483" s="2"/>
      <c r="J483" s="2"/>
      <c r="K483" s="2"/>
      <c r="L483" s="2"/>
      <c r="M483" s="2"/>
      <c r="N483" s="2"/>
      <c r="O483" s="2"/>
    </row>
    <row r="484" spans="3:15" ht="12.75" customHeight="1" x14ac:dyDescent="0.2">
      <c r="C484" s="2"/>
      <c r="D484" s="2"/>
      <c r="E484" s="2"/>
      <c r="F484" s="2"/>
      <c r="G484" s="2"/>
      <c r="H484" s="2"/>
      <c r="I484" s="2"/>
      <c r="J484" s="2"/>
      <c r="K484" s="2"/>
      <c r="L484" s="2"/>
      <c r="M484" s="2"/>
      <c r="N484" s="2"/>
      <c r="O484" s="2"/>
    </row>
    <row r="485" spans="3:15" ht="12.75" customHeight="1" x14ac:dyDescent="0.2">
      <c r="C485" s="2"/>
      <c r="D485" s="2"/>
      <c r="E485" s="2"/>
      <c r="F485" s="2"/>
      <c r="G485" s="2"/>
      <c r="H485" s="2"/>
      <c r="I485" s="2"/>
      <c r="J485" s="2"/>
      <c r="K485" s="2"/>
      <c r="L485" s="2"/>
      <c r="M485" s="2"/>
      <c r="N485" s="2"/>
      <c r="O485" s="2"/>
    </row>
    <row r="486" spans="3:15" ht="12.75" customHeight="1" x14ac:dyDescent="0.2">
      <c r="C486" s="2"/>
      <c r="D486" s="2"/>
      <c r="E486" s="2"/>
      <c r="F486" s="2"/>
      <c r="G486" s="2"/>
      <c r="H486" s="2"/>
      <c r="I486" s="2"/>
      <c r="J486" s="2"/>
      <c r="K486" s="2"/>
      <c r="L486" s="2"/>
      <c r="M486" s="2"/>
      <c r="N486" s="2"/>
      <c r="O486" s="2"/>
    </row>
    <row r="487" spans="3:15" ht="12.75" customHeight="1" x14ac:dyDescent="0.2">
      <c r="C487" s="2"/>
      <c r="D487" s="2"/>
      <c r="E487" s="2"/>
      <c r="F487" s="2"/>
      <c r="G487" s="2"/>
      <c r="H487" s="2"/>
      <c r="I487" s="2"/>
      <c r="J487" s="2"/>
      <c r="K487" s="2"/>
      <c r="L487" s="2"/>
      <c r="M487" s="2"/>
      <c r="N487" s="2"/>
      <c r="O487" s="2"/>
    </row>
    <row r="488" spans="3:15" ht="12.75" customHeight="1" x14ac:dyDescent="0.2">
      <c r="C488" s="2"/>
      <c r="D488" s="2"/>
      <c r="E488" s="2"/>
      <c r="F488" s="2"/>
      <c r="G488" s="2"/>
      <c r="H488" s="2"/>
      <c r="I488" s="2"/>
      <c r="J488" s="2"/>
      <c r="K488" s="2"/>
      <c r="L488" s="2"/>
      <c r="M488" s="2"/>
      <c r="N488" s="2"/>
      <c r="O488" s="2"/>
    </row>
    <row r="489" spans="3:15" ht="12.75" customHeight="1" x14ac:dyDescent="0.2">
      <c r="C489" s="2"/>
      <c r="D489" s="2"/>
      <c r="E489" s="2"/>
      <c r="F489" s="2"/>
      <c r="G489" s="2"/>
      <c r="H489" s="2"/>
      <c r="I489" s="2"/>
      <c r="J489" s="2"/>
      <c r="K489" s="2"/>
      <c r="L489" s="2"/>
      <c r="M489" s="2"/>
      <c r="N489" s="2"/>
      <c r="O489" s="2"/>
    </row>
    <row r="490" spans="3:15" ht="12.75" customHeight="1" x14ac:dyDescent="0.2">
      <c r="C490" s="2"/>
      <c r="D490" s="2"/>
      <c r="E490" s="2"/>
      <c r="F490" s="2"/>
      <c r="G490" s="2"/>
      <c r="H490" s="2"/>
      <c r="I490" s="2"/>
      <c r="J490" s="2"/>
      <c r="K490" s="2"/>
      <c r="L490" s="2"/>
      <c r="M490" s="2"/>
      <c r="N490" s="2"/>
      <c r="O490" s="2"/>
    </row>
    <row r="491" spans="3:15" ht="12.75" customHeight="1" x14ac:dyDescent="0.2">
      <c r="C491" s="2"/>
      <c r="D491" s="2"/>
      <c r="E491" s="2"/>
      <c r="F491" s="2"/>
      <c r="G491" s="2"/>
      <c r="H491" s="2"/>
      <c r="I491" s="2"/>
      <c r="J491" s="2"/>
      <c r="K491" s="2"/>
      <c r="L491" s="2"/>
      <c r="M491" s="2"/>
      <c r="N491" s="2"/>
      <c r="O491" s="2"/>
    </row>
    <row r="492" spans="3:15" ht="12.75" customHeight="1" x14ac:dyDescent="0.2">
      <c r="C492" s="2"/>
      <c r="D492" s="2"/>
      <c r="E492" s="2"/>
      <c r="F492" s="2"/>
      <c r="G492" s="2"/>
      <c r="H492" s="2"/>
      <c r="I492" s="2"/>
      <c r="J492" s="2"/>
      <c r="K492" s="2"/>
      <c r="L492" s="2"/>
      <c r="M492" s="2"/>
      <c r="N492" s="2"/>
      <c r="O492" s="2"/>
    </row>
    <row r="493" spans="3:15" ht="12.75" customHeight="1" x14ac:dyDescent="0.2">
      <c r="C493" s="2"/>
      <c r="D493" s="2"/>
      <c r="E493" s="2"/>
      <c r="F493" s="2"/>
      <c r="G493" s="2"/>
      <c r="H493" s="2"/>
      <c r="I493" s="2"/>
      <c r="J493" s="2"/>
      <c r="K493" s="2"/>
      <c r="L493" s="2"/>
      <c r="M493" s="2"/>
      <c r="N493" s="2"/>
      <c r="O493" s="2"/>
    </row>
    <row r="494" spans="3:15" ht="12.75" customHeight="1" x14ac:dyDescent="0.2">
      <c r="C494" s="2"/>
      <c r="D494" s="2"/>
      <c r="E494" s="2"/>
      <c r="F494" s="2"/>
      <c r="G494" s="2"/>
      <c r="H494" s="2"/>
      <c r="I494" s="2"/>
      <c r="J494" s="2"/>
      <c r="K494" s="2"/>
      <c r="L494" s="2"/>
      <c r="M494" s="2"/>
      <c r="N494" s="2"/>
      <c r="O494" s="2"/>
    </row>
    <row r="495" spans="3:15" ht="12.75" customHeight="1" x14ac:dyDescent="0.2">
      <c r="C495" s="2"/>
      <c r="D495" s="2"/>
      <c r="E495" s="2"/>
      <c r="F495" s="2"/>
      <c r="G495" s="2"/>
      <c r="H495" s="2"/>
      <c r="I495" s="2"/>
      <c r="J495" s="2"/>
      <c r="K495" s="2"/>
      <c r="L495" s="2"/>
      <c r="M495" s="2"/>
      <c r="N495" s="2"/>
      <c r="O495" s="2"/>
    </row>
    <row r="496" spans="3:15" ht="12.75" customHeight="1" x14ac:dyDescent="0.2">
      <c r="C496" s="2"/>
      <c r="D496" s="2"/>
      <c r="E496" s="2"/>
      <c r="F496" s="2"/>
      <c r="G496" s="2"/>
      <c r="H496" s="2"/>
      <c r="I496" s="2"/>
      <c r="J496" s="2"/>
      <c r="K496" s="2"/>
      <c r="L496" s="2"/>
      <c r="M496" s="2"/>
      <c r="N496" s="2"/>
      <c r="O496" s="2"/>
    </row>
    <row r="497" spans="3:15" ht="12.75" customHeight="1" x14ac:dyDescent="0.2">
      <c r="C497" s="2"/>
      <c r="D497" s="2"/>
      <c r="E497" s="2"/>
      <c r="F497" s="2"/>
      <c r="G497" s="2"/>
      <c r="H497" s="2"/>
      <c r="I497" s="2"/>
      <c r="J497" s="2"/>
      <c r="K497" s="2"/>
      <c r="L497" s="2"/>
      <c r="M497" s="2"/>
      <c r="N497" s="2"/>
      <c r="O497" s="2"/>
    </row>
    <row r="498" spans="3:15" ht="12.75" customHeight="1" x14ac:dyDescent="0.2">
      <c r="C498" s="2"/>
      <c r="D498" s="2"/>
      <c r="E498" s="2"/>
      <c r="F498" s="2"/>
      <c r="G498" s="2"/>
      <c r="H498" s="2"/>
      <c r="I498" s="2"/>
      <c r="J498" s="2"/>
      <c r="K498" s="2"/>
      <c r="L498" s="2"/>
      <c r="M498" s="2"/>
      <c r="N498" s="2"/>
      <c r="O498" s="2"/>
    </row>
    <row r="499" spans="3:15" ht="12.75" customHeight="1" x14ac:dyDescent="0.2">
      <c r="C499" s="2"/>
      <c r="D499" s="2"/>
      <c r="E499" s="2"/>
      <c r="F499" s="2"/>
      <c r="G499" s="2"/>
      <c r="H499" s="2"/>
      <c r="I499" s="2"/>
      <c r="J499" s="2"/>
      <c r="K499" s="2"/>
      <c r="L499" s="2"/>
      <c r="M499" s="2"/>
      <c r="N499" s="2"/>
      <c r="O499" s="2"/>
    </row>
    <row r="500" spans="3:15" ht="12.75" customHeight="1" x14ac:dyDescent="0.2">
      <c r="C500" s="2"/>
      <c r="D500" s="2"/>
      <c r="E500" s="2"/>
      <c r="F500" s="2"/>
      <c r="G500" s="2"/>
      <c r="H500" s="2"/>
      <c r="I500" s="2"/>
      <c r="J500" s="2"/>
      <c r="K500" s="2"/>
      <c r="L500" s="2"/>
      <c r="M500" s="2"/>
      <c r="N500" s="2"/>
      <c r="O500" s="2"/>
    </row>
    <row r="501" spans="3:15" ht="12.75" customHeight="1" x14ac:dyDescent="0.2">
      <c r="C501" s="2"/>
      <c r="D501" s="2"/>
      <c r="E501" s="2"/>
      <c r="F501" s="2"/>
      <c r="G501" s="2"/>
      <c r="H501" s="2"/>
      <c r="I501" s="2"/>
      <c r="J501" s="2"/>
      <c r="K501" s="2"/>
      <c r="L501" s="2"/>
      <c r="M501" s="2"/>
      <c r="N501" s="2"/>
      <c r="O501" s="2"/>
    </row>
    <row r="502" spans="3:15" ht="12.75" customHeight="1" x14ac:dyDescent="0.2">
      <c r="C502" s="2"/>
      <c r="D502" s="2"/>
      <c r="E502" s="2"/>
      <c r="F502" s="2"/>
      <c r="G502" s="2"/>
      <c r="H502" s="2"/>
      <c r="I502" s="2"/>
      <c r="J502" s="2"/>
      <c r="K502" s="2"/>
      <c r="L502" s="2"/>
      <c r="M502" s="2"/>
      <c r="N502" s="2"/>
      <c r="O502" s="2"/>
    </row>
    <row r="503" spans="3:15" ht="12.75" customHeight="1" x14ac:dyDescent="0.2">
      <c r="C503" s="2"/>
      <c r="D503" s="2"/>
      <c r="E503" s="2"/>
      <c r="F503" s="2"/>
      <c r="G503" s="2"/>
      <c r="H503" s="2"/>
      <c r="I503" s="2"/>
      <c r="J503" s="2"/>
      <c r="K503" s="2"/>
      <c r="L503" s="2"/>
      <c r="M503" s="2"/>
      <c r="N503" s="2"/>
      <c r="O503" s="2"/>
    </row>
    <row r="504" spans="3:15" ht="12.75" customHeight="1" x14ac:dyDescent="0.2">
      <c r="C504" s="2"/>
      <c r="D504" s="2"/>
      <c r="E504" s="2"/>
      <c r="F504" s="2"/>
      <c r="G504" s="2"/>
      <c r="H504" s="2"/>
      <c r="I504" s="2"/>
      <c r="J504" s="2"/>
      <c r="K504" s="2"/>
      <c r="L504" s="2"/>
      <c r="M504" s="2"/>
      <c r="N504" s="2"/>
      <c r="O504" s="2"/>
    </row>
    <row r="505" spans="3:15" ht="12.75" customHeight="1" x14ac:dyDescent="0.2">
      <c r="C505" s="2"/>
      <c r="D505" s="2"/>
      <c r="E505" s="2"/>
      <c r="F505" s="2"/>
      <c r="G505" s="2"/>
      <c r="H505" s="2"/>
      <c r="I505" s="2"/>
      <c r="J505" s="2"/>
      <c r="K505" s="2"/>
      <c r="L505" s="2"/>
      <c r="M505" s="2"/>
      <c r="N505" s="2"/>
      <c r="O505" s="2"/>
    </row>
    <row r="506" spans="3:15" ht="12.75" customHeight="1" x14ac:dyDescent="0.2">
      <c r="C506" s="2"/>
      <c r="D506" s="2"/>
      <c r="E506" s="2"/>
      <c r="F506" s="2"/>
      <c r="G506" s="2"/>
      <c r="H506" s="2"/>
      <c r="I506" s="2"/>
      <c r="J506" s="2"/>
      <c r="K506" s="2"/>
      <c r="L506" s="2"/>
      <c r="M506" s="2"/>
      <c r="N506" s="2"/>
      <c r="O506" s="2"/>
    </row>
    <row r="507" spans="3:15" ht="12.75" customHeight="1" x14ac:dyDescent="0.2">
      <c r="C507" s="2"/>
      <c r="D507" s="2"/>
      <c r="E507" s="2"/>
      <c r="F507" s="2"/>
      <c r="G507" s="2"/>
      <c r="H507" s="2"/>
      <c r="I507" s="2"/>
      <c r="J507" s="2"/>
      <c r="K507" s="2"/>
      <c r="L507" s="2"/>
      <c r="M507" s="2"/>
      <c r="N507" s="2"/>
      <c r="O507" s="2"/>
    </row>
    <row r="508" spans="3:15" ht="12.75" customHeight="1" x14ac:dyDescent="0.2">
      <c r="C508" s="2"/>
      <c r="D508" s="2"/>
      <c r="E508" s="2"/>
      <c r="F508" s="2"/>
      <c r="G508" s="2"/>
      <c r="H508" s="2"/>
      <c r="I508" s="2"/>
      <c r="J508" s="2"/>
      <c r="K508" s="2"/>
      <c r="L508" s="2"/>
      <c r="M508" s="2"/>
      <c r="N508" s="2"/>
      <c r="O508" s="2"/>
    </row>
    <row r="509" spans="3:15" ht="12.75" customHeight="1" x14ac:dyDescent="0.2">
      <c r="C509" s="2"/>
      <c r="D509" s="2"/>
      <c r="E509" s="2"/>
      <c r="F509" s="2"/>
      <c r="G509" s="2"/>
      <c r="H509" s="2"/>
      <c r="I509" s="2"/>
      <c r="J509" s="2"/>
      <c r="K509" s="2"/>
      <c r="L509" s="2"/>
      <c r="M509" s="2"/>
      <c r="N509" s="2"/>
      <c r="O509" s="2"/>
    </row>
    <row r="510" spans="3:15" ht="12.75" customHeight="1" x14ac:dyDescent="0.2">
      <c r="C510" s="2"/>
      <c r="D510" s="2"/>
      <c r="E510" s="2"/>
      <c r="F510" s="2"/>
      <c r="G510" s="2"/>
      <c r="H510" s="2"/>
      <c r="I510" s="2"/>
      <c r="J510" s="2"/>
      <c r="K510" s="2"/>
      <c r="L510" s="2"/>
      <c r="M510" s="2"/>
      <c r="N510" s="2"/>
      <c r="O510" s="2"/>
    </row>
    <row r="511" spans="3:15" ht="12.75" customHeight="1" x14ac:dyDescent="0.2">
      <c r="C511" s="2"/>
      <c r="D511" s="2"/>
      <c r="E511" s="2"/>
      <c r="F511" s="2"/>
      <c r="G511" s="2"/>
      <c r="H511" s="2"/>
      <c r="I511" s="2"/>
      <c r="J511" s="2"/>
      <c r="K511" s="2"/>
      <c r="L511" s="2"/>
      <c r="M511" s="2"/>
      <c r="N511" s="2"/>
      <c r="O511" s="2"/>
    </row>
    <row r="512" spans="3:15" ht="12.75" customHeight="1" x14ac:dyDescent="0.2">
      <c r="C512" s="2"/>
      <c r="D512" s="2"/>
      <c r="E512" s="2"/>
      <c r="F512" s="2"/>
      <c r="G512" s="2"/>
      <c r="H512" s="2"/>
      <c r="I512" s="2"/>
      <c r="J512" s="2"/>
      <c r="K512" s="2"/>
      <c r="L512" s="2"/>
      <c r="M512" s="2"/>
      <c r="N512" s="2"/>
      <c r="O512" s="2"/>
    </row>
    <row r="513" spans="3:15" ht="12.75" customHeight="1" x14ac:dyDescent="0.2">
      <c r="C513" s="2"/>
      <c r="D513" s="2"/>
      <c r="E513" s="2"/>
      <c r="F513" s="2"/>
      <c r="G513" s="2"/>
      <c r="H513" s="2"/>
      <c r="I513" s="2"/>
      <c r="J513" s="2"/>
      <c r="K513" s="2"/>
      <c r="L513" s="2"/>
      <c r="M513" s="2"/>
      <c r="N513" s="2"/>
      <c r="O513" s="2"/>
    </row>
    <row r="514" spans="3:15" ht="12.75" customHeight="1" x14ac:dyDescent="0.2">
      <c r="C514" s="2"/>
      <c r="D514" s="2"/>
      <c r="E514" s="2"/>
      <c r="F514" s="2"/>
      <c r="G514" s="2"/>
      <c r="H514" s="2"/>
      <c r="I514" s="2"/>
      <c r="J514" s="2"/>
      <c r="K514" s="2"/>
      <c r="L514" s="2"/>
      <c r="M514" s="2"/>
      <c r="N514" s="2"/>
      <c r="O514" s="2"/>
    </row>
    <row r="515" spans="3:15" ht="12.75" customHeight="1" x14ac:dyDescent="0.2">
      <c r="C515" s="2"/>
      <c r="D515" s="2"/>
      <c r="E515" s="2"/>
      <c r="F515" s="2"/>
      <c r="G515" s="2"/>
      <c r="H515" s="2"/>
      <c r="I515" s="2"/>
      <c r="J515" s="2"/>
      <c r="K515" s="2"/>
      <c r="L515" s="2"/>
      <c r="M515" s="2"/>
      <c r="N515" s="2"/>
      <c r="O515" s="2"/>
    </row>
    <row r="516" spans="3:15" ht="12.75" customHeight="1" x14ac:dyDescent="0.2">
      <c r="C516" s="2"/>
      <c r="D516" s="2"/>
      <c r="E516" s="2"/>
      <c r="F516" s="2"/>
      <c r="G516" s="2"/>
      <c r="H516" s="2"/>
      <c r="I516" s="2"/>
      <c r="J516" s="2"/>
      <c r="K516" s="2"/>
      <c r="L516" s="2"/>
      <c r="M516" s="2"/>
      <c r="N516" s="2"/>
      <c r="O516" s="2"/>
    </row>
    <row r="517" spans="3:15" ht="12.75" customHeight="1" x14ac:dyDescent="0.2">
      <c r="C517" s="2"/>
      <c r="D517" s="2"/>
      <c r="E517" s="2"/>
      <c r="F517" s="2"/>
      <c r="G517" s="2"/>
      <c r="H517" s="2"/>
      <c r="I517" s="2"/>
      <c r="J517" s="2"/>
      <c r="K517" s="2"/>
      <c r="L517" s="2"/>
      <c r="M517" s="2"/>
      <c r="N517" s="2"/>
      <c r="O517" s="2"/>
    </row>
    <row r="518" spans="3:15" ht="12.75" customHeight="1" x14ac:dyDescent="0.2">
      <c r="C518" s="2"/>
      <c r="D518" s="2"/>
      <c r="E518" s="2"/>
      <c r="F518" s="2"/>
      <c r="G518" s="2"/>
      <c r="H518" s="2"/>
      <c r="I518" s="2"/>
      <c r="J518" s="2"/>
      <c r="K518" s="2"/>
      <c r="L518" s="2"/>
      <c r="M518" s="2"/>
      <c r="N518" s="2"/>
      <c r="O518" s="2"/>
    </row>
    <row r="519" spans="3:15" ht="12.75" customHeight="1" x14ac:dyDescent="0.2">
      <c r="C519" s="2"/>
      <c r="D519" s="2"/>
      <c r="E519" s="2"/>
      <c r="F519" s="2"/>
      <c r="G519" s="2"/>
      <c r="H519" s="2"/>
      <c r="I519" s="2"/>
      <c r="J519" s="2"/>
      <c r="K519" s="2"/>
      <c r="L519" s="2"/>
      <c r="M519" s="2"/>
      <c r="N519" s="2"/>
      <c r="O519" s="2"/>
    </row>
    <row r="520" spans="3:15" ht="12.75" customHeight="1" x14ac:dyDescent="0.2">
      <c r="C520" s="2"/>
      <c r="D520" s="2"/>
      <c r="E520" s="2"/>
      <c r="F520" s="2"/>
      <c r="G520" s="2"/>
      <c r="H520" s="2"/>
      <c r="I520" s="2"/>
      <c r="J520" s="2"/>
      <c r="K520" s="2"/>
      <c r="L520" s="2"/>
      <c r="M520" s="2"/>
      <c r="N520" s="2"/>
      <c r="O520" s="2"/>
    </row>
    <row r="521" spans="3:15" ht="12.75" customHeight="1" x14ac:dyDescent="0.2">
      <c r="C521" s="2"/>
      <c r="D521" s="2"/>
      <c r="E521" s="2"/>
      <c r="F521" s="2"/>
      <c r="G521" s="2"/>
      <c r="H521" s="2"/>
      <c r="I521" s="2"/>
      <c r="J521" s="2"/>
      <c r="K521" s="2"/>
      <c r="L521" s="2"/>
      <c r="M521" s="2"/>
      <c r="N521" s="2"/>
      <c r="O521" s="2"/>
    </row>
    <row r="522" spans="3:15" ht="12.75" customHeight="1" x14ac:dyDescent="0.2">
      <c r="C522" s="2"/>
      <c r="D522" s="2"/>
      <c r="E522" s="2"/>
      <c r="F522" s="2"/>
      <c r="G522" s="2"/>
      <c r="H522" s="2"/>
      <c r="I522" s="2"/>
      <c r="J522" s="2"/>
      <c r="K522" s="2"/>
      <c r="L522" s="2"/>
      <c r="M522" s="2"/>
      <c r="N522" s="2"/>
      <c r="O522" s="2"/>
    </row>
    <row r="523" spans="3:15" ht="12.75" customHeight="1" x14ac:dyDescent="0.2">
      <c r="C523" s="2"/>
      <c r="D523" s="2"/>
      <c r="E523" s="2"/>
      <c r="F523" s="2"/>
      <c r="G523" s="2"/>
      <c r="H523" s="2"/>
      <c r="I523" s="2"/>
      <c r="J523" s="2"/>
      <c r="K523" s="2"/>
      <c r="L523" s="2"/>
      <c r="M523" s="2"/>
      <c r="N523" s="2"/>
      <c r="O523" s="2"/>
    </row>
    <row r="524" spans="3:15" ht="12.75" customHeight="1" x14ac:dyDescent="0.2">
      <c r="C524" s="2"/>
      <c r="D524" s="2"/>
      <c r="E524" s="2"/>
      <c r="F524" s="2"/>
      <c r="G524" s="2"/>
      <c r="H524" s="2"/>
      <c r="I524" s="2"/>
      <c r="J524" s="2"/>
      <c r="K524" s="2"/>
      <c r="L524" s="2"/>
      <c r="M524" s="2"/>
      <c r="N524" s="2"/>
      <c r="O524" s="2"/>
    </row>
    <row r="525" spans="3:15" ht="12.75" customHeight="1" x14ac:dyDescent="0.2">
      <c r="C525" s="2"/>
      <c r="D525" s="2"/>
      <c r="E525" s="2"/>
      <c r="F525" s="2"/>
      <c r="G525" s="2"/>
      <c r="H525" s="2"/>
      <c r="I525" s="2"/>
      <c r="J525" s="2"/>
      <c r="K525" s="2"/>
      <c r="L525" s="2"/>
      <c r="M525" s="2"/>
      <c r="N525" s="2"/>
      <c r="O525" s="2"/>
    </row>
    <row r="526" spans="3:15" ht="12.75" customHeight="1" x14ac:dyDescent="0.2">
      <c r="C526" s="2"/>
      <c r="D526" s="2"/>
      <c r="E526" s="2"/>
      <c r="F526" s="2"/>
      <c r="G526" s="2"/>
      <c r="H526" s="2"/>
      <c r="I526" s="2"/>
      <c r="J526" s="2"/>
      <c r="K526" s="2"/>
      <c r="L526" s="2"/>
      <c r="M526" s="2"/>
      <c r="N526" s="2"/>
      <c r="O526" s="2"/>
    </row>
    <row r="527" spans="3:15" ht="12.75" customHeight="1" x14ac:dyDescent="0.2">
      <c r="C527" s="2"/>
      <c r="D527" s="2"/>
      <c r="E527" s="2"/>
      <c r="F527" s="2"/>
      <c r="G527" s="2"/>
      <c r="H527" s="2"/>
      <c r="I527" s="2"/>
      <c r="J527" s="2"/>
      <c r="K527" s="2"/>
      <c r="L527" s="2"/>
      <c r="M527" s="2"/>
      <c r="N527" s="2"/>
      <c r="O527" s="2"/>
    </row>
    <row r="528" spans="3:15" ht="12.75" customHeight="1" x14ac:dyDescent="0.2">
      <c r="C528" s="2"/>
      <c r="D528" s="2"/>
      <c r="E528" s="2"/>
      <c r="F528" s="2"/>
      <c r="G528" s="2"/>
      <c r="H528" s="2"/>
      <c r="I528" s="2"/>
      <c r="J528" s="2"/>
      <c r="K528" s="2"/>
      <c r="L528" s="2"/>
      <c r="M528" s="2"/>
      <c r="N528" s="2"/>
      <c r="O528" s="2"/>
    </row>
    <row r="529" spans="3:15" ht="12.75" customHeight="1" x14ac:dyDescent="0.2">
      <c r="C529" s="2"/>
      <c r="D529" s="2"/>
      <c r="E529" s="2"/>
      <c r="F529" s="2"/>
      <c r="G529" s="2"/>
      <c r="H529" s="2"/>
      <c r="I529" s="2"/>
      <c r="J529" s="2"/>
      <c r="K529" s="2"/>
      <c r="L529" s="2"/>
      <c r="M529" s="2"/>
      <c r="N529" s="2"/>
      <c r="O529" s="2"/>
    </row>
    <row r="530" spans="3:15" ht="12.75" customHeight="1" x14ac:dyDescent="0.2">
      <c r="C530" s="2"/>
      <c r="D530" s="2"/>
      <c r="E530" s="2"/>
      <c r="F530" s="2"/>
      <c r="G530" s="2"/>
      <c r="H530" s="2"/>
      <c r="I530" s="2"/>
      <c r="J530" s="2"/>
      <c r="K530" s="2"/>
      <c r="L530" s="2"/>
      <c r="M530" s="2"/>
      <c r="N530" s="2"/>
      <c r="O530" s="2"/>
    </row>
    <row r="531" spans="3:15" ht="12.75" customHeight="1" x14ac:dyDescent="0.2">
      <c r="C531" s="2"/>
      <c r="D531" s="2"/>
      <c r="E531" s="2"/>
      <c r="F531" s="2"/>
      <c r="G531" s="2"/>
      <c r="H531" s="2"/>
      <c r="I531" s="2"/>
      <c r="J531" s="2"/>
      <c r="K531" s="2"/>
      <c r="L531" s="2"/>
      <c r="M531" s="2"/>
      <c r="N531" s="2"/>
      <c r="O531" s="2"/>
    </row>
    <row r="532" spans="3:15" ht="12.75" customHeight="1" x14ac:dyDescent="0.2">
      <c r="C532" s="2"/>
      <c r="D532" s="2"/>
      <c r="E532" s="2"/>
      <c r="F532" s="2"/>
      <c r="G532" s="2"/>
      <c r="H532" s="2"/>
      <c r="I532" s="2"/>
      <c r="J532" s="2"/>
      <c r="K532" s="2"/>
      <c r="L532" s="2"/>
      <c r="M532" s="2"/>
      <c r="N532" s="2"/>
      <c r="O532" s="2"/>
    </row>
    <row r="533" spans="3:15" ht="12.75" customHeight="1" x14ac:dyDescent="0.2">
      <c r="C533" s="2"/>
      <c r="D533" s="2"/>
      <c r="E533" s="2"/>
      <c r="F533" s="2"/>
      <c r="G533" s="2"/>
      <c r="H533" s="2"/>
      <c r="I533" s="2"/>
      <c r="J533" s="2"/>
      <c r="K533" s="2"/>
      <c r="L533" s="2"/>
      <c r="M533" s="2"/>
      <c r="N533" s="2"/>
      <c r="O533" s="2"/>
    </row>
    <row r="534" spans="3:15" ht="12.75" customHeight="1" x14ac:dyDescent="0.2">
      <c r="C534" s="2"/>
      <c r="D534" s="2"/>
      <c r="E534" s="2"/>
      <c r="F534" s="2"/>
      <c r="G534" s="2"/>
      <c r="H534" s="2"/>
      <c r="I534" s="2"/>
      <c r="J534" s="2"/>
      <c r="K534" s="2"/>
      <c r="L534" s="2"/>
      <c r="M534" s="2"/>
      <c r="N534" s="2"/>
      <c r="O534" s="2"/>
    </row>
    <row r="535" spans="3:15" ht="12.75" customHeight="1" x14ac:dyDescent="0.2">
      <c r="C535" s="2"/>
      <c r="D535" s="2"/>
      <c r="E535" s="2"/>
      <c r="F535" s="2"/>
      <c r="G535" s="2"/>
      <c r="H535" s="2"/>
      <c r="I535" s="2"/>
      <c r="J535" s="2"/>
      <c r="K535" s="2"/>
      <c r="L535" s="2"/>
      <c r="M535" s="2"/>
      <c r="N535" s="2"/>
      <c r="O535" s="2"/>
    </row>
    <row r="536" spans="3:15" ht="12.75" customHeight="1" x14ac:dyDescent="0.2">
      <c r="C536" s="2"/>
      <c r="D536" s="2"/>
      <c r="E536" s="2"/>
      <c r="F536" s="2"/>
      <c r="G536" s="2"/>
      <c r="H536" s="2"/>
      <c r="I536" s="2"/>
      <c r="J536" s="2"/>
      <c r="K536" s="2"/>
      <c r="L536" s="2"/>
      <c r="M536" s="2"/>
      <c r="N536" s="2"/>
      <c r="O536" s="2"/>
    </row>
    <row r="537" spans="3:15" ht="12.75" customHeight="1" x14ac:dyDescent="0.2">
      <c r="C537" s="2"/>
      <c r="D537" s="2"/>
      <c r="E537" s="2"/>
      <c r="F537" s="2"/>
      <c r="G537" s="2"/>
      <c r="H537" s="2"/>
      <c r="I537" s="2"/>
      <c r="J537" s="2"/>
      <c r="K537" s="2"/>
      <c r="L537" s="2"/>
      <c r="M537" s="2"/>
      <c r="N537" s="2"/>
      <c r="O537" s="2"/>
    </row>
    <row r="538" spans="3:15" ht="12.75" customHeight="1" x14ac:dyDescent="0.2">
      <c r="C538" s="2"/>
      <c r="D538" s="2"/>
      <c r="E538" s="2"/>
      <c r="F538" s="2"/>
      <c r="G538" s="2"/>
      <c r="H538" s="2"/>
      <c r="I538" s="2"/>
      <c r="J538" s="2"/>
      <c r="K538" s="2"/>
      <c r="L538" s="2"/>
      <c r="M538" s="2"/>
      <c r="N538" s="2"/>
      <c r="O538" s="2"/>
    </row>
    <row r="539" spans="3:15" ht="12.75" customHeight="1" x14ac:dyDescent="0.2">
      <c r="C539" s="2"/>
      <c r="D539" s="2"/>
      <c r="E539" s="2"/>
      <c r="F539" s="2"/>
      <c r="G539" s="2"/>
      <c r="H539" s="2"/>
      <c r="I539" s="2"/>
      <c r="J539" s="2"/>
      <c r="K539" s="2"/>
      <c r="L539" s="2"/>
      <c r="M539" s="2"/>
      <c r="N539" s="2"/>
      <c r="O539" s="2"/>
    </row>
    <row r="540" spans="3:15" ht="12.75" customHeight="1" x14ac:dyDescent="0.2">
      <c r="C540" s="2"/>
      <c r="D540" s="2"/>
      <c r="E540" s="2"/>
      <c r="F540" s="2"/>
      <c r="G540" s="2"/>
      <c r="H540" s="2"/>
      <c r="I540" s="2"/>
      <c r="J540" s="2"/>
      <c r="K540" s="2"/>
      <c r="L540" s="2"/>
      <c r="M540" s="2"/>
      <c r="N540" s="2"/>
      <c r="O540" s="2"/>
    </row>
    <row r="541" spans="3:15" ht="12.75" customHeight="1" x14ac:dyDescent="0.2">
      <c r="C541" s="2"/>
      <c r="D541" s="2"/>
      <c r="E541" s="2"/>
      <c r="F541" s="2"/>
      <c r="G541" s="2"/>
      <c r="H541" s="2"/>
      <c r="I541" s="2"/>
      <c r="J541" s="2"/>
      <c r="K541" s="2"/>
      <c r="L541" s="2"/>
      <c r="M541" s="2"/>
      <c r="N541" s="2"/>
      <c r="O541" s="2"/>
    </row>
    <row r="542" spans="3:15" ht="12.75" customHeight="1" x14ac:dyDescent="0.2">
      <c r="C542" s="2"/>
      <c r="D542" s="2"/>
      <c r="E542" s="2"/>
      <c r="F542" s="2"/>
      <c r="G542" s="2"/>
      <c r="H542" s="2"/>
      <c r="I542" s="2"/>
      <c r="J542" s="2"/>
      <c r="K542" s="2"/>
      <c r="L542" s="2"/>
      <c r="M542" s="2"/>
      <c r="N542" s="2"/>
      <c r="O542" s="2"/>
    </row>
    <row r="543" spans="3:15" ht="12.75" customHeight="1" x14ac:dyDescent="0.2">
      <c r="C543" s="2"/>
      <c r="D543" s="2"/>
      <c r="E543" s="2"/>
      <c r="F543" s="2"/>
      <c r="G543" s="2"/>
      <c r="H543" s="2"/>
      <c r="I543" s="2"/>
      <c r="J543" s="2"/>
      <c r="K543" s="2"/>
      <c r="L543" s="2"/>
      <c r="M543" s="2"/>
      <c r="N543" s="2"/>
      <c r="O543" s="2"/>
    </row>
    <row r="544" spans="3:15" ht="12.75" customHeight="1" x14ac:dyDescent="0.2">
      <c r="C544" s="2"/>
      <c r="D544" s="2"/>
      <c r="E544" s="2"/>
      <c r="F544" s="2"/>
      <c r="G544" s="2"/>
      <c r="H544" s="2"/>
      <c r="I544" s="2"/>
      <c r="J544" s="2"/>
      <c r="K544" s="2"/>
      <c r="L544" s="2"/>
      <c r="M544" s="2"/>
      <c r="N544" s="2"/>
      <c r="O544" s="2"/>
    </row>
    <row r="545" spans="3:15" ht="12.75" customHeight="1" x14ac:dyDescent="0.2">
      <c r="C545" s="2"/>
      <c r="D545" s="2"/>
      <c r="E545" s="2"/>
      <c r="F545" s="2"/>
      <c r="G545" s="2"/>
      <c r="H545" s="2"/>
      <c r="I545" s="2"/>
      <c r="J545" s="2"/>
      <c r="K545" s="2"/>
      <c r="L545" s="2"/>
      <c r="M545" s="2"/>
      <c r="N545" s="2"/>
      <c r="O545" s="2"/>
    </row>
    <row r="546" spans="3:15" ht="12.75" customHeight="1" x14ac:dyDescent="0.2">
      <c r="C546" s="2"/>
      <c r="D546" s="2"/>
      <c r="E546" s="2"/>
      <c r="F546" s="2"/>
      <c r="G546" s="2"/>
      <c r="H546" s="2"/>
      <c r="I546" s="2"/>
      <c r="J546" s="2"/>
      <c r="K546" s="2"/>
      <c r="L546" s="2"/>
      <c r="M546" s="2"/>
      <c r="N546" s="2"/>
      <c r="O546" s="2"/>
    </row>
    <row r="547" spans="3:15" ht="12.75" customHeight="1" x14ac:dyDescent="0.2">
      <c r="C547" s="2"/>
      <c r="D547" s="2"/>
      <c r="E547" s="2"/>
      <c r="F547" s="2"/>
      <c r="G547" s="2"/>
      <c r="H547" s="2"/>
      <c r="I547" s="2"/>
      <c r="J547" s="2"/>
      <c r="K547" s="2"/>
      <c r="L547" s="2"/>
      <c r="M547" s="2"/>
      <c r="N547" s="2"/>
      <c r="O547" s="2"/>
    </row>
    <row r="548" spans="3:15" ht="12.75" customHeight="1" x14ac:dyDescent="0.2">
      <c r="C548" s="2"/>
      <c r="D548" s="2"/>
      <c r="E548" s="2"/>
      <c r="F548" s="2"/>
      <c r="G548" s="2"/>
      <c r="H548" s="2"/>
      <c r="I548" s="2"/>
      <c r="J548" s="2"/>
      <c r="K548" s="2"/>
      <c r="L548" s="2"/>
      <c r="M548" s="2"/>
      <c r="N548" s="2"/>
      <c r="O548" s="2"/>
    </row>
    <row r="549" spans="3:15" ht="12.75" customHeight="1" x14ac:dyDescent="0.2">
      <c r="C549" s="2"/>
      <c r="D549" s="2"/>
      <c r="E549" s="2"/>
      <c r="F549" s="2"/>
      <c r="G549" s="2"/>
      <c r="H549" s="2"/>
      <c r="I549" s="2"/>
      <c r="J549" s="2"/>
      <c r="K549" s="2"/>
      <c r="L549" s="2"/>
      <c r="M549" s="2"/>
      <c r="N549" s="2"/>
      <c r="O549" s="2"/>
    </row>
    <row r="550" spans="3:15" ht="12.75" customHeight="1" x14ac:dyDescent="0.2">
      <c r="C550" s="2"/>
      <c r="D550" s="2"/>
      <c r="E550" s="2"/>
      <c r="F550" s="2"/>
      <c r="G550" s="2"/>
      <c r="H550" s="2"/>
      <c r="I550" s="2"/>
      <c r="J550" s="2"/>
      <c r="K550" s="2"/>
      <c r="L550" s="2"/>
      <c r="M550" s="2"/>
      <c r="N550" s="2"/>
      <c r="O550" s="2"/>
    </row>
    <row r="551" spans="3:15" ht="12.75" customHeight="1" x14ac:dyDescent="0.2">
      <c r="C551" s="2"/>
      <c r="D551" s="2"/>
      <c r="E551" s="2"/>
      <c r="F551" s="2"/>
      <c r="G551" s="2"/>
      <c r="H551" s="2"/>
      <c r="I551" s="2"/>
      <c r="J551" s="2"/>
      <c r="K551" s="2"/>
      <c r="L551" s="2"/>
      <c r="M551" s="2"/>
      <c r="N551" s="2"/>
      <c r="O551" s="2"/>
    </row>
    <row r="552" spans="3:15" ht="12.75" customHeight="1" x14ac:dyDescent="0.2">
      <c r="C552" s="2"/>
      <c r="D552" s="2"/>
      <c r="E552" s="2"/>
      <c r="F552" s="2"/>
      <c r="G552" s="2"/>
      <c r="H552" s="2"/>
      <c r="I552" s="2"/>
      <c r="J552" s="2"/>
      <c r="K552" s="2"/>
      <c r="L552" s="2"/>
      <c r="M552" s="2"/>
      <c r="N552" s="2"/>
      <c r="O552" s="2"/>
    </row>
    <row r="553" spans="3:15" ht="12.75" customHeight="1" x14ac:dyDescent="0.2">
      <c r="C553" s="2"/>
      <c r="D553" s="2"/>
      <c r="E553" s="2"/>
      <c r="F553" s="2"/>
      <c r="G553" s="2"/>
      <c r="H553" s="2"/>
      <c r="I553" s="2"/>
      <c r="J553" s="2"/>
      <c r="K553" s="2"/>
      <c r="L553" s="2"/>
      <c r="M553" s="2"/>
      <c r="N553" s="2"/>
      <c r="O553" s="2"/>
    </row>
    <row r="554" spans="3:15" ht="12.75" customHeight="1" x14ac:dyDescent="0.2">
      <c r="C554" s="2"/>
      <c r="D554" s="2"/>
      <c r="E554" s="2"/>
      <c r="F554" s="2"/>
      <c r="G554" s="2"/>
      <c r="H554" s="2"/>
      <c r="I554" s="2"/>
      <c r="J554" s="2"/>
      <c r="K554" s="2"/>
      <c r="L554" s="2"/>
      <c r="M554" s="2"/>
      <c r="N554" s="2"/>
      <c r="O554" s="2"/>
    </row>
    <row r="555" spans="3:15" ht="12.75" customHeight="1" x14ac:dyDescent="0.2">
      <c r="C555" s="2"/>
      <c r="D555" s="2"/>
      <c r="E555" s="2"/>
      <c r="F555" s="2"/>
      <c r="G555" s="2"/>
      <c r="H555" s="2"/>
      <c r="I555" s="2"/>
      <c r="J555" s="2"/>
      <c r="K555" s="2"/>
      <c r="L555" s="2"/>
      <c r="M555" s="2"/>
      <c r="N555" s="2"/>
      <c r="O555" s="2"/>
    </row>
    <row r="556" spans="3:15" ht="12.75" customHeight="1" x14ac:dyDescent="0.2">
      <c r="C556" s="2"/>
      <c r="D556" s="2"/>
      <c r="E556" s="2"/>
      <c r="F556" s="2"/>
      <c r="G556" s="2"/>
      <c r="H556" s="2"/>
      <c r="I556" s="2"/>
      <c r="J556" s="2"/>
      <c r="K556" s="2"/>
      <c r="L556" s="2"/>
      <c r="M556" s="2"/>
      <c r="N556" s="2"/>
      <c r="O556" s="2"/>
    </row>
    <row r="557" spans="3:15" ht="12.75" customHeight="1" x14ac:dyDescent="0.2">
      <c r="C557" s="2"/>
      <c r="D557" s="2"/>
      <c r="E557" s="2"/>
      <c r="F557" s="2"/>
      <c r="G557" s="2"/>
      <c r="H557" s="2"/>
      <c r="I557" s="2"/>
      <c r="J557" s="2"/>
      <c r="K557" s="2"/>
      <c r="L557" s="2"/>
      <c r="M557" s="2"/>
      <c r="N557" s="2"/>
      <c r="O557" s="2"/>
    </row>
    <row r="558" spans="3:15" ht="12.75" customHeight="1" x14ac:dyDescent="0.2">
      <c r="C558" s="2"/>
      <c r="D558" s="2"/>
      <c r="E558" s="2"/>
      <c r="F558" s="2"/>
      <c r="G558" s="2"/>
      <c r="H558" s="2"/>
      <c r="I558" s="2"/>
      <c r="J558" s="2"/>
      <c r="K558" s="2"/>
      <c r="L558" s="2"/>
      <c r="M558" s="2"/>
      <c r="N558" s="2"/>
      <c r="O558" s="2"/>
    </row>
    <row r="559" spans="3:15" ht="12.75" customHeight="1" x14ac:dyDescent="0.2">
      <c r="C559" s="2"/>
      <c r="D559" s="2"/>
      <c r="E559" s="2"/>
      <c r="F559" s="2"/>
      <c r="G559" s="2"/>
      <c r="H559" s="2"/>
      <c r="I559" s="2"/>
      <c r="J559" s="2"/>
      <c r="K559" s="2"/>
      <c r="L559" s="2"/>
      <c r="M559" s="2"/>
      <c r="N559" s="2"/>
      <c r="O559" s="2"/>
    </row>
    <row r="560" spans="3:15" ht="12.75" customHeight="1" x14ac:dyDescent="0.2">
      <c r="C560" s="2"/>
      <c r="D560" s="2"/>
      <c r="E560" s="2"/>
      <c r="F560" s="2"/>
      <c r="G560" s="2"/>
      <c r="H560" s="2"/>
      <c r="I560" s="2"/>
      <c r="J560" s="2"/>
      <c r="K560" s="2"/>
      <c r="L560" s="2"/>
      <c r="M560" s="2"/>
      <c r="N560" s="2"/>
      <c r="O560" s="2"/>
    </row>
    <row r="561" spans="3:15" ht="12.75" customHeight="1" x14ac:dyDescent="0.2">
      <c r="C561" s="2"/>
      <c r="D561" s="2"/>
      <c r="E561" s="2"/>
      <c r="F561" s="2"/>
      <c r="G561" s="2"/>
      <c r="H561" s="2"/>
      <c r="I561" s="2"/>
      <c r="J561" s="2"/>
      <c r="K561" s="2"/>
      <c r="L561" s="2"/>
      <c r="M561" s="2"/>
      <c r="N561" s="2"/>
      <c r="O561" s="2"/>
    </row>
    <row r="562" spans="3:15" ht="12.75" customHeight="1" x14ac:dyDescent="0.2">
      <c r="C562" s="2"/>
      <c r="D562" s="2"/>
      <c r="E562" s="2"/>
      <c r="F562" s="2"/>
      <c r="G562" s="2"/>
      <c r="H562" s="2"/>
      <c r="I562" s="2"/>
      <c r="J562" s="2"/>
      <c r="K562" s="2"/>
      <c r="L562" s="2"/>
      <c r="M562" s="2"/>
      <c r="N562" s="2"/>
      <c r="O562" s="2"/>
    </row>
    <row r="563" spans="3:15" ht="12.75" customHeight="1" x14ac:dyDescent="0.2">
      <c r="C563" s="2"/>
      <c r="D563" s="2"/>
      <c r="E563" s="2"/>
      <c r="F563" s="2"/>
      <c r="G563" s="2"/>
      <c r="H563" s="2"/>
      <c r="I563" s="2"/>
      <c r="J563" s="2"/>
      <c r="K563" s="2"/>
      <c r="L563" s="2"/>
      <c r="M563" s="2"/>
      <c r="N563" s="2"/>
      <c r="O563" s="2"/>
    </row>
    <row r="564" spans="3:15" ht="12.75" customHeight="1" x14ac:dyDescent="0.2">
      <c r="C564" s="2"/>
      <c r="D564" s="2"/>
      <c r="E564" s="2"/>
      <c r="F564" s="2"/>
      <c r="G564" s="2"/>
      <c r="H564" s="2"/>
      <c r="I564" s="2"/>
      <c r="J564" s="2"/>
      <c r="K564" s="2"/>
      <c r="L564" s="2"/>
      <c r="M564" s="2"/>
      <c r="N564" s="2"/>
      <c r="O564" s="2"/>
    </row>
    <row r="565" spans="3:15" ht="12.75" customHeight="1" x14ac:dyDescent="0.2">
      <c r="C565" s="2"/>
      <c r="D565" s="2"/>
      <c r="E565" s="2"/>
      <c r="F565" s="2"/>
      <c r="G565" s="2"/>
      <c r="H565" s="2"/>
      <c r="I565" s="2"/>
      <c r="J565" s="2"/>
      <c r="K565" s="2"/>
      <c r="L565" s="2"/>
      <c r="M565" s="2"/>
      <c r="N565" s="2"/>
      <c r="O565" s="2"/>
    </row>
    <row r="566" spans="3:15" ht="12.75" customHeight="1" x14ac:dyDescent="0.2">
      <c r="C566" s="2"/>
      <c r="D566" s="2"/>
      <c r="E566" s="2"/>
      <c r="F566" s="2"/>
      <c r="G566" s="2"/>
      <c r="H566" s="2"/>
      <c r="I566" s="2"/>
      <c r="J566" s="2"/>
      <c r="K566" s="2"/>
      <c r="L566" s="2"/>
      <c r="M566" s="2"/>
      <c r="N566" s="2"/>
      <c r="O566" s="2"/>
    </row>
    <row r="567" spans="3:15" ht="12.75" customHeight="1" x14ac:dyDescent="0.2">
      <c r="C567" s="2"/>
      <c r="D567" s="2"/>
      <c r="E567" s="2"/>
      <c r="F567" s="2"/>
      <c r="G567" s="2"/>
      <c r="H567" s="2"/>
      <c r="I567" s="2"/>
      <c r="J567" s="2"/>
      <c r="K567" s="2"/>
      <c r="L567" s="2"/>
      <c r="M567" s="2"/>
      <c r="N567" s="2"/>
      <c r="O567" s="2"/>
    </row>
    <row r="568" spans="3:15" ht="12.75" customHeight="1" x14ac:dyDescent="0.2">
      <c r="C568" s="2"/>
      <c r="D568" s="2"/>
      <c r="E568" s="2"/>
      <c r="F568" s="2"/>
      <c r="G568" s="2"/>
      <c r="H568" s="2"/>
      <c r="I568" s="2"/>
      <c r="J568" s="2"/>
      <c r="K568" s="2"/>
      <c r="L568" s="2"/>
      <c r="M568" s="2"/>
      <c r="N568" s="2"/>
      <c r="O568" s="2"/>
    </row>
    <row r="569" spans="3:15" ht="12.75" customHeight="1" x14ac:dyDescent="0.2">
      <c r="C569" s="2"/>
      <c r="D569" s="2"/>
      <c r="E569" s="2"/>
      <c r="F569" s="2"/>
      <c r="G569" s="2"/>
      <c r="H569" s="2"/>
      <c r="I569" s="2"/>
      <c r="J569" s="2"/>
      <c r="K569" s="2"/>
      <c r="L569" s="2"/>
      <c r="M569" s="2"/>
      <c r="N569" s="2"/>
      <c r="O569" s="2"/>
    </row>
    <row r="570" spans="3:15" ht="12.75" customHeight="1" x14ac:dyDescent="0.2">
      <c r="C570" s="2"/>
      <c r="D570" s="2"/>
      <c r="E570" s="2"/>
      <c r="F570" s="2"/>
      <c r="G570" s="2"/>
      <c r="H570" s="2"/>
      <c r="I570" s="2"/>
      <c r="J570" s="2"/>
      <c r="K570" s="2"/>
      <c r="L570" s="2"/>
      <c r="M570" s="2"/>
      <c r="N570" s="2"/>
      <c r="O570" s="2"/>
    </row>
    <row r="571" spans="3:15" ht="12.75" customHeight="1" x14ac:dyDescent="0.2">
      <c r="C571" s="2"/>
      <c r="D571" s="2"/>
      <c r="E571" s="2"/>
      <c r="F571" s="2"/>
      <c r="G571" s="2"/>
      <c r="H571" s="2"/>
      <c r="I571" s="2"/>
      <c r="J571" s="2"/>
      <c r="K571" s="2"/>
      <c r="L571" s="2"/>
      <c r="M571" s="2"/>
      <c r="N571" s="2"/>
      <c r="O571" s="2"/>
    </row>
    <row r="572" spans="3:15" ht="12.75" customHeight="1" x14ac:dyDescent="0.2">
      <c r="C572" s="2"/>
      <c r="D572" s="2"/>
      <c r="E572" s="2"/>
      <c r="F572" s="2"/>
      <c r="G572" s="2"/>
      <c r="H572" s="2"/>
      <c r="I572" s="2"/>
      <c r="J572" s="2"/>
      <c r="K572" s="2"/>
      <c r="L572" s="2"/>
      <c r="M572" s="2"/>
      <c r="N572" s="2"/>
      <c r="O572" s="2"/>
    </row>
    <row r="573" spans="3:15" ht="12.75" customHeight="1" x14ac:dyDescent="0.2">
      <c r="C573" s="2"/>
      <c r="D573" s="2"/>
      <c r="E573" s="2"/>
      <c r="F573" s="2"/>
      <c r="G573" s="2"/>
      <c r="H573" s="2"/>
      <c r="I573" s="2"/>
      <c r="J573" s="2"/>
      <c r="K573" s="2"/>
      <c r="L573" s="2"/>
      <c r="M573" s="2"/>
      <c r="N573" s="2"/>
      <c r="O573" s="2"/>
    </row>
  </sheetData>
  <pageMargins left="0.17" right="0.17" top="0.17" bottom="0.17" header="0.5" footer="0.18"/>
  <pageSetup paperSize="9" scale="48" fitToHeight="5" orientation="landscape" r:id="rId1"/>
  <headerFooter alignWithMargins="0">
    <oddHeader>&amp;A</oddHeader>
  </headerFooter>
  <rowBreaks count="2" manualBreakCount="2">
    <brk id="190" max="35" man="1"/>
    <brk id="277" max="35" man="1"/>
  </rowBreaks>
  <colBreaks count="1" manualBreakCount="1">
    <brk id="18" max="336" man="1"/>
  </colBreaks>
  <drawing r:id="rId2"/>
  <legacyDrawing r:id="rId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FN with allocations</vt:lpstr>
      <vt:lpstr>'FN with allocations'!Print_Area</vt:lpstr>
      <vt:lpstr>'FN with allocations'!Print_Titles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Onsomu, Philip</dc:creator>
  <cp:lastModifiedBy>Onsomu, Philip</cp:lastModifiedBy>
  <dcterms:created xsi:type="dcterms:W3CDTF">2022-04-11T17:39:54Z</dcterms:created>
  <dcterms:modified xsi:type="dcterms:W3CDTF">2022-04-19T13:18:53Z</dcterms:modified>
</cp:coreProperties>
</file>