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1-24\"/>
    </mc:Choice>
  </mc:AlternateContent>
  <bookViews>
    <workbookView xWindow="0" yWindow="0" windowWidth="19200" windowHeight="5250" firstSheet="2" activeTab="7"/>
  </bookViews>
  <sheets>
    <sheet name="Total 2022" sheetId="7" r:id="rId1"/>
    <sheet name="FI Jenn 2022" sheetId="1" r:id="rId2"/>
    <sheet name="FI Joe Abba 2022" sheetId="2" r:id="rId3"/>
    <sheet name="Bety Adjustments 2022" sheetId="3" r:id="rId4"/>
    <sheet name="mgmgt adjustments 2022" sheetId="4" r:id="rId5"/>
    <sheet name="AMR 2022" sheetId="5" r:id="rId6"/>
    <sheet name="Total 2023" sheetId="8" r:id="rId7"/>
    <sheet name="FI Jenn 2023" sheetId="9" r:id="rId8"/>
    <sheet name="FI Joe Abba 2023" sheetId="10" r:id="rId9"/>
    <sheet name="Bety Adjustments 2023" sheetId="11" r:id="rId10"/>
    <sheet name="mgmgt adjustments 2023" sheetId="12" r:id="rId11"/>
    <sheet name="AMR 2023" sheetId="13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2" i="9" l="1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O21" i="9"/>
  <c r="O55" i="9" s="1"/>
  <c r="N21" i="9"/>
  <c r="N55" i="9" s="1"/>
  <c r="M21" i="9"/>
  <c r="M55" i="9" s="1"/>
  <c r="L21" i="9"/>
  <c r="L55" i="9" s="1"/>
  <c r="K21" i="9"/>
  <c r="K55" i="9" s="1"/>
  <c r="J21" i="9"/>
  <c r="J55" i="9" s="1"/>
  <c r="I21" i="9"/>
  <c r="I55" i="9" s="1"/>
  <c r="H21" i="9"/>
  <c r="H55" i="9" s="1"/>
  <c r="G21" i="9"/>
  <c r="G55" i="9" s="1"/>
  <c r="F21" i="9"/>
  <c r="F55" i="9" s="1"/>
  <c r="E21" i="9"/>
  <c r="E55" i="9" s="1"/>
  <c r="D21" i="9"/>
  <c r="D55" i="9" s="1"/>
  <c r="P20" i="9"/>
  <c r="P19" i="9"/>
  <c r="P18" i="9"/>
  <c r="P17" i="9"/>
  <c r="P16" i="9"/>
  <c r="P15" i="9"/>
  <c r="P15" i="1"/>
  <c r="P16" i="1"/>
  <c r="P17" i="1"/>
  <c r="P18" i="1"/>
  <c r="P19" i="1"/>
  <c r="P20" i="1"/>
  <c r="D21" i="1"/>
  <c r="E21" i="1"/>
  <c r="P21" i="1" s="1"/>
  <c r="F21" i="1"/>
  <c r="G21" i="1"/>
  <c r="H21" i="1"/>
  <c r="I21" i="1"/>
  <c r="J21" i="1"/>
  <c r="K21" i="1"/>
  <c r="L21" i="1"/>
  <c r="M21" i="1"/>
  <c r="N21" i="1"/>
  <c r="O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D55" i="1"/>
  <c r="E55" i="1"/>
  <c r="F55" i="1"/>
  <c r="G55" i="1"/>
  <c r="H55" i="1"/>
  <c r="I55" i="1"/>
  <c r="J55" i="1"/>
  <c r="K55" i="1"/>
  <c r="L55" i="1"/>
  <c r="M55" i="1"/>
  <c r="N55" i="1"/>
  <c r="O55" i="1"/>
  <c r="P21" i="9" l="1"/>
  <c r="P55" i="9" s="1"/>
  <c r="P55" i="1"/>
  <c r="A16" i="9" l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B8" i="9"/>
  <c r="B6" i="9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B8" i="1"/>
  <c r="B6" i="1"/>
  <c r="O55" i="13" l="1"/>
  <c r="N55" i="13"/>
  <c r="M55" i="13"/>
  <c r="L55" i="13"/>
  <c r="K55" i="13"/>
  <c r="J55" i="13"/>
  <c r="I55" i="13"/>
  <c r="H55" i="13"/>
  <c r="G55" i="13"/>
  <c r="F55" i="13"/>
  <c r="E55" i="13"/>
  <c r="D55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P16" i="13"/>
  <c r="A16" i="13"/>
  <c r="P15" i="13"/>
  <c r="P55" i="13" s="1"/>
  <c r="B8" i="13"/>
  <c r="B6" i="13"/>
  <c r="O55" i="12"/>
  <c r="N55" i="12"/>
  <c r="M55" i="12"/>
  <c r="L55" i="12"/>
  <c r="K55" i="12"/>
  <c r="J55" i="12"/>
  <c r="I55" i="12"/>
  <c r="H55" i="12"/>
  <c r="G55" i="12"/>
  <c r="F55" i="12"/>
  <c r="E55" i="12"/>
  <c r="D55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A17" i="12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P16" i="12"/>
  <c r="A16" i="12"/>
  <c r="P15" i="12"/>
  <c r="P55" i="12" s="1"/>
  <c r="B8" i="12"/>
  <c r="B6" i="12"/>
  <c r="O55" i="11"/>
  <c r="N55" i="11"/>
  <c r="M55" i="11"/>
  <c r="L55" i="11"/>
  <c r="K55" i="11"/>
  <c r="J55" i="11"/>
  <c r="I55" i="11"/>
  <c r="H55" i="11"/>
  <c r="G55" i="11"/>
  <c r="F55" i="11"/>
  <c r="E55" i="11"/>
  <c r="D55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P17" i="11"/>
  <c r="P16" i="11"/>
  <c r="A16" i="11"/>
  <c r="A17" i="11" s="1"/>
  <c r="P15" i="11"/>
  <c r="P55" i="11" s="1"/>
  <c r="B8" i="11"/>
  <c r="B6" i="11"/>
  <c r="O55" i="10"/>
  <c r="N55" i="10"/>
  <c r="M55" i="10"/>
  <c r="L55" i="10"/>
  <c r="K55" i="10"/>
  <c r="J55" i="10"/>
  <c r="I55" i="10"/>
  <c r="G55" i="10"/>
  <c r="F55" i="10"/>
  <c r="E55" i="10"/>
  <c r="D55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55" i="10" s="1"/>
  <c r="P36" i="10"/>
  <c r="P35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A17" i="10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P16" i="10"/>
  <c r="A16" i="10"/>
  <c r="P15" i="10"/>
  <c r="B8" i="10"/>
  <c r="B6" i="10"/>
  <c r="N21" i="8"/>
  <c r="J21" i="8"/>
  <c r="F21" i="8"/>
  <c r="O52" i="8"/>
  <c r="N52" i="8"/>
  <c r="M52" i="8"/>
  <c r="L52" i="8"/>
  <c r="K52" i="8"/>
  <c r="J52" i="8"/>
  <c r="I52" i="8"/>
  <c r="H52" i="8"/>
  <c r="G52" i="8"/>
  <c r="F52" i="8"/>
  <c r="E52" i="8"/>
  <c r="D52" i="8"/>
  <c r="O51" i="8"/>
  <c r="N51" i="8"/>
  <c r="M51" i="8"/>
  <c r="L51" i="8"/>
  <c r="K51" i="8"/>
  <c r="J51" i="8"/>
  <c r="I51" i="8"/>
  <c r="H51" i="8"/>
  <c r="G51" i="8"/>
  <c r="F51" i="8"/>
  <c r="E51" i="8"/>
  <c r="D51" i="8"/>
  <c r="O50" i="8"/>
  <c r="N50" i="8"/>
  <c r="M50" i="8"/>
  <c r="L50" i="8"/>
  <c r="K50" i="8"/>
  <c r="J50" i="8"/>
  <c r="I50" i="8"/>
  <c r="H50" i="8"/>
  <c r="G50" i="8"/>
  <c r="F50" i="8"/>
  <c r="E50" i="8"/>
  <c r="D50" i="8"/>
  <c r="O49" i="8"/>
  <c r="N49" i="8"/>
  <c r="M49" i="8"/>
  <c r="L49" i="8"/>
  <c r="K49" i="8"/>
  <c r="J49" i="8"/>
  <c r="I49" i="8"/>
  <c r="H49" i="8"/>
  <c r="G49" i="8"/>
  <c r="F49" i="8"/>
  <c r="E49" i="8"/>
  <c r="D49" i="8"/>
  <c r="O48" i="8"/>
  <c r="N48" i="8"/>
  <c r="M48" i="8"/>
  <c r="L48" i="8"/>
  <c r="K48" i="8"/>
  <c r="J48" i="8"/>
  <c r="I48" i="8"/>
  <c r="H48" i="8"/>
  <c r="G48" i="8"/>
  <c r="F48" i="8"/>
  <c r="E48" i="8"/>
  <c r="D48" i="8"/>
  <c r="O47" i="8"/>
  <c r="N47" i="8"/>
  <c r="M47" i="8"/>
  <c r="L47" i="8"/>
  <c r="K47" i="8"/>
  <c r="J47" i="8"/>
  <c r="I47" i="8"/>
  <c r="H47" i="8"/>
  <c r="G47" i="8"/>
  <c r="F47" i="8"/>
  <c r="E47" i="8"/>
  <c r="D47" i="8"/>
  <c r="O46" i="8"/>
  <c r="N46" i="8"/>
  <c r="M46" i="8"/>
  <c r="L46" i="8"/>
  <c r="K46" i="8"/>
  <c r="J46" i="8"/>
  <c r="I46" i="8"/>
  <c r="H46" i="8"/>
  <c r="G46" i="8"/>
  <c r="F46" i="8"/>
  <c r="E46" i="8"/>
  <c r="D46" i="8"/>
  <c r="O45" i="8"/>
  <c r="N45" i="8"/>
  <c r="M45" i="8"/>
  <c r="L45" i="8"/>
  <c r="K45" i="8"/>
  <c r="J45" i="8"/>
  <c r="I45" i="8"/>
  <c r="H45" i="8"/>
  <c r="G45" i="8"/>
  <c r="F45" i="8"/>
  <c r="E45" i="8"/>
  <c r="D45" i="8"/>
  <c r="O44" i="8"/>
  <c r="N44" i="8"/>
  <c r="M44" i="8"/>
  <c r="L44" i="8"/>
  <c r="K44" i="8"/>
  <c r="J44" i="8"/>
  <c r="I44" i="8"/>
  <c r="H44" i="8"/>
  <c r="G44" i="8"/>
  <c r="F44" i="8"/>
  <c r="E44" i="8"/>
  <c r="D44" i="8"/>
  <c r="O43" i="8"/>
  <c r="N43" i="8"/>
  <c r="M43" i="8"/>
  <c r="L43" i="8"/>
  <c r="K43" i="8"/>
  <c r="J43" i="8"/>
  <c r="I43" i="8"/>
  <c r="H43" i="8"/>
  <c r="G43" i="8"/>
  <c r="F43" i="8"/>
  <c r="E43" i="8"/>
  <c r="D43" i="8"/>
  <c r="O42" i="8"/>
  <c r="N42" i="8"/>
  <c r="M42" i="8"/>
  <c r="L42" i="8"/>
  <c r="K42" i="8"/>
  <c r="J42" i="8"/>
  <c r="I42" i="8"/>
  <c r="H42" i="8"/>
  <c r="G42" i="8"/>
  <c r="F42" i="8"/>
  <c r="E42" i="8"/>
  <c r="D42" i="8"/>
  <c r="O41" i="8"/>
  <c r="N41" i="8"/>
  <c r="M41" i="8"/>
  <c r="L41" i="8"/>
  <c r="K41" i="8"/>
  <c r="J41" i="8"/>
  <c r="I41" i="8"/>
  <c r="H41" i="8"/>
  <c r="G41" i="8"/>
  <c r="F41" i="8"/>
  <c r="E41" i="8"/>
  <c r="D41" i="8"/>
  <c r="O40" i="8"/>
  <c r="N40" i="8"/>
  <c r="M40" i="8"/>
  <c r="L40" i="8"/>
  <c r="K40" i="8"/>
  <c r="J40" i="8"/>
  <c r="I40" i="8"/>
  <c r="H40" i="8"/>
  <c r="G40" i="8"/>
  <c r="F40" i="8"/>
  <c r="E40" i="8"/>
  <c r="D40" i="8"/>
  <c r="O39" i="8"/>
  <c r="N39" i="8"/>
  <c r="M39" i="8"/>
  <c r="L39" i="8"/>
  <c r="K39" i="8"/>
  <c r="J39" i="8"/>
  <c r="I39" i="8"/>
  <c r="H39" i="8"/>
  <c r="G39" i="8"/>
  <c r="F39" i="8"/>
  <c r="E39" i="8"/>
  <c r="D39" i="8"/>
  <c r="N38" i="8"/>
  <c r="M38" i="8"/>
  <c r="L38" i="8"/>
  <c r="K38" i="8"/>
  <c r="J38" i="8"/>
  <c r="I38" i="8"/>
  <c r="H38" i="8"/>
  <c r="G38" i="8"/>
  <c r="F38" i="8"/>
  <c r="E38" i="8"/>
  <c r="D38" i="8"/>
  <c r="O37" i="8"/>
  <c r="N37" i="8"/>
  <c r="M37" i="8"/>
  <c r="L37" i="8"/>
  <c r="K37" i="8"/>
  <c r="J37" i="8"/>
  <c r="I37" i="8"/>
  <c r="H37" i="8"/>
  <c r="G37" i="8"/>
  <c r="F37" i="8"/>
  <c r="E37" i="8"/>
  <c r="D37" i="8"/>
  <c r="O36" i="8"/>
  <c r="N36" i="8"/>
  <c r="M36" i="8"/>
  <c r="L36" i="8"/>
  <c r="K36" i="8"/>
  <c r="J36" i="8"/>
  <c r="I36" i="8"/>
  <c r="H36" i="8"/>
  <c r="G36" i="8"/>
  <c r="F36" i="8"/>
  <c r="E36" i="8"/>
  <c r="D36" i="8"/>
  <c r="O35" i="8"/>
  <c r="N35" i="8"/>
  <c r="M35" i="8"/>
  <c r="L35" i="8"/>
  <c r="K35" i="8"/>
  <c r="J35" i="8"/>
  <c r="I35" i="8"/>
  <c r="H35" i="8"/>
  <c r="G35" i="8"/>
  <c r="F35" i="8"/>
  <c r="E35" i="8"/>
  <c r="D35" i="8"/>
  <c r="O34" i="8"/>
  <c r="N34" i="8"/>
  <c r="M34" i="8"/>
  <c r="L34" i="8"/>
  <c r="K34" i="8"/>
  <c r="J34" i="8"/>
  <c r="I34" i="8"/>
  <c r="H34" i="8"/>
  <c r="G34" i="8"/>
  <c r="F34" i="8"/>
  <c r="E34" i="8"/>
  <c r="D34" i="8"/>
  <c r="O33" i="8"/>
  <c r="N33" i="8"/>
  <c r="M33" i="8"/>
  <c r="L33" i="8"/>
  <c r="K33" i="8"/>
  <c r="J33" i="8"/>
  <c r="I33" i="8"/>
  <c r="H33" i="8"/>
  <c r="G33" i="8"/>
  <c r="F33" i="8"/>
  <c r="E33" i="8"/>
  <c r="D33" i="8"/>
  <c r="O32" i="8"/>
  <c r="N32" i="8"/>
  <c r="M32" i="8"/>
  <c r="L32" i="8"/>
  <c r="K32" i="8"/>
  <c r="J32" i="8"/>
  <c r="I32" i="8"/>
  <c r="H32" i="8"/>
  <c r="G32" i="8"/>
  <c r="F32" i="8"/>
  <c r="E32" i="8"/>
  <c r="D32" i="8"/>
  <c r="O31" i="8"/>
  <c r="N31" i="8"/>
  <c r="M31" i="8"/>
  <c r="L31" i="8"/>
  <c r="K31" i="8"/>
  <c r="J31" i="8"/>
  <c r="I31" i="8"/>
  <c r="H31" i="8"/>
  <c r="G31" i="8"/>
  <c r="F31" i="8"/>
  <c r="E31" i="8"/>
  <c r="D31" i="8"/>
  <c r="O30" i="8"/>
  <c r="N30" i="8"/>
  <c r="M30" i="8"/>
  <c r="L30" i="8"/>
  <c r="K30" i="8"/>
  <c r="J30" i="8"/>
  <c r="I30" i="8"/>
  <c r="H30" i="8"/>
  <c r="G30" i="8"/>
  <c r="F30" i="8"/>
  <c r="E30" i="8"/>
  <c r="D30" i="8"/>
  <c r="O29" i="8"/>
  <c r="N29" i="8"/>
  <c r="M29" i="8"/>
  <c r="L29" i="8"/>
  <c r="K29" i="8"/>
  <c r="J29" i="8"/>
  <c r="I29" i="8"/>
  <c r="H29" i="8"/>
  <c r="G29" i="8"/>
  <c r="F29" i="8"/>
  <c r="E29" i="8"/>
  <c r="D29" i="8"/>
  <c r="O28" i="8"/>
  <c r="N28" i="8"/>
  <c r="M28" i="8"/>
  <c r="L28" i="8"/>
  <c r="K28" i="8"/>
  <c r="J28" i="8"/>
  <c r="I28" i="8"/>
  <c r="H28" i="8"/>
  <c r="G28" i="8"/>
  <c r="F28" i="8"/>
  <c r="E28" i="8"/>
  <c r="D28" i="8"/>
  <c r="O27" i="8"/>
  <c r="N27" i="8"/>
  <c r="M27" i="8"/>
  <c r="L27" i="8"/>
  <c r="K27" i="8"/>
  <c r="J27" i="8"/>
  <c r="I27" i="8"/>
  <c r="H27" i="8"/>
  <c r="G27" i="8"/>
  <c r="F27" i="8"/>
  <c r="E27" i="8"/>
  <c r="D27" i="8"/>
  <c r="O26" i="8"/>
  <c r="N26" i="8"/>
  <c r="M26" i="8"/>
  <c r="L26" i="8"/>
  <c r="K26" i="8"/>
  <c r="J26" i="8"/>
  <c r="I26" i="8"/>
  <c r="H26" i="8"/>
  <c r="G26" i="8"/>
  <c r="F26" i="8"/>
  <c r="E26" i="8"/>
  <c r="D26" i="8"/>
  <c r="O25" i="8"/>
  <c r="N25" i="8"/>
  <c r="M25" i="8"/>
  <c r="L25" i="8"/>
  <c r="K25" i="8"/>
  <c r="J25" i="8"/>
  <c r="I25" i="8"/>
  <c r="H25" i="8"/>
  <c r="G25" i="8"/>
  <c r="F25" i="8"/>
  <c r="E25" i="8"/>
  <c r="D25" i="8"/>
  <c r="O24" i="8"/>
  <c r="N24" i="8"/>
  <c r="M24" i="8"/>
  <c r="L24" i="8"/>
  <c r="K24" i="8"/>
  <c r="J24" i="8"/>
  <c r="I24" i="8"/>
  <c r="H24" i="8"/>
  <c r="G24" i="8"/>
  <c r="F24" i="8"/>
  <c r="E24" i="8"/>
  <c r="D24" i="8"/>
  <c r="O23" i="8"/>
  <c r="N23" i="8"/>
  <c r="M23" i="8"/>
  <c r="L23" i="8"/>
  <c r="K23" i="8"/>
  <c r="J23" i="8"/>
  <c r="I23" i="8"/>
  <c r="H23" i="8"/>
  <c r="G23" i="8"/>
  <c r="F23" i="8"/>
  <c r="E23" i="8"/>
  <c r="D23" i="8"/>
  <c r="O22" i="8"/>
  <c r="N22" i="8"/>
  <c r="M22" i="8"/>
  <c r="L22" i="8"/>
  <c r="K22" i="8"/>
  <c r="J22" i="8"/>
  <c r="I22" i="8"/>
  <c r="H22" i="8"/>
  <c r="G22" i="8"/>
  <c r="F22" i="8"/>
  <c r="E22" i="8"/>
  <c r="D22" i="8"/>
  <c r="O21" i="8"/>
  <c r="M21" i="8"/>
  <c r="L21" i="8"/>
  <c r="K21" i="8"/>
  <c r="I21" i="8"/>
  <c r="H21" i="8"/>
  <c r="G21" i="8"/>
  <c r="E21" i="8"/>
  <c r="D21" i="8"/>
  <c r="O20" i="8"/>
  <c r="N20" i="8"/>
  <c r="M20" i="8"/>
  <c r="L20" i="8"/>
  <c r="K20" i="8"/>
  <c r="J20" i="8"/>
  <c r="I20" i="8"/>
  <c r="H20" i="8"/>
  <c r="G20" i="8"/>
  <c r="F20" i="8"/>
  <c r="E20" i="8"/>
  <c r="D20" i="8"/>
  <c r="O19" i="8"/>
  <c r="N19" i="8"/>
  <c r="M19" i="8"/>
  <c r="L19" i="8"/>
  <c r="K19" i="8"/>
  <c r="J19" i="8"/>
  <c r="I19" i="8"/>
  <c r="H19" i="8"/>
  <c r="G19" i="8"/>
  <c r="F19" i="8"/>
  <c r="E19" i="8"/>
  <c r="D19" i="8"/>
  <c r="O18" i="8"/>
  <c r="N18" i="8"/>
  <c r="M18" i="8"/>
  <c r="L18" i="8"/>
  <c r="K18" i="8"/>
  <c r="J18" i="8"/>
  <c r="I18" i="8"/>
  <c r="H18" i="8"/>
  <c r="G18" i="8"/>
  <c r="F18" i="8"/>
  <c r="E18" i="8"/>
  <c r="D18" i="8"/>
  <c r="O17" i="8"/>
  <c r="N17" i="8"/>
  <c r="M17" i="8"/>
  <c r="L17" i="8"/>
  <c r="K17" i="8"/>
  <c r="J17" i="8"/>
  <c r="I17" i="8"/>
  <c r="H17" i="8"/>
  <c r="G17" i="8"/>
  <c r="F17" i="8"/>
  <c r="E17" i="8"/>
  <c r="D17" i="8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O16" i="8"/>
  <c r="N16" i="8"/>
  <c r="M16" i="8"/>
  <c r="L16" i="8"/>
  <c r="K16" i="8"/>
  <c r="J16" i="8"/>
  <c r="I16" i="8"/>
  <c r="H16" i="8"/>
  <c r="G16" i="8"/>
  <c r="F16" i="8"/>
  <c r="E16" i="8"/>
  <c r="D16" i="8"/>
  <c r="A16" i="8"/>
  <c r="O15" i="8"/>
  <c r="N15" i="8"/>
  <c r="M15" i="8"/>
  <c r="L15" i="8"/>
  <c r="K15" i="8"/>
  <c r="J15" i="8"/>
  <c r="I15" i="8"/>
  <c r="H15" i="8"/>
  <c r="G15" i="8"/>
  <c r="F15" i="8"/>
  <c r="E15" i="8"/>
  <c r="D15" i="8"/>
  <c r="B8" i="8"/>
  <c r="B6" i="8"/>
  <c r="P34" i="8" l="1"/>
  <c r="P16" i="8"/>
  <c r="E55" i="8"/>
  <c r="I55" i="8"/>
  <c r="M55" i="8"/>
  <c r="P18" i="8"/>
  <c r="P20" i="8"/>
  <c r="P39" i="8"/>
  <c r="P40" i="8"/>
  <c r="P41" i="8"/>
  <c r="P42" i="8"/>
  <c r="P43" i="8"/>
  <c r="P45" i="8"/>
  <c r="P47" i="8"/>
  <c r="P48" i="8"/>
  <c r="P49" i="8"/>
  <c r="P50" i="8"/>
  <c r="P51" i="8"/>
  <c r="P22" i="8"/>
  <c r="P24" i="8"/>
  <c r="P26" i="8"/>
  <c r="P28" i="8"/>
  <c r="P30" i="8"/>
  <c r="P32" i="8"/>
  <c r="P35" i="8"/>
  <c r="P37" i="8"/>
  <c r="F55" i="8"/>
  <c r="P29" i="8"/>
  <c r="P33" i="8"/>
  <c r="H55" i="10"/>
  <c r="N55" i="8"/>
  <c r="G55" i="8"/>
  <c r="P44" i="8"/>
  <c r="P52" i="8"/>
  <c r="O38" i="8"/>
  <c r="O55" i="8" s="1"/>
  <c r="J55" i="8"/>
  <c r="K55" i="8"/>
  <c r="P17" i="8"/>
  <c r="P21" i="8"/>
  <c r="P25" i="8"/>
  <c r="D55" i="8"/>
  <c r="H55" i="8"/>
  <c r="L55" i="8"/>
  <c r="P19" i="8"/>
  <c r="P23" i="8"/>
  <c r="P27" i="8"/>
  <c r="P31" i="8"/>
  <c r="P36" i="8"/>
  <c r="P46" i="8"/>
  <c r="P15" i="8"/>
  <c r="P38" i="8" l="1"/>
  <c r="P55" i="8" s="1"/>
  <c r="O52" i="7" l="1"/>
  <c r="N52" i="7"/>
  <c r="M52" i="7"/>
  <c r="L52" i="7"/>
  <c r="K52" i="7"/>
  <c r="J52" i="7"/>
  <c r="I52" i="7"/>
  <c r="H52" i="7"/>
  <c r="G52" i="7"/>
  <c r="F52" i="7"/>
  <c r="E52" i="7"/>
  <c r="D52" i="7"/>
  <c r="P52" i="7" s="1"/>
  <c r="O51" i="7"/>
  <c r="N51" i="7"/>
  <c r="M51" i="7"/>
  <c r="L51" i="7"/>
  <c r="K51" i="7"/>
  <c r="J51" i="7"/>
  <c r="I51" i="7"/>
  <c r="H51" i="7"/>
  <c r="G51" i="7"/>
  <c r="F51" i="7"/>
  <c r="E51" i="7"/>
  <c r="D51" i="7"/>
  <c r="P51" i="7" s="1"/>
  <c r="O50" i="7"/>
  <c r="N50" i="7"/>
  <c r="M50" i="7"/>
  <c r="L50" i="7"/>
  <c r="K50" i="7"/>
  <c r="J50" i="7"/>
  <c r="I50" i="7"/>
  <c r="H50" i="7"/>
  <c r="G50" i="7"/>
  <c r="F50" i="7"/>
  <c r="E50" i="7"/>
  <c r="D50" i="7"/>
  <c r="O49" i="7"/>
  <c r="N49" i="7"/>
  <c r="M49" i="7"/>
  <c r="L49" i="7"/>
  <c r="K49" i="7"/>
  <c r="J49" i="7"/>
  <c r="I49" i="7"/>
  <c r="H49" i="7"/>
  <c r="G49" i="7"/>
  <c r="F49" i="7"/>
  <c r="E49" i="7"/>
  <c r="D49" i="7"/>
  <c r="P49" i="7" s="1"/>
  <c r="O48" i="7"/>
  <c r="N48" i="7"/>
  <c r="M48" i="7"/>
  <c r="L48" i="7"/>
  <c r="K48" i="7"/>
  <c r="J48" i="7"/>
  <c r="I48" i="7"/>
  <c r="H48" i="7"/>
  <c r="G48" i="7"/>
  <c r="F48" i="7"/>
  <c r="E48" i="7"/>
  <c r="D48" i="7"/>
  <c r="P48" i="7" s="1"/>
  <c r="O47" i="7"/>
  <c r="N47" i="7"/>
  <c r="M47" i="7"/>
  <c r="L47" i="7"/>
  <c r="K47" i="7"/>
  <c r="J47" i="7"/>
  <c r="I47" i="7"/>
  <c r="H47" i="7"/>
  <c r="G47" i="7"/>
  <c r="F47" i="7"/>
  <c r="E47" i="7"/>
  <c r="D47" i="7"/>
  <c r="O46" i="7"/>
  <c r="N46" i="7"/>
  <c r="M46" i="7"/>
  <c r="L46" i="7"/>
  <c r="K46" i="7"/>
  <c r="J46" i="7"/>
  <c r="I46" i="7"/>
  <c r="H46" i="7"/>
  <c r="G46" i="7"/>
  <c r="F46" i="7"/>
  <c r="E46" i="7"/>
  <c r="D46" i="7"/>
  <c r="P46" i="7" s="1"/>
  <c r="O45" i="7"/>
  <c r="N45" i="7"/>
  <c r="M45" i="7"/>
  <c r="L45" i="7"/>
  <c r="K45" i="7"/>
  <c r="J45" i="7"/>
  <c r="I45" i="7"/>
  <c r="H45" i="7"/>
  <c r="G45" i="7"/>
  <c r="F45" i="7"/>
  <c r="E45" i="7"/>
  <c r="D45" i="7"/>
  <c r="P45" i="7" s="1"/>
  <c r="O44" i="7"/>
  <c r="N44" i="7"/>
  <c r="M44" i="7"/>
  <c r="L44" i="7"/>
  <c r="K44" i="7"/>
  <c r="J44" i="7"/>
  <c r="I44" i="7"/>
  <c r="H44" i="7"/>
  <c r="G44" i="7"/>
  <c r="F44" i="7"/>
  <c r="E44" i="7"/>
  <c r="D44" i="7"/>
  <c r="P44" i="7" s="1"/>
  <c r="O43" i="7"/>
  <c r="N43" i="7"/>
  <c r="M43" i="7"/>
  <c r="L43" i="7"/>
  <c r="K43" i="7"/>
  <c r="J43" i="7"/>
  <c r="I43" i="7"/>
  <c r="H43" i="7"/>
  <c r="G43" i="7"/>
  <c r="F43" i="7"/>
  <c r="E43" i="7"/>
  <c r="D43" i="7"/>
  <c r="O42" i="7"/>
  <c r="N42" i="7"/>
  <c r="M42" i="7"/>
  <c r="L42" i="7"/>
  <c r="K42" i="7"/>
  <c r="J42" i="7"/>
  <c r="I42" i="7"/>
  <c r="H42" i="7"/>
  <c r="G42" i="7"/>
  <c r="F42" i="7"/>
  <c r="E42" i="7"/>
  <c r="D42" i="7"/>
  <c r="P42" i="7" s="1"/>
  <c r="O41" i="7"/>
  <c r="N41" i="7"/>
  <c r="M41" i="7"/>
  <c r="L41" i="7"/>
  <c r="K41" i="7"/>
  <c r="J41" i="7"/>
  <c r="I41" i="7"/>
  <c r="H41" i="7"/>
  <c r="G41" i="7"/>
  <c r="F41" i="7"/>
  <c r="E41" i="7"/>
  <c r="D41" i="7"/>
  <c r="O40" i="7"/>
  <c r="N40" i="7"/>
  <c r="M40" i="7"/>
  <c r="L40" i="7"/>
  <c r="K40" i="7"/>
  <c r="J40" i="7"/>
  <c r="I40" i="7"/>
  <c r="H40" i="7"/>
  <c r="G40" i="7"/>
  <c r="F40" i="7"/>
  <c r="E40" i="7"/>
  <c r="D40" i="7"/>
  <c r="P40" i="7" s="1"/>
  <c r="O39" i="7"/>
  <c r="N39" i="7"/>
  <c r="M39" i="7"/>
  <c r="L39" i="7"/>
  <c r="K39" i="7"/>
  <c r="J39" i="7"/>
  <c r="I39" i="7"/>
  <c r="H39" i="7"/>
  <c r="G39" i="7"/>
  <c r="F39" i="7"/>
  <c r="E39" i="7"/>
  <c r="D39" i="7"/>
  <c r="P39" i="7" s="1"/>
  <c r="O38" i="7"/>
  <c r="N38" i="7"/>
  <c r="M38" i="7"/>
  <c r="L38" i="7"/>
  <c r="K38" i="7"/>
  <c r="J38" i="7"/>
  <c r="I38" i="7"/>
  <c r="H38" i="7"/>
  <c r="G38" i="7"/>
  <c r="F38" i="7"/>
  <c r="E38" i="7"/>
  <c r="D38" i="7"/>
  <c r="O37" i="7"/>
  <c r="N37" i="7"/>
  <c r="M37" i="7"/>
  <c r="L37" i="7"/>
  <c r="K37" i="7"/>
  <c r="J37" i="7"/>
  <c r="I37" i="7"/>
  <c r="H37" i="7"/>
  <c r="G37" i="7"/>
  <c r="F37" i="7"/>
  <c r="E37" i="7"/>
  <c r="D37" i="7"/>
  <c r="P37" i="7" s="1"/>
  <c r="O36" i="7"/>
  <c r="N36" i="7"/>
  <c r="M36" i="7"/>
  <c r="L36" i="7"/>
  <c r="K36" i="7"/>
  <c r="J36" i="7"/>
  <c r="I36" i="7"/>
  <c r="H36" i="7"/>
  <c r="G36" i="7"/>
  <c r="F36" i="7"/>
  <c r="E36" i="7"/>
  <c r="D36" i="7"/>
  <c r="P36" i="7" s="1"/>
  <c r="O35" i="7"/>
  <c r="N35" i="7"/>
  <c r="M35" i="7"/>
  <c r="L35" i="7"/>
  <c r="K35" i="7"/>
  <c r="J35" i="7"/>
  <c r="I35" i="7"/>
  <c r="H35" i="7"/>
  <c r="G35" i="7"/>
  <c r="F35" i="7"/>
  <c r="E35" i="7"/>
  <c r="D35" i="7"/>
  <c r="P35" i="7" s="1"/>
  <c r="O34" i="7"/>
  <c r="N34" i="7"/>
  <c r="M34" i="7"/>
  <c r="L34" i="7"/>
  <c r="K34" i="7"/>
  <c r="J34" i="7"/>
  <c r="I34" i="7"/>
  <c r="H34" i="7"/>
  <c r="G34" i="7"/>
  <c r="F34" i="7"/>
  <c r="E34" i="7"/>
  <c r="D34" i="7"/>
  <c r="P34" i="7" s="1"/>
  <c r="O33" i="7"/>
  <c r="N33" i="7"/>
  <c r="M33" i="7"/>
  <c r="L33" i="7"/>
  <c r="K33" i="7"/>
  <c r="J33" i="7"/>
  <c r="I33" i="7"/>
  <c r="H33" i="7"/>
  <c r="G33" i="7"/>
  <c r="F33" i="7"/>
  <c r="E33" i="7"/>
  <c r="D33" i="7"/>
  <c r="O32" i="7"/>
  <c r="N32" i="7"/>
  <c r="M32" i="7"/>
  <c r="L32" i="7"/>
  <c r="K32" i="7"/>
  <c r="J32" i="7"/>
  <c r="I32" i="7"/>
  <c r="H32" i="7"/>
  <c r="G32" i="7"/>
  <c r="F32" i="7"/>
  <c r="E32" i="7"/>
  <c r="D32" i="7"/>
  <c r="P32" i="7" s="1"/>
  <c r="O31" i="7"/>
  <c r="N31" i="7"/>
  <c r="M31" i="7"/>
  <c r="L31" i="7"/>
  <c r="K31" i="7"/>
  <c r="J31" i="7"/>
  <c r="I31" i="7"/>
  <c r="H31" i="7"/>
  <c r="G31" i="7"/>
  <c r="F31" i="7"/>
  <c r="E31" i="7"/>
  <c r="D31" i="7"/>
  <c r="P31" i="7" s="1"/>
  <c r="O30" i="7"/>
  <c r="N30" i="7"/>
  <c r="M30" i="7"/>
  <c r="L30" i="7"/>
  <c r="K30" i="7"/>
  <c r="J30" i="7"/>
  <c r="I30" i="7"/>
  <c r="H30" i="7"/>
  <c r="G30" i="7"/>
  <c r="F30" i="7"/>
  <c r="E30" i="7"/>
  <c r="D30" i="7"/>
  <c r="P30" i="7" s="1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O27" i="7"/>
  <c r="N27" i="7"/>
  <c r="M27" i="7"/>
  <c r="L27" i="7"/>
  <c r="K27" i="7"/>
  <c r="J27" i="7"/>
  <c r="I27" i="7"/>
  <c r="H27" i="7"/>
  <c r="G27" i="7"/>
  <c r="F27" i="7"/>
  <c r="E27" i="7"/>
  <c r="D27" i="7"/>
  <c r="P27" i="7" s="1"/>
  <c r="O26" i="7"/>
  <c r="N26" i="7"/>
  <c r="M26" i="7"/>
  <c r="L26" i="7"/>
  <c r="K26" i="7"/>
  <c r="J26" i="7"/>
  <c r="I26" i="7"/>
  <c r="H26" i="7"/>
  <c r="G26" i="7"/>
  <c r="F26" i="7"/>
  <c r="E26" i="7"/>
  <c r="D26" i="7"/>
  <c r="P26" i="7" s="1"/>
  <c r="O25" i="7"/>
  <c r="N25" i="7"/>
  <c r="M25" i="7"/>
  <c r="L25" i="7"/>
  <c r="K25" i="7"/>
  <c r="J25" i="7"/>
  <c r="I25" i="7"/>
  <c r="H25" i="7"/>
  <c r="G25" i="7"/>
  <c r="F25" i="7"/>
  <c r="E25" i="7"/>
  <c r="D25" i="7"/>
  <c r="O24" i="7"/>
  <c r="N24" i="7"/>
  <c r="M24" i="7"/>
  <c r="L24" i="7"/>
  <c r="K24" i="7"/>
  <c r="J24" i="7"/>
  <c r="I24" i="7"/>
  <c r="H24" i="7"/>
  <c r="G24" i="7"/>
  <c r="F24" i="7"/>
  <c r="E24" i="7"/>
  <c r="D24" i="7"/>
  <c r="P24" i="7" s="1"/>
  <c r="O23" i="7"/>
  <c r="N23" i="7"/>
  <c r="M23" i="7"/>
  <c r="L23" i="7"/>
  <c r="K23" i="7"/>
  <c r="J23" i="7"/>
  <c r="I23" i="7"/>
  <c r="H23" i="7"/>
  <c r="G23" i="7"/>
  <c r="F23" i="7"/>
  <c r="E23" i="7"/>
  <c r="D23" i="7"/>
  <c r="P23" i="7" s="1"/>
  <c r="O22" i="7"/>
  <c r="N22" i="7"/>
  <c r="M22" i="7"/>
  <c r="L22" i="7"/>
  <c r="K22" i="7"/>
  <c r="J22" i="7"/>
  <c r="I22" i="7"/>
  <c r="H22" i="7"/>
  <c r="G22" i="7"/>
  <c r="F22" i="7"/>
  <c r="E22" i="7"/>
  <c r="D22" i="7"/>
  <c r="O21" i="7"/>
  <c r="N21" i="7"/>
  <c r="M21" i="7"/>
  <c r="L21" i="7"/>
  <c r="K21" i="7"/>
  <c r="J21" i="7"/>
  <c r="I21" i="7"/>
  <c r="H21" i="7"/>
  <c r="G21" i="7"/>
  <c r="F21" i="7"/>
  <c r="E21" i="7"/>
  <c r="D21" i="7"/>
  <c r="O20" i="7"/>
  <c r="N20" i="7"/>
  <c r="M20" i="7"/>
  <c r="L20" i="7"/>
  <c r="K20" i="7"/>
  <c r="J20" i="7"/>
  <c r="I20" i="7"/>
  <c r="H20" i="7"/>
  <c r="G20" i="7"/>
  <c r="F20" i="7"/>
  <c r="E20" i="7"/>
  <c r="D20" i="7"/>
  <c r="P20" i="7" s="1"/>
  <c r="O19" i="7"/>
  <c r="N19" i="7"/>
  <c r="M19" i="7"/>
  <c r="L19" i="7"/>
  <c r="K19" i="7"/>
  <c r="J19" i="7"/>
  <c r="I19" i="7"/>
  <c r="H19" i="7"/>
  <c r="G19" i="7"/>
  <c r="F19" i="7"/>
  <c r="E19" i="7"/>
  <c r="D19" i="7"/>
  <c r="P19" i="7" s="1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6" i="7"/>
  <c r="N16" i="7"/>
  <c r="M16" i="7"/>
  <c r="L16" i="7"/>
  <c r="K16" i="7"/>
  <c r="J16" i="7"/>
  <c r="I16" i="7"/>
  <c r="H16" i="7"/>
  <c r="G16" i="7"/>
  <c r="F16" i="7"/>
  <c r="E16" i="7"/>
  <c r="D16" i="7"/>
  <c r="P16" i="7" s="1"/>
  <c r="O15" i="7"/>
  <c r="O55" i="7" s="1"/>
  <c r="N15" i="7"/>
  <c r="M15" i="7"/>
  <c r="L15" i="7"/>
  <c r="K15" i="7"/>
  <c r="K55" i="7" s="1"/>
  <c r="J15" i="7"/>
  <c r="I15" i="7"/>
  <c r="I55" i="7" s="1"/>
  <c r="H15" i="7"/>
  <c r="G15" i="7"/>
  <c r="G55" i="7" s="1"/>
  <c r="F15" i="7"/>
  <c r="E15" i="7"/>
  <c r="E55" i="7" s="1"/>
  <c r="D15" i="7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3" i="5"/>
  <c r="P32" i="5"/>
  <c r="P31" i="5"/>
  <c r="P30" i="5"/>
  <c r="P29" i="5"/>
  <c r="P28" i="5"/>
  <c r="P27" i="5"/>
  <c r="P26" i="5"/>
  <c r="P25" i="5"/>
  <c r="P24" i="5"/>
  <c r="P23" i="5"/>
  <c r="P22" i="5"/>
  <c r="O55" i="5"/>
  <c r="N55" i="5"/>
  <c r="M55" i="5"/>
  <c r="L55" i="5"/>
  <c r="K55" i="5"/>
  <c r="J55" i="5"/>
  <c r="I55" i="5"/>
  <c r="H55" i="5"/>
  <c r="G55" i="5"/>
  <c r="F55" i="5"/>
  <c r="E55" i="5"/>
  <c r="D55" i="5"/>
  <c r="P20" i="5"/>
  <c r="P19" i="5"/>
  <c r="P18" i="5"/>
  <c r="P17" i="5"/>
  <c r="P16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P15" i="5"/>
  <c r="B8" i="5"/>
  <c r="B6" i="5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3" i="4"/>
  <c r="P32" i="4"/>
  <c r="P31" i="4"/>
  <c r="P30" i="4"/>
  <c r="P29" i="4"/>
  <c r="P28" i="4"/>
  <c r="P27" i="4"/>
  <c r="P26" i="4"/>
  <c r="P25" i="4"/>
  <c r="P24" i="4"/>
  <c r="P23" i="4"/>
  <c r="P22" i="4"/>
  <c r="O55" i="4"/>
  <c r="N55" i="4"/>
  <c r="M55" i="4"/>
  <c r="L55" i="4"/>
  <c r="K55" i="4"/>
  <c r="J55" i="4"/>
  <c r="I55" i="4"/>
  <c r="H55" i="4"/>
  <c r="G55" i="4"/>
  <c r="F55" i="4"/>
  <c r="E55" i="4"/>
  <c r="D55" i="4"/>
  <c r="P20" i="4"/>
  <c r="P19" i="4"/>
  <c r="P18" i="4"/>
  <c r="P17" i="4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P16" i="4"/>
  <c r="A16" i="4"/>
  <c r="P15" i="4"/>
  <c r="B8" i="4"/>
  <c r="B6" i="4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3" i="3"/>
  <c r="P32" i="3"/>
  <c r="P31" i="3"/>
  <c r="P30" i="3"/>
  <c r="P29" i="3"/>
  <c r="P28" i="3"/>
  <c r="P27" i="3"/>
  <c r="P26" i="3"/>
  <c r="P25" i="3"/>
  <c r="P24" i="3"/>
  <c r="P23" i="3"/>
  <c r="P22" i="3"/>
  <c r="O55" i="3"/>
  <c r="N55" i="3"/>
  <c r="M55" i="3"/>
  <c r="L55" i="3"/>
  <c r="K55" i="3"/>
  <c r="J55" i="3"/>
  <c r="I55" i="3"/>
  <c r="H55" i="3"/>
  <c r="G55" i="3"/>
  <c r="F55" i="3"/>
  <c r="E55" i="3"/>
  <c r="D55" i="3"/>
  <c r="P20" i="3"/>
  <c r="P19" i="3"/>
  <c r="P18" i="3"/>
  <c r="P17" i="3"/>
  <c r="P16" i="3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P15" i="3"/>
  <c r="B8" i="3"/>
  <c r="B6" i="3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3" i="2"/>
  <c r="P32" i="2"/>
  <c r="P31" i="2"/>
  <c r="P30" i="2"/>
  <c r="P29" i="2"/>
  <c r="P28" i="2"/>
  <c r="P27" i="2"/>
  <c r="P26" i="2"/>
  <c r="P25" i="2"/>
  <c r="P24" i="2"/>
  <c r="P23" i="2"/>
  <c r="P22" i="2"/>
  <c r="O55" i="2"/>
  <c r="N55" i="2"/>
  <c r="M55" i="2"/>
  <c r="L55" i="2"/>
  <c r="K55" i="2"/>
  <c r="J55" i="2"/>
  <c r="I55" i="2"/>
  <c r="H55" i="2"/>
  <c r="G55" i="2"/>
  <c r="F55" i="2"/>
  <c r="E55" i="2"/>
  <c r="D55" i="2"/>
  <c r="P20" i="2"/>
  <c r="P19" i="2"/>
  <c r="P18" i="2"/>
  <c r="P17" i="2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P16" i="2"/>
  <c r="A16" i="2"/>
  <c r="P15" i="2"/>
  <c r="B8" i="2"/>
  <c r="B6" i="2"/>
  <c r="P28" i="7"/>
  <c r="N55" i="7"/>
  <c r="J55" i="7"/>
  <c r="F55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B8" i="7"/>
  <c r="B6" i="7"/>
  <c r="L55" i="7" l="1"/>
  <c r="P22" i="7"/>
  <c r="M55" i="7"/>
  <c r="P18" i="7"/>
  <c r="P25" i="7"/>
  <c r="P29" i="7"/>
  <c r="P33" i="7"/>
  <c r="P38" i="7"/>
  <c r="P43" i="7"/>
  <c r="P47" i="7"/>
  <c r="P50" i="7"/>
  <c r="P41" i="7"/>
  <c r="P17" i="7"/>
  <c r="H55" i="7"/>
  <c r="P15" i="7"/>
  <c r="D55" i="7"/>
  <c r="P21" i="5"/>
  <c r="P55" i="5" s="1"/>
  <c r="P21" i="4"/>
  <c r="P55" i="4" s="1"/>
  <c r="P21" i="3"/>
  <c r="P55" i="3" s="1"/>
  <c r="P21" i="2"/>
  <c r="P55" i="2" s="1"/>
  <c r="P21" i="7"/>
  <c r="P55" i="7" l="1"/>
</calcChain>
</file>

<file path=xl/sharedStrings.xml><?xml version="1.0" encoding="utf-8"?>
<sst xmlns="http://schemas.openxmlformats.org/spreadsheetml/2006/main" count="1108" uniqueCount="101">
  <si>
    <t>Schedule</t>
  </si>
  <si>
    <t>G-1</t>
  </si>
  <si>
    <t>Monthly Plant Additions</t>
  </si>
  <si>
    <t>Page 24 of 28</t>
  </si>
  <si>
    <t/>
  </si>
  <si>
    <t>Florida Public Service Commission</t>
  </si>
  <si>
    <t xml:space="preserve">Explanation: </t>
  </si>
  <si>
    <t>Provide the monthly plant additions by</t>
  </si>
  <si>
    <t>Type of Data Shown:</t>
  </si>
  <si>
    <t>account for the historic base year + 1.</t>
  </si>
  <si>
    <t>Historic Base Year + 1:     12/31/2022</t>
  </si>
  <si>
    <t>Company:</t>
  </si>
  <si>
    <t xml:space="preserve">Witness: </t>
  </si>
  <si>
    <t>Docket No.:</t>
  </si>
  <si>
    <t>Florida Public Utilities</t>
  </si>
  <si>
    <t xml:space="preserve"> </t>
  </si>
  <si>
    <t>Line</t>
  </si>
  <si>
    <t>A/C</t>
  </si>
  <si>
    <t>No.</t>
  </si>
  <si>
    <t>Description</t>
  </si>
  <si>
    <t>TOTAL</t>
  </si>
  <si>
    <t>301</t>
  </si>
  <si>
    <t>ORGANIZATION</t>
  </si>
  <si>
    <t>302</t>
  </si>
  <si>
    <t>FRANCHISES &amp; CONSENTS</t>
  </si>
  <si>
    <t>MISC INTAGIBLE PLANT</t>
  </si>
  <si>
    <t>STRUCTURES &amp; IMPROVEMENTS</t>
  </si>
  <si>
    <t>374</t>
  </si>
  <si>
    <t>LAND &amp; LAND RIGHTS</t>
  </si>
  <si>
    <t>375</t>
  </si>
  <si>
    <t>MAINS - PLASTICS</t>
  </si>
  <si>
    <t>MAINS - STEEL</t>
  </si>
  <si>
    <t>376G</t>
  </si>
  <si>
    <t>MAINS - GRIP</t>
  </si>
  <si>
    <t>378</t>
  </si>
  <si>
    <t>MEAS &amp; REG STATION EQUIP-GEN</t>
  </si>
  <si>
    <t>379</t>
  </si>
  <si>
    <t>MEAS &amp; REG STATION EQUIP-GATE</t>
  </si>
  <si>
    <t>SERVICES - PLASTIC</t>
  </si>
  <si>
    <t>SERVICES - OTHER</t>
  </si>
  <si>
    <t>380G</t>
  </si>
  <si>
    <t>SERVICES - GRIP</t>
  </si>
  <si>
    <t>381</t>
  </si>
  <si>
    <t>METERS</t>
  </si>
  <si>
    <t>METERS - AMR EQUIPMENT</t>
  </si>
  <si>
    <t>382</t>
  </si>
  <si>
    <t>METER &amp; REGULATOR INST.</t>
  </si>
  <si>
    <t>METER INSTALLATIONS - MTU/DCU</t>
  </si>
  <si>
    <t>383</t>
  </si>
  <si>
    <t>HOUSE REGULATORS</t>
  </si>
  <si>
    <t>384</t>
  </si>
  <si>
    <t>HOUSE REG-INST</t>
  </si>
  <si>
    <t>385</t>
  </si>
  <si>
    <t>IND MEAS &amp; REG STAT EQUIP</t>
  </si>
  <si>
    <t>387</t>
  </si>
  <si>
    <t>OTHER EQUIPMENT</t>
  </si>
  <si>
    <t>389</t>
  </si>
  <si>
    <t>390</t>
  </si>
  <si>
    <t>OFFICE FURN &amp; EQUIPMENT</t>
  </si>
  <si>
    <t>COMPUTER AND PERIPHERY</t>
  </si>
  <si>
    <t>COMPUTER HARDWARE</t>
  </si>
  <si>
    <t>FURNITURE AND FIXTURES</t>
  </si>
  <si>
    <t>SYSTEM SOFTWARE</t>
  </si>
  <si>
    <t>TRANSPORTATION EQUIPMENT</t>
  </si>
  <si>
    <t>AUTOS &amp; TRUCKS (UP TO 1/2 TON)</t>
  </si>
  <si>
    <t>AUTOS &amp; TRUCKS</t>
  </si>
  <si>
    <t>TRANSPORTATION - OTHER</t>
  </si>
  <si>
    <t>393</t>
  </si>
  <si>
    <t>STORES EQUIP</t>
  </si>
  <si>
    <t>394</t>
  </si>
  <si>
    <t>TOOLS, SHOP, GARAGE EQUIP</t>
  </si>
  <si>
    <t>396</t>
  </si>
  <si>
    <t>POWER OPERATED EQUIPMENT</t>
  </si>
  <si>
    <t>397</t>
  </si>
  <si>
    <t>COMMUNICATION EQUIPMENT</t>
  </si>
  <si>
    <t>398</t>
  </si>
  <si>
    <t>MISC EQUIP</t>
  </si>
  <si>
    <t>TOTAL ADDITIONS</t>
  </si>
  <si>
    <t>Supporting Schedules:  G-6 p.1</t>
  </si>
  <si>
    <t>Recap Schedules:  G-1 p.23</t>
  </si>
  <si>
    <t>Large Project Adjustments</t>
  </si>
  <si>
    <t>376 Mains Plastic</t>
  </si>
  <si>
    <t>376 Mains GRIP</t>
  </si>
  <si>
    <t>378 M&amp;R Station Eq - General</t>
  </si>
  <si>
    <t>380 Services GRIP</t>
  </si>
  <si>
    <t>389 Land and Land Rights</t>
  </si>
  <si>
    <t>390 Structures and Improvements</t>
  </si>
  <si>
    <t>PROVIDED BY ??</t>
  </si>
  <si>
    <t>PROVIDED BY JOE ABBA</t>
  </si>
  <si>
    <t>PROVIDED BY BETY MAITRE</t>
  </si>
  <si>
    <t>Recap Schedules:  G-1 p.26</t>
  </si>
  <si>
    <t>Historic Base Year + 1:     12/31/2023</t>
  </si>
  <si>
    <t>Indiantown</t>
  </si>
  <si>
    <t>376 Mains</t>
  </si>
  <si>
    <t>380 Services</t>
  </si>
  <si>
    <t>3761 Mains</t>
  </si>
  <si>
    <t>Page 27 of 28</t>
  </si>
  <si>
    <t>Provide the monthly plant additions</t>
  </si>
  <si>
    <t>by account for the projected test year.</t>
  </si>
  <si>
    <t>Projected Test Year:      12/31/2023</t>
  </si>
  <si>
    <t>Witness: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</si>
</sst>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[$-409]mmm\-yy;@"/>
    <numFmt numFmtId="166" formatCode="_(&quot;$&quot;* #,##0_);_(&quot;$&quot;* \(#,##0\);_(&quot;$&quot;* &quot;-&quot;??_);_(@_)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2"/>
      <name val="Arial"/>
      <family val="2"/>
    </font>
    <font>
      <b/>
      <i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  <xf numFmtId="0" fontId="2" fillId="0" borderId="0"/>
    <xf numFmtId="5" fontId="2" fillId="0" borderId="0"/>
  </cellStyleXfs>
  <cellXfs count="54">
    <xf numFmtId="0" fontId="0" fillId="0" borderId="0" xfId="0"/>
    <xf numFmtId="164" fontId="3" fillId="0" borderId="0" xfId="3" applyFont="1" applyAlignment="1" applyProtection="1">
      <alignment horizontal="left"/>
    </xf>
    <xf numFmtId="164" fontId="3" fillId="0" borderId="0" xfId="3" applyFont="1"/>
    <xf numFmtId="0" fontId="4" fillId="0" borderId="0" xfId="3" quotePrefix="1" applyNumberFormat="1" applyFont="1" applyAlignment="1">
      <alignment horizontal="left"/>
    </xf>
    <xf numFmtId="0" fontId="3" fillId="0" borderId="0" xfId="0" applyFont="1" applyAlignment="1">
      <alignment vertical="center"/>
    </xf>
    <xf numFmtId="164" fontId="3" fillId="0" borderId="0" xfId="3" applyFont="1" applyAlignment="1">
      <alignment horizontal="left"/>
    </xf>
    <xf numFmtId="164" fontId="3" fillId="0" borderId="0" xfId="3" applyFont="1" applyAlignment="1" applyProtection="1">
      <alignment horizontal="right"/>
    </xf>
    <xf numFmtId="164" fontId="3" fillId="0" borderId="1" xfId="3" applyFont="1" applyBorder="1" applyAlignment="1" applyProtection="1">
      <alignment horizontal="left"/>
    </xf>
    <xf numFmtId="164" fontId="3" fillId="0" borderId="1" xfId="3" applyFont="1" applyBorder="1" applyAlignment="1" applyProtection="1">
      <alignment horizontal="fill"/>
    </xf>
    <xf numFmtId="164" fontId="3" fillId="0" borderId="0" xfId="3" applyFont="1" applyBorder="1" applyAlignment="1" applyProtection="1">
      <alignment horizontal="left"/>
    </xf>
    <xf numFmtId="164" fontId="3" fillId="0" borderId="0" xfId="3" applyFont="1" applyBorder="1" applyAlignment="1" applyProtection="1">
      <alignment horizontal="fill"/>
    </xf>
    <xf numFmtId="164" fontId="3" fillId="0" borderId="0" xfId="3" quotePrefix="1" applyFont="1" applyAlignment="1" applyProtection="1">
      <alignment horizontal="left"/>
    </xf>
    <xf numFmtId="37" fontId="3" fillId="0" borderId="0" xfId="4" applyNumberFormat="1" applyFont="1" applyProtection="1"/>
    <xf numFmtId="164" fontId="3" fillId="0" borderId="0" xfId="3" quotePrefix="1" applyFont="1" applyAlignment="1">
      <alignment horizontal="left"/>
    </xf>
    <xf numFmtId="0" fontId="5" fillId="0" borderId="0" xfId="3" quotePrefix="1" applyNumberFormat="1" applyFont="1" applyAlignment="1">
      <alignment horizontal="left"/>
    </xf>
    <xf numFmtId="164" fontId="3" fillId="0" borderId="0" xfId="3" applyFont="1" applyAlignment="1" applyProtection="1">
      <alignment horizontal="left"/>
      <protection locked="0"/>
    </xf>
    <xf numFmtId="164" fontId="3" fillId="0" borderId="0" xfId="3" applyFont="1" applyAlignment="1" applyProtection="1">
      <alignment horizontal="center"/>
    </xf>
    <xf numFmtId="5" fontId="3" fillId="0" borderId="0" xfId="5" applyFont="1" applyBorder="1" applyAlignment="1" applyProtection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6" fontId="3" fillId="0" borderId="0" xfId="2" applyNumberFormat="1" applyFont="1" applyProtection="1">
      <protection locked="0"/>
    </xf>
    <xf numFmtId="166" fontId="3" fillId="0" borderId="0" xfId="2" applyNumberFormat="1" applyFont="1" applyProtection="1"/>
    <xf numFmtId="167" fontId="3" fillId="0" borderId="0" xfId="1" applyNumberFormat="1" applyFont="1" applyProtection="1">
      <protection locked="0"/>
    </xf>
    <xf numFmtId="167" fontId="3" fillId="0" borderId="0" xfId="1" applyNumberFormat="1" applyFont="1" applyProtection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167" fontId="3" fillId="0" borderId="0" xfId="1" applyNumberFormat="1" applyFont="1" applyFill="1" applyProtection="1">
      <protection locked="0"/>
    </xf>
    <xf numFmtId="0" fontId="3" fillId="2" borderId="0" xfId="0" applyFont="1" applyFill="1" applyAlignment="1"/>
    <xf numFmtId="167" fontId="3" fillId="2" borderId="0" xfId="1" applyNumberFormat="1" applyFont="1" applyFill="1" applyProtection="1">
      <protection locked="0"/>
    </xf>
    <xf numFmtId="167" fontId="3" fillId="2" borderId="0" xfId="1" applyNumberFormat="1" applyFont="1" applyFill="1" applyProtection="1"/>
    <xf numFmtId="0" fontId="3" fillId="3" borderId="0" xfId="0" applyFont="1" applyFill="1" applyAlignment="1"/>
    <xf numFmtId="167" fontId="3" fillId="3" borderId="0" xfId="1" applyNumberFormat="1" applyFont="1" applyFill="1" applyProtection="1">
      <protection locked="0"/>
    </xf>
    <xf numFmtId="167" fontId="3" fillId="3" borderId="0" xfId="1" applyNumberFormat="1" applyFont="1" applyFill="1" applyProtection="1"/>
    <xf numFmtId="0" fontId="3" fillId="0" borderId="0" xfId="3" applyNumberFormat="1" applyFont="1" applyAlignment="1" applyProtection="1">
      <alignment horizontal="left"/>
    </xf>
    <xf numFmtId="0" fontId="3" fillId="0" borderId="0" xfId="3" applyNumberFormat="1" applyFont="1" applyBorder="1" applyAlignment="1">
      <alignment horizontal="center"/>
    </xf>
    <xf numFmtId="37" fontId="3" fillId="0" borderId="0" xfId="3" applyNumberFormat="1" applyFont="1" applyProtection="1">
      <protection locked="0"/>
    </xf>
    <xf numFmtId="37" fontId="3" fillId="0" borderId="0" xfId="3" applyNumberFormat="1" applyFont="1" applyProtection="1"/>
    <xf numFmtId="37" fontId="3" fillId="0" borderId="0" xfId="3" applyNumberFormat="1" applyFont="1" applyAlignment="1" applyProtection="1">
      <alignment horizontal="fill"/>
    </xf>
    <xf numFmtId="166" fontId="3" fillId="0" borderId="2" xfId="2" applyNumberFormat="1" applyFont="1" applyBorder="1" applyProtection="1">
      <protection locked="0"/>
    </xf>
    <xf numFmtId="164" fontId="3" fillId="0" borderId="0" xfId="3" applyFont="1" applyAlignment="1" applyProtection="1">
      <alignment horizontal="fill"/>
    </xf>
    <xf numFmtId="37" fontId="3" fillId="0" borderId="0" xfId="3" applyNumberFormat="1" applyFont="1" applyAlignment="1" applyProtection="1">
      <alignment horizontal="left"/>
    </xf>
    <xf numFmtId="164" fontId="3" fillId="0" borderId="0" xfId="3" applyNumberFormat="1" applyFont="1" applyAlignment="1" applyProtection="1">
      <alignment horizontal="left"/>
    </xf>
    <xf numFmtId="166" fontId="3" fillId="0" borderId="0" xfId="2" applyNumberFormat="1" applyFont="1" applyFill="1" applyProtection="1">
      <protection locked="0"/>
    </xf>
    <xf numFmtId="37" fontId="3" fillId="0" borderId="0" xfId="3" applyNumberFormat="1" applyFont="1" applyFill="1" applyProtection="1">
      <protection locked="0"/>
    </xf>
    <xf numFmtId="167" fontId="3" fillId="0" borderId="0" xfId="1" applyNumberFormat="1" applyFont="1" applyAlignment="1" applyProtection="1"/>
    <xf numFmtId="0" fontId="6" fillId="0" borderId="0" xfId="3" quotePrefix="1" applyNumberFormat="1" applyFont="1" applyAlignment="1">
      <alignment horizontal="left"/>
    </xf>
    <xf numFmtId="167" fontId="5" fillId="0" borderId="0" xfId="1" applyNumberFormat="1" applyFont="1" applyProtection="1">
      <protection locked="0"/>
    </xf>
    <xf numFmtId="166" fontId="3" fillId="4" borderId="2" xfId="2" applyNumberFormat="1" applyFont="1" applyFill="1" applyBorder="1" applyProtection="1">
      <protection locked="0"/>
    </xf>
    <xf numFmtId="5" fontId="3" fillId="0" borderId="0" xfId="5" applyFont="1" applyAlignment="1" applyProtection="1">
      <alignment horizontal="left"/>
    </xf>
    <xf numFmtId="5" fontId="3" fillId="0" borderId="1" xfId="5" applyFont="1" applyBorder="1" applyAlignment="1" applyProtection="1">
      <alignment horizontal="left"/>
    </xf>
    <xf numFmtId="5" fontId="3" fillId="0" borderId="0" xfId="5" applyFont="1" applyBorder="1" applyAlignment="1" applyProtection="1">
      <alignment horizontal="left"/>
    </xf>
    <xf numFmtId="167" fontId="5" fillId="0" borderId="0" xfId="1" applyNumberFormat="1" applyFont="1" applyFill="1" applyProtection="1">
      <protection locked="0"/>
    </xf>
  </cellXfs>
  <cellStyles count="6">
    <cellStyle name="Comma" xfId="1" builtinId="3"/>
    <cellStyle name="Currency" xfId="2" builtinId="4"/>
    <cellStyle name="Normal" xfId="0" builtinId="0"/>
    <cellStyle name="Normal 2" xfId="4"/>
    <cellStyle name="Normal 4" xfId="5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externalLink" Target="externalLinks/externalLink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calcChain" Target="calcChain.xml" Id="rId17" /><Relationship Type="http://schemas.openxmlformats.org/officeDocument/2006/relationships/worksheet" Target="worksheets/sheet2.xml" Id="rId2" /><Relationship Type="http://schemas.openxmlformats.org/officeDocument/2006/relationships/sharedStrings" Target="sharedString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theme" Target="theme/theme1.xml" Id="rId14" /><Relationship Type="http://schemas.openxmlformats.org/officeDocument/2006/relationships/customXml" Target="/customXML/item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358588</xdr:colOff>
      <xdr:row>14</xdr:row>
      <xdr:rowOff>179294</xdr:rowOff>
    </xdr:from>
    <xdr:to>
      <xdr:col>8</xdr:col>
      <xdr:colOff>392206</xdr:colOff>
      <xdr:row>24</xdr:row>
      <xdr:rowOff>56029</xdr:rowOff>
    </xdr:to>
    <xdr:sp macro="" textlink="">
      <xdr:nvSpPr>
        <xdr:cNvPr id="2" name="TextBox 1"/>
        <xdr:cNvSpPr txBox="1"/>
      </xdr:nvSpPr>
      <xdr:spPr>
        <a:xfrm>
          <a:off x="6622676" y="2879912"/>
          <a:ext cx="3888442" cy="1781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Regulator</a:t>
          </a:r>
          <a:r>
            <a:rPr lang="en-US" sz="1100" baseline="0"/>
            <a:t> comment: </a:t>
          </a:r>
          <a:r>
            <a:rPr lang="en-US" sz="1100"/>
            <a:t>No</a:t>
          </a:r>
          <a:r>
            <a:rPr lang="en-US" sz="1100" baseline="0"/>
            <a:t> additions were provided by Joe Abba for Indiantown in 2022 and 2023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G-1%20Schedules%20Proforma%20rate%20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-1"/>
      <sheetName val="G1-1 FN"/>
      <sheetName val="G1-1 CF"/>
      <sheetName val="G1-1 FI"/>
      <sheetName val="G1-1 FT"/>
      <sheetName val="G1-2 "/>
      <sheetName val="G1-2 FC a and b"/>
      <sheetName val="G1-2 FC c 2022"/>
      <sheetName val="G1-2 FC d 2023"/>
      <sheetName val="G1-2 FN"/>
      <sheetName val="G1-2 CF"/>
      <sheetName val="G1-2 FI"/>
      <sheetName val="G1-2 FT"/>
      <sheetName val="G1-3"/>
      <sheetName val="G1-3 FC a and b"/>
      <sheetName val="G1-3 FC c 2022"/>
      <sheetName val="G1-3 FC d 2023"/>
      <sheetName val="G1-3 FN"/>
      <sheetName val="G1-3 CF"/>
      <sheetName val="G1-3 FI"/>
      <sheetName val="G1-3 FT"/>
      <sheetName val="G1-4"/>
      <sheetName val="G1-4 FN"/>
      <sheetName val="G1-4 CF"/>
      <sheetName val="G1-4 FI"/>
      <sheetName val="G1-4 FT"/>
      <sheetName val="G1-4 a"/>
      <sheetName val="G1-4 FN a"/>
      <sheetName val="G1-4 CF a"/>
      <sheetName val="G1-4 FI a "/>
      <sheetName val="G1-4 FT a"/>
      <sheetName val="G1-5 "/>
      <sheetName val="G1-5a FC"/>
      <sheetName val="G1-5 FN"/>
      <sheetName val="G1-5 CF"/>
      <sheetName val="G1-5 FI"/>
      <sheetName val="G1-5 FT"/>
      <sheetName val="G1-6 "/>
      <sheetName val="G1-6b FC"/>
      <sheetName val="G1-6 FN"/>
      <sheetName val="G1-6 CF"/>
      <sheetName val="G1-6 FI"/>
      <sheetName val="G1-6 FT"/>
      <sheetName val="G1-7  "/>
      <sheetName val="G1-7 FC"/>
      <sheetName val="G1-7 FN"/>
      <sheetName val="G1-7 CF"/>
      <sheetName val="G1-7 FI"/>
      <sheetName val="G1-7 FT"/>
      <sheetName val="G1-8"/>
      <sheetName val="G1-8 FC"/>
      <sheetName val="G1-8 FN"/>
      <sheetName val="G1-8 CF"/>
      <sheetName val="G1-8 FI"/>
      <sheetName val="G1-8 FT"/>
      <sheetName val="G1-9"/>
      <sheetName val="G1-9 FN"/>
      <sheetName val="G1-9 CF"/>
      <sheetName val="G1-9 FI"/>
      <sheetName val="G1-9 FT"/>
      <sheetName val="G1-10"/>
      <sheetName val="G1-10 FN"/>
      <sheetName val="G1-10 CF"/>
      <sheetName val="G1-10 FI"/>
      <sheetName val="G1-10 FT"/>
      <sheetName val="G1-11"/>
      <sheetName val="G1-11 FN"/>
      <sheetName val="G1-11 FN Cost of Removal"/>
      <sheetName val="G1-11 FN Salvage"/>
      <sheetName val="G1-11 CF"/>
      <sheetName val="G1-11 CF Cost of Removal"/>
      <sheetName val="G1-11 CF Salvage "/>
      <sheetName val="G1-11 FI"/>
      <sheetName val="G1-11 FI Cost of Removal"/>
      <sheetName val="G1-11 FI Salvage "/>
      <sheetName val="G1-11 FT"/>
      <sheetName val="G1-11 FT Cost of Removal"/>
      <sheetName val="G1-11 FT Salvage "/>
      <sheetName val="G1-12"/>
      <sheetName val="G1-12 FN"/>
      <sheetName val="G1-12 FN Cost of Removal"/>
      <sheetName val="G1-12 FN Salvage "/>
      <sheetName val="G1-12 CF"/>
      <sheetName val="G1-12 CF Cost of Removal"/>
      <sheetName val="G1-12 CF Salvage"/>
      <sheetName val="G1-12 FI"/>
      <sheetName val="G1-12 FI Cost of Removal"/>
      <sheetName val="G1-12 FI Salvage"/>
      <sheetName val="G1-12 FT"/>
      <sheetName val="G1-12 FT Cost of Removal"/>
      <sheetName val="G1-12 FT Salvage"/>
      <sheetName val="G1-13"/>
      <sheetName val="G1-13 FN"/>
      <sheetName val="G1-13 CF"/>
      <sheetName val="G1-13 FI"/>
      <sheetName val="G1-13 FT"/>
      <sheetName val="G1-14"/>
      <sheetName val="G1-14 FN"/>
      <sheetName val="G1-14 CF"/>
      <sheetName val="G1-14 FI"/>
      <sheetName val="G1-14 FT"/>
      <sheetName val="G1-15a FC Common"/>
      <sheetName val="G1-15b Corp"/>
      <sheetName val="G1-16a FC Common"/>
      <sheetName val="G1-16b Corp"/>
      <sheetName val="G1-17"/>
      <sheetName val="G1-18a FC Common"/>
      <sheetName val="G1-18b Corp "/>
      <sheetName val="G1-19a FC"/>
      <sheetName val="G1-19b Corp"/>
      <sheetName val="G1-20"/>
      <sheetName val="G1-21a FC"/>
      <sheetName val="G1-21b Corp"/>
      <sheetName val="G1-22a FC"/>
      <sheetName val="G1-22b CORP"/>
      <sheetName val="G1-23"/>
      <sheetName val="G1-23 FN"/>
      <sheetName val="G1-23 CF"/>
      <sheetName val="G1-23 FI"/>
      <sheetName val="G1-23 FT"/>
      <sheetName val="G1-24"/>
      <sheetName val="G1-24 FN"/>
      <sheetName val="G1-24 CF"/>
      <sheetName val="G1-24 FI"/>
      <sheetName val="G1-24 FT"/>
      <sheetName val="G1-25"/>
      <sheetName val="G1-25 FN"/>
      <sheetName val="G1-25 CF"/>
      <sheetName val="G1-25 FI"/>
      <sheetName val="G1-25 FT"/>
      <sheetName val="G1-26"/>
      <sheetName val="G1-26 FN"/>
      <sheetName val="G1-26 CF"/>
      <sheetName val="G1-26 FI"/>
      <sheetName val="G1-26 FT"/>
      <sheetName val="G1-27"/>
      <sheetName val="G1-27 FN"/>
      <sheetName val="G1-27 CF"/>
      <sheetName val="G1-27 FI"/>
      <sheetName val="G1-27 FT"/>
      <sheetName val="G1-28"/>
      <sheetName val="G1-28 FN"/>
      <sheetName val="G1-28 CF"/>
      <sheetName val="G1-28 FI"/>
      <sheetName val="G1-28 FT"/>
    </sheetNames>
    <sheetDataSet>
      <sheetData sheetId="0">
        <row r="6">
          <cell r="B6" t="str">
            <v>Florida Public Utilities Company Consolidated 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8"/>
  <sheetViews>
    <sheetView topLeftCell="I31" zoomScale="85" zoomScaleNormal="85" workbookViewId="0">
      <selection activeCell="N49" sqref="N49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/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>
        <f>+'FI Jenn 2022'!D15+'FI Joe Abba 2022'!D15+'Bety Adjustments 2022'!D15+'mgmgt adjustments 2022'!D15+'AMR 2022'!D15</f>
        <v>0</v>
      </c>
      <c r="E15" s="22">
        <f>+'FI Jenn 2022'!E15+'FI Joe Abba 2022'!E15+'Bety Adjustments 2022'!E15+'mgmgt adjustments 2022'!E15+'AMR 2022'!E15</f>
        <v>0</v>
      </c>
      <c r="F15" s="22">
        <f>+'FI Jenn 2022'!F15+'FI Joe Abba 2022'!F15+'Bety Adjustments 2022'!F15+'mgmgt adjustments 2022'!F15+'AMR 2022'!F15</f>
        <v>0</v>
      </c>
      <c r="G15" s="22">
        <f>+'FI Jenn 2022'!G15+'FI Joe Abba 2022'!G15+'Bety Adjustments 2022'!G15+'mgmgt adjustments 2022'!G15+'AMR 2022'!G15</f>
        <v>0</v>
      </c>
      <c r="H15" s="22">
        <f>+'FI Jenn 2022'!H15+'FI Joe Abba 2022'!H15+'Bety Adjustments 2022'!H15+'mgmgt adjustments 2022'!H15+'AMR 2022'!H15</f>
        <v>0</v>
      </c>
      <c r="I15" s="22">
        <f>+'FI Jenn 2022'!I15+'FI Joe Abba 2022'!I15+'Bety Adjustments 2022'!I15+'mgmgt adjustments 2022'!I15+'AMR 2022'!I15</f>
        <v>0</v>
      </c>
      <c r="J15" s="22">
        <f>+'FI Jenn 2022'!J15+'FI Joe Abba 2022'!J15+'Bety Adjustments 2022'!J15+'mgmgt adjustments 2022'!J15+'AMR 2022'!J15</f>
        <v>0</v>
      </c>
      <c r="K15" s="22">
        <f>+'FI Jenn 2022'!K15+'FI Joe Abba 2022'!K15+'Bety Adjustments 2022'!K15+'mgmgt adjustments 2022'!K15+'AMR 2022'!K15</f>
        <v>0</v>
      </c>
      <c r="L15" s="22">
        <f>+'FI Jenn 2022'!L15+'FI Joe Abba 2022'!L15+'Bety Adjustments 2022'!L15+'mgmgt adjustments 2022'!L15+'AMR 2022'!L15</f>
        <v>0</v>
      </c>
      <c r="M15" s="22">
        <f>+'FI Jenn 2022'!M15+'FI Joe Abba 2022'!M15+'Bety Adjustments 2022'!M15+'mgmgt adjustments 2022'!M15+'AMR 2022'!M15</f>
        <v>0</v>
      </c>
      <c r="N15" s="22">
        <f>+'FI Jenn 2022'!N15+'FI Joe Abba 2022'!N15+'Bety Adjustments 2022'!N15+'mgmgt adjustments 2022'!N15+'AMR 2022'!N15</f>
        <v>0</v>
      </c>
      <c r="O15" s="22">
        <f>+'FI Jenn 2022'!O15+'FI Joe Abba 2022'!O15+'Bety Adjustments 2022'!O15+'mgmgt adjustments 2022'!O15+'AMR 2022'!O15</f>
        <v>0</v>
      </c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>
        <f>+'FI Jenn 2022'!D16+'FI Joe Abba 2022'!D16+'Bety Adjustments 2022'!D16+'mgmgt adjustments 2022'!D16+'AMR 2022'!D16</f>
        <v>0</v>
      </c>
      <c r="E16" s="24">
        <f>+'FI Jenn 2022'!E16+'FI Joe Abba 2022'!E16+'Bety Adjustments 2022'!E16+'mgmgt adjustments 2022'!E16+'AMR 2022'!E16</f>
        <v>0</v>
      </c>
      <c r="F16" s="24">
        <f>+'FI Jenn 2022'!F16+'FI Joe Abba 2022'!F16+'Bety Adjustments 2022'!F16+'mgmgt adjustments 2022'!F16+'AMR 2022'!F16</f>
        <v>0</v>
      </c>
      <c r="G16" s="24">
        <f>+'FI Jenn 2022'!G16+'FI Joe Abba 2022'!G16+'Bety Adjustments 2022'!G16+'mgmgt adjustments 2022'!G16+'AMR 2022'!G16</f>
        <v>0</v>
      </c>
      <c r="H16" s="24">
        <f>+'FI Jenn 2022'!H16+'FI Joe Abba 2022'!H16+'Bety Adjustments 2022'!H16+'mgmgt adjustments 2022'!H16+'AMR 2022'!H16</f>
        <v>0</v>
      </c>
      <c r="I16" s="24">
        <f>+'FI Jenn 2022'!I16+'FI Joe Abba 2022'!I16+'Bety Adjustments 2022'!I16+'mgmgt adjustments 2022'!I16+'AMR 2022'!I16</f>
        <v>0</v>
      </c>
      <c r="J16" s="24">
        <f>+'FI Jenn 2022'!J16+'FI Joe Abba 2022'!J16+'Bety Adjustments 2022'!J16+'mgmgt adjustments 2022'!J16+'AMR 2022'!J16</f>
        <v>0</v>
      </c>
      <c r="K16" s="24">
        <f>+'FI Jenn 2022'!K16+'FI Joe Abba 2022'!K16+'Bety Adjustments 2022'!K16+'mgmgt adjustments 2022'!K16+'AMR 2022'!K16</f>
        <v>0</v>
      </c>
      <c r="L16" s="24">
        <f>+'FI Jenn 2022'!L16+'FI Joe Abba 2022'!L16+'Bety Adjustments 2022'!L16+'mgmgt adjustments 2022'!L16+'AMR 2022'!L16</f>
        <v>0</v>
      </c>
      <c r="M16" s="24">
        <f>+'FI Jenn 2022'!M16+'FI Joe Abba 2022'!M16+'Bety Adjustments 2022'!M16+'mgmgt adjustments 2022'!M16+'AMR 2022'!M16</f>
        <v>0</v>
      </c>
      <c r="N16" s="24">
        <f>+'FI Jenn 2022'!N16+'FI Joe Abba 2022'!N16+'Bety Adjustments 2022'!N16+'mgmgt adjustments 2022'!N16+'AMR 2022'!N16</f>
        <v>0</v>
      </c>
      <c r="O16" s="24">
        <f>+'FI Jenn 2022'!O16+'FI Joe Abba 2022'!O16+'Bety Adjustments 2022'!O16+'mgmgt adjustments 2022'!O16+'AMR 2022'!O16</f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>
        <f>+'FI Jenn 2022'!D17+'FI Joe Abba 2022'!D17+'Bety Adjustments 2022'!D17+'mgmgt adjustments 2022'!D17+'AMR 2022'!D17</f>
        <v>0</v>
      </c>
      <c r="E17" s="24">
        <f>+'FI Jenn 2022'!E17+'FI Joe Abba 2022'!E17+'Bety Adjustments 2022'!E17+'mgmgt adjustments 2022'!E17+'AMR 2022'!E17</f>
        <v>0</v>
      </c>
      <c r="F17" s="24">
        <f>+'FI Jenn 2022'!F17+'FI Joe Abba 2022'!F17+'Bety Adjustments 2022'!F17+'mgmgt adjustments 2022'!F17+'AMR 2022'!F17</f>
        <v>0</v>
      </c>
      <c r="G17" s="24">
        <f>+'FI Jenn 2022'!G17+'FI Joe Abba 2022'!G17+'Bety Adjustments 2022'!G17+'mgmgt adjustments 2022'!G17+'AMR 2022'!G17</f>
        <v>0</v>
      </c>
      <c r="H17" s="24">
        <f>+'FI Jenn 2022'!H17+'FI Joe Abba 2022'!H17+'Bety Adjustments 2022'!H17+'mgmgt adjustments 2022'!H17+'AMR 2022'!H17</f>
        <v>0</v>
      </c>
      <c r="I17" s="24">
        <f>+'FI Jenn 2022'!I17+'FI Joe Abba 2022'!I17+'Bety Adjustments 2022'!I17+'mgmgt adjustments 2022'!I17+'AMR 2022'!I17</f>
        <v>0</v>
      </c>
      <c r="J17" s="24">
        <f>+'FI Jenn 2022'!J17+'FI Joe Abba 2022'!J17+'Bety Adjustments 2022'!J17+'mgmgt adjustments 2022'!J17+'AMR 2022'!J17</f>
        <v>0</v>
      </c>
      <c r="K17" s="24">
        <f>+'FI Jenn 2022'!K17+'FI Joe Abba 2022'!K17+'Bety Adjustments 2022'!K17+'mgmgt adjustments 2022'!K17+'AMR 2022'!K17</f>
        <v>0</v>
      </c>
      <c r="L17" s="24">
        <f>+'FI Jenn 2022'!L17+'FI Joe Abba 2022'!L17+'Bety Adjustments 2022'!L17+'mgmgt adjustments 2022'!L17+'AMR 2022'!L17</f>
        <v>0</v>
      </c>
      <c r="M17" s="24">
        <f>+'FI Jenn 2022'!M17+'FI Joe Abba 2022'!M17+'Bety Adjustments 2022'!M17+'mgmgt adjustments 2022'!M17+'AMR 2022'!M17</f>
        <v>0</v>
      </c>
      <c r="N17" s="24">
        <f>+'FI Jenn 2022'!N17+'FI Joe Abba 2022'!N17+'Bety Adjustments 2022'!N17+'mgmgt adjustments 2022'!N17+'AMR 2022'!N17</f>
        <v>0</v>
      </c>
      <c r="O17" s="24">
        <f>+'FI Jenn 2022'!O17+'FI Joe Abba 2022'!O17+'Bety Adjustments 2022'!O17+'mgmgt adjustments 2022'!O17+'AMR 2022'!O17</f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>
        <f>+'FI Jenn 2022'!D18+'FI Joe Abba 2022'!D18+'Bety Adjustments 2022'!D18+'mgmgt adjustments 2022'!D18+'AMR 2022'!D18</f>
        <v>0</v>
      </c>
      <c r="E18" s="24">
        <f>+'FI Jenn 2022'!E18+'FI Joe Abba 2022'!E18+'Bety Adjustments 2022'!E18+'mgmgt adjustments 2022'!E18+'AMR 2022'!E18</f>
        <v>0</v>
      </c>
      <c r="F18" s="24">
        <f>+'FI Jenn 2022'!F18+'FI Joe Abba 2022'!F18+'Bety Adjustments 2022'!F18+'mgmgt adjustments 2022'!F18+'AMR 2022'!F18</f>
        <v>0</v>
      </c>
      <c r="G18" s="24">
        <f>+'FI Jenn 2022'!G18+'FI Joe Abba 2022'!G18+'Bety Adjustments 2022'!G18+'mgmgt adjustments 2022'!G18+'AMR 2022'!G18</f>
        <v>0</v>
      </c>
      <c r="H18" s="24">
        <f>+'FI Jenn 2022'!H18+'FI Joe Abba 2022'!H18+'Bety Adjustments 2022'!H18+'mgmgt adjustments 2022'!H18+'AMR 2022'!H18</f>
        <v>0</v>
      </c>
      <c r="I18" s="24">
        <f>+'FI Jenn 2022'!I18+'FI Joe Abba 2022'!I18+'Bety Adjustments 2022'!I18+'mgmgt adjustments 2022'!I18+'AMR 2022'!I18</f>
        <v>0</v>
      </c>
      <c r="J18" s="24">
        <f>+'FI Jenn 2022'!J18+'FI Joe Abba 2022'!J18+'Bety Adjustments 2022'!J18+'mgmgt adjustments 2022'!J18+'AMR 2022'!J18</f>
        <v>0</v>
      </c>
      <c r="K18" s="24">
        <f>+'FI Jenn 2022'!K18+'FI Joe Abba 2022'!K18+'Bety Adjustments 2022'!K18+'mgmgt adjustments 2022'!K18+'AMR 2022'!K18</f>
        <v>0</v>
      </c>
      <c r="L18" s="24">
        <f>+'FI Jenn 2022'!L18+'FI Joe Abba 2022'!L18+'Bety Adjustments 2022'!L18+'mgmgt adjustments 2022'!L18+'AMR 2022'!L18</f>
        <v>0</v>
      </c>
      <c r="M18" s="24">
        <f>+'FI Jenn 2022'!M18+'FI Joe Abba 2022'!M18+'Bety Adjustments 2022'!M18+'mgmgt adjustments 2022'!M18+'AMR 2022'!M18</f>
        <v>0</v>
      </c>
      <c r="N18" s="24">
        <f>+'FI Jenn 2022'!N18+'FI Joe Abba 2022'!N18+'Bety Adjustments 2022'!N18+'mgmgt adjustments 2022'!N18+'AMR 2022'!N18</f>
        <v>0</v>
      </c>
      <c r="O18" s="24">
        <f>+'FI Jenn 2022'!O18+'FI Joe Abba 2022'!O18+'Bety Adjustments 2022'!O18+'mgmgt adjustments 2022'!O18+'AMR 2022'!O18</f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>
        <f>+'FI Jenn 2022'!D19+'FI Joe Abba 2022'!D19+'Bety Adjustments 2022'!D19+'mgmgt adjustments 2022'!D19+'AMR 2022'!D19</f>
        <v>0</v>
      </c>
      <c r="E19" s="24">
        <f>+'FI Jenn 2022'!E19+'FI Joe Abba 2022'!E19+'Bety Adjustments 2022'!E19+'mgmgt adjustments 2022'!E19+'AMR 2022'!E19</f>
        <v>0</v>
      </c>
      <c r="F19" s="24">
        <f>+'FI Jenn 2022'!F19+'FI Joe Abba 2022'!F19+'Bety Adjustments 2022'!F19+'mgmgt adjustments 2022'!F19+'AMR 2022'!F19</f>
        <v>0</v>
      </c>
      <c r="G19" s="24">
        <f>+'FI Jenn 2022'!G19+'FI Joe Abba 2022'!G19+'Bety Adjustments 2022'!G19+'mgmgt adjustments 2022'!G19+'AMR 2022'!G19</f>
        <v>0</v>
      </c>
      <c r="H19" s="24">
        <f>+'FI Jenn 2022'!H19+'FI Joe Abba 2022'!H19+'Bety Adjustments 2022'!H19+'mgmgt adjustments 2022'!H19+'AMR 2022'!H19</f>
        <v>0</v>
      </c>
      <c r="I19" s="24">
        <f>+'FI Jenn 2022'!I19+'FI Joe Abba 2022'!I19+'Bety Adjustments 2022'!I19+'mgmgt adjustments 2022'!I19+'AMR 2022'!I19</f>
        <v>0</v>
      </c>
      <c r="J19" s="24">
        <f>+'FI Jenn 2022'!J19+'FI Joe Abba 2022'!J19+'Bety Adjustments 2022'!J19+'mgmgt adjustments 2022'!J19+'AMR 2022'!J19</f>
        <v>0</v>
      </c>
      <c r="K19" s="24">
        <f>+'FI Jenn 2022'!K19+'FI Joe Abba 2022'!K19+'Bety Adjustments 2022'!K19+'mgmgt adjustments 2022'!K19+'AMR 2022'!K19</f>
        <v>0</v>
      </c>
      <c r="L19" s="24">
        <f>+'FI Jenn 2022'!L19+'FI Joe Abba 2022'!L19+'Bety Adjustments 2022'!L19+'mgmgt adjustments 2022'!L19+'AMR 2022'!L19</f>
        <v>0</v>
      </c>
      <c r="M19" s="24">
        <f>+'FI Jenn 2022'!M19+'FI Joe Abba 2022'!M19+'Bety Adjustments 2022'!M19+'mgmgt adjustments 2022'!M19+'AMR 2022'!M19</f>
        <v>0</v>
      </c>
      <c r="N19" s="24">
        <f>+'FI Jenn 2022'!N19+'FI Joe Abba 2022'!N19+'Bety Adjustments 2022'!N19+'mgmgt adjustments 2022'!N19+'AMR 2022'!N19</f>
        <v>0</v>
      </c>
      <c r="O19" s="24">
        <f>+'FI Jenn 2022'!O19+'FI Joe Abba 2022'!O19+'Bety Adjustments 2022'!O19+'mgmgt adjustments 2022'!O19+'AMR 2022'!O19</f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>
        <f>+'FI Jenn 2022'!D20+'FI Joe Abba 2022'!D20+'Bety Adjustments 2022'!D20+'mgmgt adjustments 2022'!D20+'AMR 2022'!D20</f>
        <v>0</v>
      </c>
      <c r="E20" s="24">
        <f>+'FI Jenn 2022'!E20+'FI Joe Abba 2022'!E20+'Bety Adjustments 2022'!E20+'mgmgt adjustments 2022'!E20+'AMR 2022'!E20</f>
        <v>0</v>
      </c>
      <c r="F20" s="24">
        <f>+'FI Jenn 2022'!F20+'FI Joe Abba 2022'!F20+'Bety Adjustments 2022'!F20+'mgmgt adjustments 2022'!F20+'AMR 2022'!F20</f>
        <v>0</v>
      </c>
      <c r="G20" s="24">
        <f>+'FI Jenn 2022'!G20+'FI Joe Abba 2022'!G20+'Bety Adjustments 2022'!G20+'mgmgt adjustments 2022'!G20+'AMR 2022'!G20</f>
        <v>0</v>
      </c>
      <c r="H20" s="24">
        <f>+'FI Jenn 2022'!H20+'FI Joe Abba 2022'!H20+'Bety Adjustments 2022'!H20+'mgmgt adjustments 2022'!H20+'AMR 2022'!H20</f>
        <v>0</v>
      </c>
      <c r="I20" s="24">
        <f>+'FI Jenn 2022'!I20+'FI Joe Abba 2022'!I20+'Bety Adjustments 2022'!I20+'mgmgt adjustments 2022'!I20+'AMR 2022'!I20</f>
        <v>0</v>
      </c>
      <c r="J20" s="24">
        <f>+'FI Jenn 2022'!J20+'FI Joe Abba 2022'!J20+'Bety Adjustments 2022'!J20+'mgmgt adjustments 2022'!J20+'AMR 2022'!J20</f>
        <v>0</v>
      </c>
      <c r="K20" s="24">
        <f>+'FI Jenn 2022'!K20+'FI Joe Abba 2022'!K20+'Bety Adjustments 2022'!K20+'mgmgt adjustments 2022'!K20+'AMR 2022'!K20</f>
        <v>0</v>
      </c>
      <c r="L20" s="24">
        <f>+'FI Jenn 2022'!L20+'FI Joe Abba 2022'!L20+'Bety Adjustments 2022'!L20+'mgmgt adjustments 2022'!L20+'AMR 2022'!L20</f>
        <v>0</v>
      </c>
      <c r="M20" s="24">
        <f>+'FI Jenn 2022'!M20+'FI Joe Abba 2022'!M20+'Bety Adjustments 2022'!M20+'mgmgt adjustments 2022'!M20+'AMR 2022'!M20</f>
        <v>0</v>
      </c>
      <c r="N20" s="24">
        <f>+'FI Jenn 2022'!N20+'FI Joe Abba 2022'!N20+'Bety Adjustments 2022'!N20+'mgmgt adjustments 2022'!N20+'AMR 2022'!N20</f>
        <v>0</v>
      </c>
      <c r="O20" s="24">
        <f>+'FI Jenn 2022'!O20+'FI Joe Abba 2022'!O20+'Bety Adjustments 2022'!O20+'mgmgt adjustments 2022'!O20+'AMR 2022'!O20</f>
        <v>0</v>
      </c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>
        <f>+'FI Jenn 2022'!D21+'FI Joe Abba 2022'!D21+'Bety Adjustments 2022'!D21+'mgmgt adjustments 2022'!D21+'AMR 2022'!D21</f>
        <v>1874.0699999999799</v>
      </c>
      <c r="E21" s="24">
        <f>+'FI Jenn 2022'!E21+'FI Joe Abba 2022'!E21+'Bety Adjustments 2022'!E21+'mgmgt adjustments 2022'!E21+'AMR 2022'!E21</f>
        <v>2498.7599999999902</v>
      </c>
      <c r="F21" s="24">
        <f>+'FI Jenn 2022'!F21+'FI Joe Abba 2022'!F21+'Bety Adjustments 2022'!F21+'mgmgt adjustments 2022'!F21+'AMR 2022'!F21</f>
        <v>3123.45</v>
      </c>
      <c r="G21" s="24">
        <f>+'FI Jenn 2022'!G21+'FI Joe Abba 2022'!G21+'Bety Adjustments 2022'!G21+'mgmgt adjustments 2022'!G21+'AMR 2022'!G21</f>
        <v>4997.5200000000304</v>
      </c>
      <c r="H21" s="24">
        <f>+'FI Jenn 2022'!H21+'FI Joe Abba 2022'!H21+'Bety Adjustments 2022'!H21+'mgmgt adjustments 2022'!H21+'AMR 2022'!H21</f>
        <v>4997.5199999999804</v>
      </c>
      <c r="I21" s="24">
        <f>+'FI Jenn 2022'!I21+'FI Joe Abba 2022'!I21+'Bety Adjustments 2022'!I21+'mgmgt adjustments 2022'!I21+'AMR 2022'!I21</f>
        <v>4997.5199999999804</v>
      </c>
      <c r="J21" s="24">
        <f>+'FI Jenn 2022'!J21+'FI Joe Abba 2022'!J21+'Bety Adjustments 2022'!J21+'mgmgt adjustments 2022'!J21+'AMR 2022'!J21</f>
        <v>5622.2100000000401</v>
      </c>
      <c r="K21" s="24">
        <f>+'FI Jenn 2022'!K21+'FI Joe Abba 2022'!K21+'Bety Adjustments 2022'!K21+'mgmgt adjustments 2022'!K21+'AMR 2022'!K21</f>
        <v>5622.20999999999</v>
      </c>
      <c r="L21" s="24">
        <f>+'FI Jenn 2022'!L21+'FI Joe Abba 2022'!L21+'Bety Adjustments 2022'!L21+'mgmgt adjustments 2022'!L21+'AMR 2022'!L21</f>
        <v>5622.20999999993</v>
      </c>
      <c r="M21" s="24">
        <f>+'FI Jenn 2022'!M21+'FI Joe Abba 2022'!M21+'Bety Adjustments 2022'!M21+'mgmgt adjustments 2022'!M21+'AMR 2022'!M21</f>
        <v>5622.2100000000401</v>
      </c>
      <c r="N21" s="24">
        <f>+'FI Jenn 2022'!N21+'FI Joe Abba 2022'!N21+'Bety Adjustments 2022'!N21+'mgmgt adjustments 2022'!N21+'AMR 2022'!N21</f>
        <v>4997.5199999999804</v>
      </c>
      <c r="O21" s="24">
        <f>+'FI Jenn 2022'!O21+'FI Joe Abba 2022'!O21+'Bety Adjustments 2022'!O21+'mgmgt adjustments 2022'!O21+'AMR 2022'!O21</f>
        <v>12493.8</v>
      </c>
      <c r="P21" s="25">
        <f t="shared" si="0"/>
        <v>62468.999999999942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>
        <f>+'FI Jenn 2022'!D22+'FI Joe Abba 2022'!D22+'Bety Adjustments 2022'!D22+'mgmgt adjustments 2022'!D22+'AMR 2022'!D22</f>
        <v>0</v>
      </c>
      <c r="E22" s="24">
        <f>+'FI Jenn 2022'!E22+'FI Joe Abba 2022'!E22+'Bety Adjustments 2022'!E22+'mgmgt adjustments 2022'!E22+'AMR 2022'!E22</f>
        <v>0</v>
      </c>
      <c r="F22" s="24">
        <f>+'FI Jenn 2022'!F22+'FI Joe Abba 2022'!F22+'Bety Adjustments 2022'!F22+'mgmgt adjustments 2022'!F22+'AMR 2022'!F22</f>
        <v>0</v>
      </c>
      <c r="G22" s="24">
        <f>+'FI Jenn 2022'!G22+'FI Joe Abba 2022'!G22+'Bety Adjustments 2022'!G22+'mgmgt adjustments 2022'!G22+'AMR 2022'!G22</f>
        <v>0</v>
      </c>
      <c r="H22" s="24">
        <f>+'FI Jenn 2022'!H22+'FI Joe Abba 2022'!H22+'Bety Adjustments 2022'!H22+'mgmgt adjustments 2022'!H22+'AMR 2022'!H22</f>
        <v>0</v>
      </c>
      <c r="I22" s="24">
        <f>+'FI Jenn 2022'!I22+'FI Joe Abba 2022'!I22+'Bety Adjustments 2022'!I22+'mgmgt adjustments 2022'!I22+'AMR 2022'!I22</f>
        <v>0</v>
      </c>
      <c r="J22" s="24">
        <f>+'FI Jenn 2022'!J22+'FI Joe Abba 2022'!J22+'Bety Adjustments 2022'!J22+'mgmgt adjustments 2022'!J22+'AMR 2022'!J22</f>
        <v>0</v>
      </c>
      <c r="K22" s="24">
        <f>+'FI Jenn 2022'!K22+'FI Joe Abba 2022'!K22+'Bety Adjustments 2022'!K22+'mgmgt adjustments 2022'!K22+'AMR 2022'!K22</f>
        <v>0</v>
      </c>
      <c r="L22" s="24">
        <f>+'FI Jenn 2022'!L22+'FI Joe Abba 2022'!L22+'Bety Adjustments 2022'!L22+'mgmgt adjustments 2022'!L22+'AMR 2022'!L22</f>
        <v>0</v>
      </c>
      <c r="M22" s="24">
        <f>+'FI Jenn 2022'!M22+'FI Joe Abba 2022'!M22+'Bety Adjustments 2022'!M22+'mgmgt adjustments 2022'!M22+'AMR 2022'!M22</f>
        <v>0</v>
      </c>
      <c r="N22" s="24">
        <f>+'FI Jenn 2022'!N22+'FI Joe Abba 2022'!N22+'Bety Adjustments 2022'!N22+'mgmgt adjustments 2022'!N22+'AMR 2022'!N22</f>
        <v>0</v>
      </c>
      <c r="O22" s="24">
        <f>+'FI Jenn 2022'!O22+'FI Joe Abba 2022'!O22+'Bety Adjustments 2022'!O22+'mgmgt adjustments 2022'!O22+'AMR 2022'!O22</f>
        <v>0</v>
      </c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>
        <f>+'FI Jenn 2022'!D23+'FI Joe Abba 2022'!D23+'Bety Adjustments 2022'!D23+'mgmgt adjustments 2022'!D23+'AMR 2022'!D23</f>
        <v>0</v>
      </c>
      <c r="E23" s="24">
        <f>+'FI Jenn 2022'!E23+'FI Joe Abba 2022'!E23+'Bety Adjustments 2022'!E23+'mgmgt adjustments 2022'!E23+'AMR 2022'!E23</f>
        <v>0</v>
      </c>
      <c r="F23" s="24">
        <f>+'FI Jenn 2022'!F23+'FI Joe Abba 2022'!F23+'Bety Adjustments 2022'!F23+'mgmgt adjustments 2022'!F23+'AMR 2022'!F23</f>
        <v>0</v>
      </c>
      <c r="G23" s="24">
        <f>+'FI Jenn 2022'!G23+'FI Joe Abba 2022'!G23+'Bety Adjustments 2022'!G23+'mgmgt adjustments 2022'!G23+'AMR 2022'!G23</f>
        <v>0</v>
      </c>
      <c r="H23" s="24">
        <f>+'FI Jenn 2022'!H23+'FI Joe Abba 2022'!H23+'Bety Adjustments 2022'!H23+'mgmgt adjustments 2022'!H23+'AMR 2022'!H23</f>
        <v>0</v>
      </c>
      <c r="I23" s="24">
        <f>+'FI Jenn 2022'!I23+'FI Joe Abba 2022'!I23+'Bety Adjustments 2022'!I23+'mgmgt adjustments 2022'!I23+'AMR 2022'!I23</f>
        <v>0</v>
      </c>
      <c r="J23" s="24">
        <f>+'FI Jenn 2022'!J23+'FI Joe Abba 2022'!J23+'Bety Adjustments 2022'!J23+'mgmgt adjustments 2022'!J23+'AMR 2022'!J23</f>
        <v>0</v>
      </c>
      <c r="K23" s="24">
        <f>+'FI Jenn 2022'!K23+'FI Joe Abba 2022'!K23+'Bety Adjustments 2022'!K23+'mgmgt adjustments 2022'!K23+'AMR 2022'!K23</f>
        <v>0</v>
      </c>
      <c r="L23" s="24">
        <f>+'FI Jenn 2022'!L23+'FI Joe Abba 2022'!L23+'Bety Adjustments 2022'!L23+'mgmgt adjustments 2022'!L23+'AMR 2022'!L23</f>
        <v>0</v>
      </c>
      <c r="M23" s="24">
        <f>+'FI Jenn 2022'!M23+'FI Joe Abba 2022'!M23+'Bety Adjustments 2022'!M23+'mgmgt adjustments 2022'!M23+'AMR 2022'!M23</f>
        <v>0</v>
      </c>
      <c r="N23" s="28">
        <f>+'FI Jenn 2022'!N23+'FI Joe Abba 2022'!N23+'Bety Adjustments 2022'!N23+'mgmgt adjustments 2022'!N23+'AMR 2022'!N23</f>
        <v>0</v>
      </c>
      <c r="O23" s="24">
        <f>+'FI Jenn 2022'!O23+'FI Joe Abba 2022'!O23+'Bety Adjustments 2022'!O23+'mgmgt adjustments 2022'!O23+'AMR 2022'!O23</f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>
        <f>+'FI Jenn 2022'!D24+'FI Joe Abba 2022'!D24+'Bety Adjustments 2022'!D24+'mgmgt adjustments 2022'!D24+'AMR 2022'!D24</f>
        <v>263.25</v>
      </c>
      <c r="E24" s="24">
        <f>+'FI Jenn 2022'!E24+'FI Joe Abba 2022'!E24+'Bety Adjustments 2022'!E24+'mgmgt adjustments 2022'!E24+'AMR 2022'!E24</f>
        <v>351</v>
      </c>
      <c r="F24" s="24">
        <f>+'FI Jenn 2022'!F24+'FI Joe Abba 2022'!F24+'Bety Adjustments 2022'!F24+'mgmgt adjustments 2022'!F24+'AMR 2022'!F24</f>
        <v>438.75</v>
      </c>
      <c r="G24" s="24">
        <f>+'FI Jenn 2022'!G24+'FI Joe Abba 2022'!G24+'Bety Adjustments 2022'!G24+'mgmgt adjustments 2022'!G24+'AMR 2022'!G24</f>
        <v>702</v>
      </c>
      <c r="H24" s="24">
        <f>+'FI Jenn 2022'!H24+'FI Joe Abba 2022'!H24+'Bety Adjustments 2022'!H24+'mgmgt adjustments 2022'!H24+'AMR 2022'!H24</f>
        <v>702</v>
      </c>
      <c r="I24" s="24">
        <f>+'FI Jenn 2022'!I24+'FI Joe Abba 2022'!I24+'Bety Adjustments 2022'!I24+'mgmgt adjustments 2022'!I24+'AMR 2022'!I24</f>
        <v>702</v>
      </c>
      <c r="J24" s="24">
        <f>+'FI Jenn 2022'!J24+'FI Joe Abba 2022'!J24+'Bety Adjustments 2022'!J24+'mgmgt adjustments 2022'!J24+'AMR 2022'!J24</f>
        <v>789.75</v>
      </c>
      <c r="K24" s="24">
        <f>+'FI Jenn 2022'!K24+'FI Joe Abba 2022'!K24+'Bety Adjustments 2022'!K24+'mgmgt adjustments 2022'!K24+'AMR 2022'!K24</f>
        <v>789.75</v>
      </c>
      <c r="L24" s="24">
        <f>+'FI Jenn 2022'!L24+'FI Joe Abba 2022'!L24+'Bety Adjustments 2022'!L24+'mgmgt adjustments 2022'!L24+'AMR 2022'!L24</f>
        <v>789.75</v>
      </c>
      <c r="M24" s="24">
        <f>+'FI Jenn 2022'!M24+'FI Joe Abba 2022'!M24+'Bety Adjustments 2022'!M24+'mgmgt adjustments 2022'!M24+'AMR 2022'!M24</f>
        <v>789.75</v>
      </c>
      <c r="N24" s="24">
        <f>+'FI Jenn 2022'!N24+'FI Joe Abba 2022'!N24+'Bety Adjustments 2022'!N24+'mgmgt adjustments 2022'!N24+'AMR 2022'!N24</f>
        <v>702</v>
      </c>
      <c r="O24" s="24">
        <f>+'FI Jenn 2022'!O24+'FI Joe Abba 2022'!O24+'Bety Adjustments 2022'!O24+'mgmgt adjustments 2022'!O24+'AMR 2022'!O24</f>
        <v>1755</v>
      </c>
      <c r="P24" s="25">
        <f t="shared" si="0"/>
        <v>8775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>
        <f>+'FI Jenn 2022'!D25+'FI Joe Abba 2022'!D25+'Bety Adjustments 2022'!D25+'mgmgt adjustments 2022'!D25+'AMR 2022'!D25</f>
        <v>0</v>
      </c>
      <c r="E25" s="24">
        <f>+'FI Jenn 2022'!E25+'FI Joe Abba 2022'!E25+'Bety Adjustments 2022'!E25+'mgmgt adjustments 2022'!E25+'AMR 2022'!E25</f>
        <v>0</v>
      </c>
      <c r="F25" s="24">
        <f>+'FI Jenn 2022'!F25+'FI Joe Abba 2022'!F25+'Bety Adjustments 2022'!F25+'mgmgt adjustments 2022'!F25+'AMR 2022'!F25</f>
        <v>0</v>
      </c>
      <c r="G25" s="24">
        <f>+'FI Jenn 2022'!G25+'FI Joe Abba 2022'!G25+'Bety Adjustments 2022'!G25+'mgmgt adjustments 2022'!G25+'AMR 2022'!G25</f>
        <v>0</v>
      </c>
      <c r="H25" s="24">
        <f>+'FI Jenn 2022'!H25+'FI Joe Abba 2022'!H25+'Bety Adjustments 2022'!H25+'mgmgt adjustments 2022'!H25+'AMR 2022'!H25</f>
        <v>0</v>
      </c>
      <c r="I25" s="24">
        <f>+'FI Jenn 2022'!I25+'FI Joe Abba 2022'!I25+'Bety Adjustments 2022'!I25+'mgmgt adjustments 2022'!I25+'AMR 2022'!I25</f>
        <v>0</v>
      </c>
      <c r="J25" s="24">
        <f>+'FI Jenn 2022'!J25+'FI Joe Abba 2022'!J25+'Bety Adjustments 2022'!J25+'mgmgt adjustments 2022'!J25+'AMR 2022'!J25</f>
        <v>0</v>
      </c>
      <c r="K25" s="24">
        <f>+'FI Jenn 2022'!K25+'FI Joe Abba 2022'!K25+'Bety Adjustments 2022'!K25+'mgmgt adjustments 2022'!K25+'AMR 2022'!K25</f>
        <v>0</v>
      </c>
      <c r="L25" s="24">
        <f>+'FI Jenn 2022'!L25+'FI Joe Abba 2022'!L25+'Bety Adjustments 2022'!L25+'mgmgt adjustments 2022'!L25+'AMR 2022'!L25</f>
        <v>0</v>
      </c>
      <c r="M25" s="24">
        <f>+'FI Jenn 2022'!M25+'FI Joe Abba 2022'!M25+'Bety Adjustments 2022'!M25+'mgmgt adjustments 2022'!M25+'AMR 2022'!M25</f>
        <v>0</v>
      </c>
      <c r="N25" s="24">
        <f>+'FI Jenn 2022'!N25+'FI Joe Abba 2022'!N25+'Bety Adjustments 2022'!N25+'mgmgt adjustments 2022'!N25+'AMR 2022'!N25</f>
        <v>0</v>
      </c>
      <c r="O25" s="24">
        <f>+'FI Jenn 2022'!O25+'FI Joe Abba 2022'!O25+'Bety Adjustments 2022'!O25+'mgmgt adjustments 2022'!O25+'AMR 2022'!O25</f>
        <v>0</v>
      </c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>
        <f>+'FI Jenn 2022'!D26+'FI Joe Abba 2022'!D26+'Bety Adjustments 2022'!D26+'mgmgt adjustments 2022'!D26+'AMR 2022'!D26</f>
        <v>226.51549383289614</v>
      </c>
      <c r="E26" s="24">
        <f>+'FI Jenn 2022'!E26+'FI Joe Abba 2022'!E26+'Bety Adjustments 2022'!E26+'mgmgt adjustments 2022'!E26+'AMR 2022'!E26</f>
        <v>226.40489056442303</v>
      </c>
      <c r="F26" s="24">
        <f>+'FI Jenn 2022'!F26+'FI Joe Abba 2022'!F26+'Bety Adjustments 2022'!F26+'mgmgt adjustments 2022'!F26+'AMR 2022'!F26</f>
        <v>226.51549383289614</v>
      </c>
      <c r="G26" s="24">
        <f>+'FI Jenn 2022'!G26+'FI Joe Abba 2022'!G26+'Bety Adjustments 2022'!G26+'mgmgt adjustments 2022'!G26+'AMR 2022'!G26</f>
        <v>226.40489056442303</v>
      </c>
      <c r="H26" s="24">
        <f>+'FI Jenn 2022'!H26+'FI Joe Abba 2022'!H26+'Bety Adjustments 2022'!H26+'mgmgt adjustments 2022'!H26+'AMR 2022'!H26</f>
        <v>226.51549383289614</v>
      </c>
      <c r="I26" s="24">
        <f>+'FI Jenn 2022'!I26+'FI Joe Abba 2022'!I26+'Bety Adjustments 2022'!I26+'mgmgt adjustments 2022'!I26+'AMR 2022'!I26</f>
        <v>226.40489056442303</v>
      </c>
      <c r="J26" s="24">
        <f>+'FI Jenn 2022'!J26+'FI Joe Abba 2022'!J26+'Bety Adjustments 2022'!J26+'mgmgt adjustments 2022'!J26+'AMR 2022'!J26</f>
        <v>226.51549383289614</v>
      </c>
      <c r="K26" s="24">
        <f>+'FI Jenn 2022'!K26+'FI Joe Abba 2022'!K26+'Bety Adjustments 2022'!K26+'mgmgt adjustments 2022'!K26+'AMR 2022'!K26</f>
        <v>226.40489056442303</v>
      </c>
      <c r="L26" s="24">
        <f>+'FI Jenn 2022'!L26+'FI Joe Abba 2022'!L26+'Bety Adjustments 2022'!L26+'mgmgt adjustments 2022'!L26+'AMR 2022'!L26</f>
        <v>226.51549383289614</v>
      </c>
      <c r="M26" s="24">
        <f>+'FI Jenn 2022'!M26+'FI Joe Abba 2022'!M26+'Bety Adjustments 2022'!M26+'mgmgt adjustments 2022'!M26+'AMR 2022'!M26</f>
        <v>226.40489056442303</v>
      </c>
      <c r="N26" s="24">
        <f>+'FI Jenn 2022'!N26+'FI Joe Abba 2022'!N26+'Bety Adjustments 2022'!N26+'mgmgt adjustments 2022'!N26+'AMR 2022'!N26</f>
        <v>226.51549383289614</v>
      </c>
      <c r="O26" s="24">
        <f>+'FI Jenn 2022'!O26+'FI Joe Abba 2022'!O26+'Bety Adjustments 2022'!O26+'mgmgt adjustments 2022'!O26+'AMR 2022'!O26</f>
        <v>226.40489056442303</v>
      </c>
      <c r="P26" s="25">
        <f t="shared" si="0"/>
        <v>2717.5223063839148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>
        <f>+'FI Jenn 2022'!D27+'FI Joe Abba 2022'!D27+'Bety Adjustments 2022'!D27+'mgmgt adjustments 2022'!D27+'AMR 2022'!D27</f>
        <v>0</v>
      </c>
      <c r="E27" s="24">
        <f>+'FI Jenn 2022'!E27+'FI Joe Abba 2022'!E27+'Bety Adjustments 2022'!E27+'mgmgt adjustments 2022'!E27+'AMR 2022'!E27</f>
        <v>0</v>
      </c>
      <c r="F27" s="24">
        <f>+'FI Jenn 2022'!F27+'FI Joe Abba 2022'!F27+'Bety Adjustments 2022'!F27+'mgmgt adjustments 2022'!F27+'AMR 2022'!F27</f>
        <v>0</v>
      </c>
      <c r="G27" s="24">
        <f>+'FI Jenn 2022'!G27+'FI Joe Abba 2022'!G27+'Bety Adjustments 2022'!G27+'mgmgt adjustments 2022'!G27+'AMR 2022'!G27</f>
        <v>0</v>
      </c>
      <c r="H27" s="24">
        <f>+'FI Jenn 2022'!H27+'FI Joe Abba 2022'!H27+'Bety Adjustments 2022'!H27+'mgmgt adjustments 2022'!H27+'AMR 2022'!H27</f>
        <v>0</v>
      </c>
      <c r="I27" s="24">
        <f>+'FI Jenn 2022'!I27+'FI Joe Abba 2022'!I27+'Bety Adjustments 2022'!I27+'mgmgt adjustments 2022'!I27+'AMR 2022'!I27</f>
        <v>0</v>
      </c>
      <c r="J27" s="24">
        <f>+'FI Jenn 2022'!J27+'FI Joe Abba 2022'!J27+'Bety Adjustments 2022'!J27+'mgmgt adjustments 2022'!J27+'AMR 2022'!J27</f>
        <v>0</v>
      </c>
      <c r="K27" s="24">
        <f>+'FI Jenn 2022'!K27+'FI Joe Abba 2022'!K27+'Bety Adjustments 2022'!K27+'mgmgt adjustments 2022'!K27+'AMR 2022'!K27</f>
        <v>0</v>
      </c>
      <c r="L27" s="24">
        <f>+'FI Jenn 2022'!L27+'FI Joe Abba 2022'!L27+'Bety Adjustments 2022'!L27+'mgmgt adjustments 2022'!L27+'AMR 2022'!L27</f>
        <v>0</v>
      </c>
      <c r="M27" s="24">
        <f>+'FI Jenn 2022'!M27+'FI Joe Abba 2022'!M27+'Bety Adjustments 2022'!M27+'mgmgt adjustments 2022'!M27+'AMR 2022'!M27</f>
        <v>0</v>
      </c>
      <c r="N27" s="24">
        <f>+'FI Jenn 2022'!N27+'FI Joe Abba 2022'!N27+'Bety Adjustments 2022'!N27+'mgmgt adjustments 2022'!N27+'AMR 2022'!N27</f>
        <v>0</v>
      </c>
      <c r="O27" s="24">
        <f>+'FI Jenn 2022'!O27+'FI Joe Abba 2022'!O27+'Bety Adjustments 2022'!O27+'mgmgt adjustments 2022'!O27+'AMR 2022'!O27</f>
        <v>0</v>
      </c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>
        <f>+'FI Jenn 2022'!D28+'FI Joe Abba 2022'!D28+'Bety Adjustments 2022'!D28+'mgmgt adjustments 2022'!D28+'AMR 2022'!D28</f>
        <v>0</v>
      </c>
      <c r="E28" s="24">
        <f>+'FI Jenn 2022'!E28+'FI Joe Abba 2022'!E28+'Bety Adjustments 2022'!E28+'mgmgt adjustments 2022'!E28+'AMR 2022'!E28</f>
        <v>0</v>
      </c>
      <c r="F28" s="24">
        <f>+'FI Jenn 2022'!F28+'FI Joe Abba 2022'!F28+'Bety Adjustments 2022'!F28+'mgmgt adjustments 2022'!F28+'AMR 2022'!F28</f>
        <v>0</v>
      </c>
      <c r="G28" s="24">
        <f>+'FI Jenn 2022'!G28+'FI Joe Abba 2022'!G28+'Bety Adjustments 2022'!G28+'mgmgt adjustments 2022'!G28+'AMR 2022'!G28</f>
        <v>0</v>
      </c>
      <c r="H28" s="24">
        <f>+'FI Jenn 2022'!H28+'FI Joe Abba 2022'!H28+'Bety Adjustments 2022'!H28+'mgmgt adjustments 2022'!H28+'AMR 2022'!H28</f>
        <v>0</v>
      </c>
      <c r="I28" s="24">
        <f>+'FI Jenn 2022'!I28+'FI Joe Abba 2022'!I28+'Bety Adjustments 2022'!I28+'mgmgt adjustments 2022'!I28+'AMR 2022'!I28</f>
        <v>0</v>
      </c>
      <c r="J28" s="24">
        <f>+'FI Jenn 2022'!J28+'FI Joe Abba 2022'!J28+'Bety Adjustments 2022'!J28+'mgmgt adjustments 2022'!J28+'AMR 2022'!J28</f>
        <v>0</v>
      </c>
      <c r="K28" s="24">
        <f>+'FI Jenn 2022'!K28+'FI Joe Abba 2022'!K28+'Bety Adjustments 2022'!K28+'mgmgt adjustments 2022'!K28+'AMR 2022'!K28</f>
        <v>0</v>
      </c>
      <c r="L28" s="24">
        <f>+'FI Jenn 2022'!L28+'FI Joe Abba 2022'!L28+'Bety Adjustments 2022'!L28+'mgmgt adjustments 2022'!L28+'AMR 2022'!L28</f>
        <v>0</v>
      </c>
      <c r="M28" s="24">
        <f>+'FI Jenn 2022'!M28+'FI Joe Abba 2022'!M28+'Bety Adjustments 2022'!M28+'mgmgt adjustments 2022'!M28+'AMR 2022'!M28</f>
        <v>0</v>
      </c>
      <c r="N28" s="24">
        <f>+'FI Jenn 2022'!N28+'FI Joe Abba 2022'!N28+'Bety Adjustments 2022'!N28+'mgmgt adjustments 2022'!N28+'AMR 2022'!N28</f>
        <v>0</v>
      </c>
      <c r="O28" s="24">
        <f>+'FI Jenn 2022'!O28+'FI Joe Abba 2022'!O28+'Bety Adjustments 2022'!O28+'mgmgt adjustments 2022'!O28+'AMR 2022'!O28</f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>
        <f>+'FI Jenn 2022'!D29+'FI Joe Abba 2022'!D29+'Bety Adjustments 2022'!D29+'mgmgt adjustments 2022'!D29+'AMR 2022'!D29</f>
        <v>14.123224260537972</v>
      </c>
      <c r="E29" s="24">
        <f>+'FI Jenn 2022'!E29+'FI Joe Abba 2022'!E29+'Bety Adjustments 2022'!E29+'mgmgt adjustments 2022'!E29+'AMR 2022'!E29</f>
        <v>18.830965680721107</v>
      </c>
      <c r="F29" s="24">
        <f>+'FI Jenn 2022'!F29+'FI Joe Abba 2022'!F29+'Bety Adjustments 2022'!F29+'mgmgt adjustments 2022'!F29+'AMR 2022'!F29</f>
        <v>23.53870710090424</v>
      </c>
      <c r="G29" s="24">
        <f>+'FI Jenn 2022'!G29+'FI Joe Abba 2022'!G29+'Bety Adjustments 2022'!G29+'mgmgt adjustments 2022'!G29+'AMR 2022'!G29</f>
        <v>37.661931361436494</v>
      </c>
      <c r="H29" s="24">
        <f>+'FI Jenn 2022'!H29+'FI Joe Abba 2022'!H29+'Bety Adjustments 2022'!H29+'mgmgt adjustments 2022'!H29+'AMR 2022'!H29</f>
        <v>37.661931361442214</v>
      </c>
      <c r="I29" s="24">
        <f>+'FI Jenn 2022'!I29+'FI Joe Abba 2022'!I29+'Bety Adjustments 2022'!I29+'mgmgt adjustments 2022'!I29+'AMR 2022'!I29</f>
        <v>37.661931361442214</v>
      </c>
      <c r="J29" s="24">
        <f>+'FI Jenn 2022'!J29+'FI Joe Abba 2022'!J29+'Bety Adjustments 2022'!J29+'mgmgt adjustments 2022'!J29+'AMR 2022'!J29</f>
        <v>42.369672781619627</v>
      </c>
      <c r="K29" s="24">
        <f>+'FI Jenn 2022'!K29+'FI Joe Abba 2022'!K29+'Bety Adjustments 2022'!K29+'mgmgt adjustments 2022'!K29+'AMR 2022'!K29</f>
        <v>42.369672781625347</v>
      </c>
      <c r="L29" s="24">
        <f>+'FI Jenn 2022'!L29+'FI Joe Abba 2022'!L29+'Bety Adjustments 2022'!L29+'mgmgt adjustments 2022'!L29+'AMR 2022'!L29</f>
        <v>42.369672781619627</v>
      </c>
      <c r="M29" s="24">
        <f>+'FI Jenn 2022'!M29+'FI Joe Abba 2022'!M29+'Bety Adjustments 2022'!M29+'mgmgt adjustments 2022'!M29+'AMR 2022'!M29</f>
        <v>42.369672781619627</v>
      </c>
      <c r="N29" s="24">
        <f>+'FI Jenn 2022'!N29+'FI Joe Abba 2022'!N29+'Bety Adjustments 2022'!N29+'mgmgt adjustments 2022'!N29+'AMR 2022'!N29</f>
        <v>37.661931361442214</v>
      </c>
      <c r="O29" s="24">
        <f>+'FI Jenn 2022'!O29+'FI Joe Abba 2022'!O29+'Bety Adjustments 2022'!O29+'mgmgt adjustments 2022'!O29+'AMR 2022'!O29</f>
        <v>94.154828403605521</v>
      </c>
      <c r="P29" s="25">
        <f t="shared" si="0"/>
        <v>470.77414201801616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>
        <f>+'FI Jenn 2022'!D30+'FI Joe Abba 2022'!D30+'Bety Adjustments 2022'!D30+'mgmgt adjustments 2022'!D30+'AMR 2022'!D30</f>
        <v>0</v>
      </c>
      <c r="E30" s="24">
        <f>+'FI Jenn 2022'!E30+'FI Joe Abba 2022'!E30+'Bety Adjustments 2022'!E30+'mgmgt adjustments 2022'!E30+'AMR 2022'!E30</f>
        <v>0</v>
      </c>
      <c r="F30" s="24">
        <f>+'FI Jenn 2022'!F30+'FI Joe Abba 2022'!F30+'Bety Adjustments 2022'!F30+'mgmgt adjustments 2022'!F30+'AMR 2022'!F30</f>
        <v>0</v>
      </c>
      <c r="G30" s="24">
        <f>+'FI Jenn 2022'!G30+'FI Joe Abba 2022'!G30+'Bety Adjustments 2022'!G30+'mgmgt adjustments 2022'!G30+'AMR 2022'!G30</f>
        <v>0</v>
      </c>
      <c r="H30" s="24">
        <f>+'FI Jenn 2022'!H30+'FI Joe Abba 2022'!H30+'Bety Adjustments 2022'!H30+'mgmgt adjustments 2022'!H30+'AMR 2022'!H30</f>
        <v>0</v>
      </c>
      <c r="I30" s="24">
        <f>+'FI Jenn 2022'!I30+'FI Joe Abba 2022'!I30+'Bety Adjustments 2022'!I30+'mgmgt adjustments 2022'!I30+'AMR 2022'!I30</f>
        <v>0</v>
      </c>
      <c r="J30" s="24">
        <f>+'FI Jenn 2022'!J30+'FI Joe Abba 2022'!J30+'Bety Adjustments 2022'!J30+'mgmgt adjustments 2022'!J30+'AMR 2022'!J30</f>
        <v>0</v>
      </c>
      <c r="K30" s="24">
        <f>+'FI Jenn 2022'!K30+'FI Joe Abba 2022'!K30+'Bety Adjustments 2022'!K30+'mgmgt adjustments 2022'!K30+'AMR 2022'!K30</f>
        <v>0</v>
      </c>
      <c r="L30" s="24">
        <f>+'FI Jenn 2022'!L30+'FI Joe Abba 2022'!L30+'Bety Adjustments 2022'!L30+'mgmgt adjustments 2022'!L30+'AMR 2022'!L30</f>
        <v>0</v>
      </c>
      <c r="M30" s="24">
        <f>+'FI Jenn 2022'!M30+'FI Joe Abba 2022'!M30+'Bety Adjustments 2022'!M30+'mgmgt adjustments 2022'!M30+'AMR 2022'!M30</f>
        <v>0</v>
      </c>
      <c r="N30" s="24">
        <f>+'FI Jenn 2022'!N30+'FI Joe Abba 2022'!N30+'Bety Adjustments 2022'!N30+'mgmgt adjustments 2022'!N30+'AMR 2022'!N30</f>
        <v>0</v>
      </c>
      <c r="O30" s="24">
        <f>+'FI Jenn 2022'!O30+'FI Joe Abba 2022'!O30+'Bety Adjustments 2022'!O30+'mgmgt adjustments 2022'!O30+'AMR 2022'!O30</f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>
        <f>+'FI Jenn 2022'!D31+'FI Joe Abba 2022'!D31+'Bety Adjustments 2022'!D31+'mgmgt adjustments 2022'!D31+'AMR 2022'!D31</f>
        <v>5.0044124129489376</v>
      </c>
      <c r="E31" s="24">
        <f>+'FI Jenn 2022'!E31+'FI Joe Abba 2022'!E31+'Bety Adjustments 2022'!E31+'mgmgt adjustments 2022'!E31+'AMR 2022'!E31</f>
        <v>6.6725498839332662</v>
      </c>
      <c r="F31" s="24">
        <f>+'FI Jenn 2022'!F31+'FI Joe Abba 2022'!F31+'Bety Adjustments 2022'!F31+'mgmgt adjustments 2022'!F31+'AMR 2022'!F31</f>
        <v>8.3406873549175948</v>
      </c>
      <c r="G31" s="24">
        <f>+'FI Jenn 2022'!G31+'FI Joe Abba 2022'!G31+'Bety Adjustments 2022'!G31+'mgmgt adjustments 2022'!G31+'AMR 2022'!G31</f>
        <v>13.345099767864507</v>
      </c>
      <c r="H31" s="24">
        <f>+'FI Jenn 2022'!H31+'FI Joe Abba 2022'!H31+'Bety Adjustments 2022'!H31+'mgmgt adjustments 2022'!H31+'AMR 2022'!H31</f>
        <v>13.345099767866532</v>
      </c>
      <c r="I31" s="24">
        <f>+'FI Jenn 2022'!I31+'FI Joe Abba 2022'!I31+'Bety Adjustments 2022'!I31+'mgmgt adjustments 2022'!I31+'AMR 2022'!I31</f>
        <v>13.345099767866532</v>
      </c>
      <c r="J31" s="24">
        <f>+'FI Jenn 2022'!J31+'FI Joe Abba 2022'!J31+'Bety Adjustments 2022'!J31+'mgmgt adjustments 2022'!J31+'AMR 2022'!J31</f>
        <v>15.013237238848836</v>
      </c>
      <c r="K31" s="24">
        <f>+'FI Jenn 2022'!K31+'FI Joe Abba 2022'!K31+'Bety Adjustments 2022'!K31+'mgmgt adjustments 2022'!K31+'AMR 2022'!K31</f>
        <v>15.013237238850861</v>
      </c>
      <c r="L31" s="24">
        <f>+'FI Jenn 2022'!L31+'FI Joe Abba 2022'!L31+'Bety Adjustments 2022'!L31+'mgmgt adjustments 2022'!L31+'AMR 2022'!L31</f>
        <v>15.013237238848836</v>
      </c>
      <c r="M31" s="24">
        <f>+'FI Jenn 2022'!M31+'FI Joe Abba 2022'!M31+'Bety Adjustments 2022'!M31+'mgmgt adjustments 2022'!M31+'AMR 2022'!M31</f>
        <v>15.013237238848836</v>
      </c>
      <c r="N31" s="24">
        <f>+'FI Jenn 2022'!N31+'FI Joe Abba 2022'!N31+'Bety Adjustments 2022'!N31+'mgmgt adjustments 2022'!N31+'AMR 2022'!N31</f>
        <v>13.345099767866532</v>
      </c>
      <c r="O31" s="24">
        <f>+'FI Jenn 2022'!O31+'FI Joe Abba 2022'!O31+'Bety Adjustments 2022'!O31+'mgmgt adjustments 2022'!O31+'AMR 2022'!O31</f>
        <v>33.362749419666329</v>
      </c>
      <c r="P31" s="25">
        <f t="shared" si="0"/>
        <v>166.81374709832758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>
        <f>+'FI Jenn 2022'!D32+'FI Joe Abba 2022'!D32+'Bety Adjustments 2022'!D32+'mgmgt adjustments 2022'!D32+'AMR 2022'!D32</f>
        <v>0</v>
      </c>
      <c r="E32" s="24">
        <f>+'FI Jenn 2022'!E32+'FI Joe Abba 2022'!E32+'Bety Adjustments 2022'!E32+'mgmgt adjustments 2022'!E32+'AMR 2022'!E32</f>
        <v>0</v>
      </c>
      <c r="F32" s="24">
        <f>+'FI Jenn 2022'!F32+'FI Joe Abba 2022'!F32+'Bety Adjustments 2022'!F32+'mgmgt adjustments 2022'!F32+'AMR 2022'!F32</f>
        <v>0</v>
      </c>
      <c r="G32" s="24">
        <f>+'FI Jenn 2022'!G32+'FI Joe Abba 2022'!G32+'Bety Adjustments 2022'!G32+'mgmgt adjustments 2022'!G32+'AMR 2022'!G32</f>
        <v>0</v>
      </c>
      <c r="H32" s="24">
        <f>+'FI Jenn 2022'!H32+'FI Joe Abba 2022'!H32+'Bety Adjustments 2022'!H32+'mgmgt adjustments 2022'!H32+'AMR 2022'!H32</f>
        <v>0</v>
      </c>
      <c r="I32" s="24">
        <f>+'FI Jenn 2022'!I32+'FI Joe Abba 2022'!I32+'Bety Adjustments 2022'!I32+'mgmgt adjustments 2022'!I32+'AMR 2022'!I32</f>
        <v>0</v>
      </c>
      <c r="J32" s="24">
        <f>+'FI Jenn 2022'!J32+'FI Joe Abba 2022'!J32+'Bety Adjustments 2022'!J32+'mgmgt adjustments 2022'!J32+'AMR 2022'!J32</f>
        <v>0</v>
      </c>
      <c r="K32" s="24">
        <f>+'FI Jenn 2022'!K32+'FI Joe Abba 2022'!K32+'Bety Adjustments 2022'!K32+'mgmgt adjustments 2022'!K32+'AMR 2022'!K32</f>
        <v>0</v>
      </c>
      <c r="L32" s="24">
        <f>+'FI Jenn 2022'!L32+'FI Joe Abba 2022'!L32+'Bety Adjustments 2022'!L32+'mgmgt adjustments 2022'!L32+'AMR 2022'!L32</f>
        <v>0</v>
      </c>
      <c r="M32" s="24">
        <f>+'FI Jenn 2022'!M32+'FI Joe Abba 2022'!M32+'Bety Adjustments 2022'!M32+'mgmgt adjustments 2022'!M32+'AMR 2022'!M32</f>
        <v>0</v>
      </c>
      <c r="N32" s="24">
        <f>+'FI Jenn 2022'!N32+'FI Joe Abba 2022'!N32+'Bety Adjustments 2022'!N32+'mgmgt adjustments 2022'!N32+'AMR 2022'!N32</f>
        <v>0</v>
      </c>
      <c r="O32" s="24">
        <f>+'FI Jenn 2022'!O32+'FI Joe Abba 2022'!O32+'Bety Adjustments 2022'!O32+'mgmgt adjustments 2022'!O32+'AMR 2022'!O32</f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>
        <f>+'FI Jenn 2022'!D33+'FI Joe Abba 2022'!D33+'Bety Adjustments 2022'!D33+'mgmgt adjustments 2022'!D33+'AMR 2022'!D33</f>
        <v>2.7103310387801103</v>
      </c>
      <c r="E33" s="24">
        <f>+'FI Jenn 2022'!E33+'FI Joe Abba 2022'!E33+'Bety Adjustments 2022'!E33+'mgmgt adjustments 2022'!E33+'AMR 2022'!E33</f>
        <v>3.6137747183733908</v>
      </c>
      <c r="F33" s="24">
        <f>+'FI Jenn 2022'!F33+'FI Joe Abba 2022'!F33+'Bety Adjustments 2022'!F33+'mgmgt adjustments 2022'!F33+'AMR 2022'!F33</f>
        <v>4.5172183979669391</v>
      </c>
      <c r="G33" s="24">
        <f>+'FI Jenn 2022'!G33+'FI Joe Abba 2022'!G33+'Bety Adjustments 2022'!G33+'mgmgt adjustments 2022'!G33+'AMR 2022'!G33</f>
        <v>7.2275494367470499</v>
      </c>
      <c r="H33" s="24">
        <f>+'FI Jenn 2022'!H33+'FI Joe Abba 2022'!H33+'Bety Adjustments 2022'!H33+'mgmgt adjustments 2022'!H33+'AMR 2022'!H33</f>
        <v>7.2275494367467816</v>
      </c>
      <c r="I33" s="24">
        <f>+'FI Jenn 2022'!I33+'FI Joe Abba 2022'!I33+'Bety Adjustments 2022'!I33+'mgmgt adjustments 2022'!I33+'AMR 2022'!I33</f>
        <v>7.2275494367470499</v>
      </c>
      <c r="J33" s="24">
        <f>+'FI Jenn 2022'!J33+'FI Joe Abba 2022'!J33+'Bety Adjustments 2022'!J33+'mgmgt adjustments 2022'!J33+'AMR 2022'!J33</f>
        <v>8.1309931163403313</v>
      </c>
      <c r="K33" s="24">
        <f>+'FI Jenn 2022'!K33+'FI Joe Abba 2022'!K33+'Bety Adjustments 2022'!K33+'mgmgt adjustments 2022'!K33+'AMR 2022'!K33</f>
        <v>8.1309931163403313</v>
      </c>
      <c r="L33" s="24">
        <f>+'FI Jenn 2022'!L33+'FI Joe Abba 2022'!L33+'Bety Adjustments 2022'!L33+'mgmgt adjustments 2022'!L33+'AMR 2022'!L33</f>
        <v>8.1309931163400631</v>
      </c>
      <c r="M33" s="24">
        <f>+'FI Jenn 2022'!M33+'FI Joe Abba 2022'!M33+'Bety Adjustments 2022'!M33+'mgmgt adjustments 2022'!M33+'AMR 2022'!M33</f>
        <v>8.1309931163403313</v>
      </c>
      <c r="N33" s="24">
        <f>+'FI Jenn 2022'!N33+'FI Joe Abba 2022'!N33+'Bety Adjustments 2022'!N33+'mgmgt adjustments 2022'!N33+'AMR 2022'!N33</f>
        <v>7.2275494367470499</v>
      </c>
      <c r="O33" s="24">
        <f>+'FI Jenn 2022'!O33+'FI Joe Abba 2022'!O33+'Bety Adjustments 2022'!O33+'mgmgt adjustments 2022'!O33+'AMR 2022'!O33</f>
        <v>18.068873591867224</v>
      </c>
      <c r="P33" s="25">
        <f t="shared" si="0"/>
        <v>90.344367959336665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>
        <f>+'FI Jenn 2022'!D34+'FI Joe Abba 2022'!D34+'Bety Adjustments 2022'!D34+'mgmgt adjustments 2022'!D34+'AMR 2022'!D34</f>
        <v>0.55604582366110078</v>
      </c>
      <c r="E34" s="24">
        <f>+'FI Jenn 2022'!E34+'FI Joe Abba 2022'!E34+'Bety Adjustments 2022'!E34+'mgmgt adjustments 2022'!E34+'AMR 2022'!E34</f>
        <v>0.74139443154811613</v>
      </c>
      <c r="F34" s="24">
        <f>+'FI Jenn 2022'!F34+'FI Joe Abba 2022'!F34+'Bety Adjustments 2022'!F34+'mgmgt adjustments 2022'!F34+'AMR 2022'!F34</f>
        <v>0.92674303943518632</v>
      </c>
      <c r="G34" s="24">
        <f>+'FI Jenn 2022'!G34+'FI Joe Abba 2022'!G34+'Bety Adjustments 2022'!G34+'mgmgt adjustments 2022'!G34+'AMR 2022'!G34</f>
        <v>1.4827888630962873</v>
      </c>
      <c r="H34" s="24">
        <f>+'FI Jenn 2022'!H34+'FI Joe Abba 2022'!H34+'Bety Adjustments 2022'!H34+'mgmgt adjustments 2022'!H34+'AMR 2022'!H34</f>
        <v>1.4827888630962323</v>
      </c>
      <c r="I34" s="24">
        <f>+'FI Jenn 2022'!I34+'FI Joe Abba 2022'!I34+'Bety Adjustments 2022'!I34+'mgmgt adjustments 2022'!I34+'AMR 2022'!I34</f>
        <v>1.4827888630962873</v>
      </c>
      <c r="J34" s="24">
        <f>+'FI Jenn 2022'!J34+'FI Joe Abba 2022'!J34+'Bety Adjustments 2022'!J34+'mgmgt adjustments 2022'!J34+'AMR 2022'!J34</f>
        <v>1.6681374709833026</v>
      </c>
      <c r="K34" s="24">
        <f>+'FI Jenn 2022'!K34+'FI Joe Abba 2022'!K34+'Bety Adjustments 2022'!K34+'mgmgt adjustments 2022'!K34+'AMR 2022'!K34</f>
        <v>1.6681374709833026</v>
      </c>
      <c r="L34" s="24">
        <f>+'FI Jenn 2022'!L34+'FI Joe Abba 2022'!L34+'Bety Adjustments 2022'!L34+'mgmgt adjustments 2022'!L34+'AMR 2022'!L34</f>
        <v>1.6681374709832475</v>
      </c>
      <c r="M34" s="24">
        <f>+'FI Jenn 2022'!M34+'FI Joe Abba 2022'!M34+'Bety Adjustments 2022'!M34+'mgmgt adjustments 2022'!M34+'AMR 2022'!M34</f>
        <v>1.6681374709833026</v>
      </c>
      <c r="N34" s="24">
        <f>+'FI Jenn 2022'!N34+'FI Joe Abba 2022'!N34+'Bety Adjustments 2022'!N34+'mgmgt adjustments 2022'!N34+'AMR 2022'!N34</f>
        <v>1.4827888630962873</v>
      </c>
      <c r="O34" s="24">
        <f>+'FI Jenn 2022'!O34+'FI Joe Abba 2022'!O34+'Bety Adjustments 2022'!O34+'mgmgt adjustments 2022'!O34+'AMR 2022'!O34</f>
        <v>3.7069721577406356</v>
      </c>
      <c r="P34" s="25">
        <f t="shared" si="0"/>
        <v>18.534860788703284</v>
      </c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>
        <f>+'FI Jenn 2022'!D35+'FI Joe Abba 2022'!D35+'Bety Adjustments 2022'!D35+'mgmgt adjustments 2022'!D35+'AMR 2022'!D35</f>
        <v>0</v>
      </c>
      <c r="E35" s="24">
        <f>+'FI Jenn 2022'!E35+'FI Joe Abba 2022'!E35+'Bety Adjustments 2022'!E35+'mgmgt adjustments 2022'!E35+'AMR 2022'!E35</f>
        <v>0</v>
      </c>
      <c r="F35" s="24">
        <f>+'FI Jenn 2022'!F35+'FI Joe Abba 2022'!F35+'Bety Adjustments 2022'!F35+'mgmgt adjustments 2022'!F35+'AMR 2022'!F35</f>
        <v>0</v>
      </c>
      <c r="G35" s="24">
        <f>+'FI Jenn 2022'!G35+'FI Joe Abba 2022'!G35+'Bety Adjustments 2022'!G35+'mgmgt adjustments 2022'!G35+'AMR 2022'!G35</f>
        <v>0</v>
      </c>
      <c r="H35" s="24">
        <f>+'FI Jenn 2022'!H35+'FI Joe Abba 2022'!H35+'Bety Adjustments 2022'!H35+'mgmgt adjustments 2022'!H35+'AMR 2022'!H35</f>
        <v>0</v>
      </c>
      <c r="I35" s="24">
        <f>+'FI Jenn 2022'!I35+'FI Joe Abba 2022'!I35+'Bety Adjustments 2022'!I35+'mgmgt adjustments 2022'!I35+'AMR 2022'!I35</f>
        <v>0</v>
      </c>
      <c r="J35" s="24">
        <f>+'FI Jenn 2022'!J35+'FI Joe Abba 2022'!J35+'Bety Adjustments 2022'!J35+'mgmgt adjustments 2022'!J35+'AMR 2022'!J35</f>
        <v>0</v>
      </c>
      <c r="K35" s="24">
        <f>+'FI Jenn 2022'!K35+'FI Joe Abba 2022'!K35+'Bety Adjustments 2022'!K35+'mgmgt adjustments 2022'!K35+'AMR 2022'!K35</f>
        <v>0</v>
      </c>
      <c r="L35" s="24">
        <f>+'FI Jenn 2022'!L35+'FI Joe Abba 2022'!L35+'Bety Adjustments 2022'!L35+'mgmgt adjustments 2022'!L35+'AMR 2022'!L35</f>
        <v>0</v>
      </c>
      <c r="M35" s="24">
        <f>+'FI Jenn 2022'!M35+'FI Joe Abba 2022'!M35+'Bety Adjustments 2022'!M35+'mgmgt adjustments 2022'!M35+'AMR 2022'!M35</f>
        <v>0</v>
      </c>
      <c r="N35" s="24">
        <f>+'FI Jenn 2022'!N35+'FI Joe Abba 2022'!N35+'Bety Adjustments 2022'!N35+'mgmgt adjustments 2022'!N35+'AMR 2022'!N35</f>
        <v>0</v>
      </c>
      <c r="O35" s="24">
        <f>+'FI Jenn 2022'!O35+'FI Joe Abba 2022'!O35+'Bety Adjustments 2022'!O35+'mgmgt adjustments 2022'!O35+'AMR 2022'!O35</f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>
        <f>+'FI Jenn 2022'!D36+'FI Joe Abba 2022'!D36+'Bety Adjustments 2022'!D36+'mgmgt adjustments 2022'!D36+'AMR 2022'!D36</f>
        <v>0</v>
      </c>
      <c r="E36" s="24">
        <f>+'FI Jenn 2022'!E36+'FI Joe Abba 2022'!E36+'Bety Adjustments 2022'!E36+'mgmgt adjustments 2022'!E36+'AMR 2022'!E36</f>
        <v>0</v>
      </c>
      <c r="F36" s="24">
        <f>+'FI Jenn 2022'!F36+'FI Joe Abba 2022'!F36+'Bety Adjustments 2022'!F36+'mgmgt adjustments 2022'!F36+'AMR 2022'!F36</f>
        <v>0</v>
      </c>
      <c r="G36" s="24">
        <f>+'FI Jenn 2022'!G36+'FI Joe Abba 2022'!G36+'Bety Adjustments 2022'!G36+'mgmgt adjustments 2022'!G36+'AMR 2022'!G36</f>
        <v>0</v>
      </c>
      <c r="H36" s="24">
        <f>+'FI Jenn 2022'!H36+'FI Joe Abba 2022'!H36+'Bety Adjustments 2022'!H36+'mgmgt adjustments 2022'!H36+'AMR 2022'!H36</f>
        <v>0</v>
      </c>
      <c r="I36" s="24">
        <f>+'FI Jenn 2022'!I36+'FI Joe Abba 2022'!I36+'Bety Adjustments 2022'!I36+'mgmgt adjustments 2022'!I36+'AMR 2022'!I36</f>
        <v>0</v>
      </c>
      <c r="J36" s="24">
        <f>+'FI Jenn 2022'!J36+'FI Joe Abba 2022'!J36+'Bety Adjustments 2022'!J36+'mgmgt adjustments 2022'!J36+'AMR 2022'!J36</f>
        <v>0</v>
      </c>
      <c r="K36" s="24">
        <f>+'FI Jenn 2022'!K36+'FI Joe Abba 2022'!K36+'Bety Adjustments 2022'!K36+'mgmgt adjustments 2022'!K36+'AMR 2022'!K36</f>
        <v>0</v>
      </c>
      <c r="L36" s="24">
        <f>+'FI Jenn 2022'!L36+'FI Joe Abba 2022'!L36+'Bety Adjustments 2022'!L36+'mgmgt adjustments 2022'!L36+'AMR 2022'!L36</f>
        <v>0</v>
      </c>
      <c r="M36" s="24">
        <f>+'FI Jenn 2022'!M36+'FI Joe Abba 2022'!M36+'Bety Adjustments 2022'!M36+'mgmgt adjustments 2022'!M36+'AMR 2022'!M36</f>
        <v>0</v>
      </c>
      <c r="N36" s="24">
        <f>+'FI Jenn 2022'!N36+'FI Joe Abba 2022'!N36+'Bety Adjustments 2022'!N36+'mgmgt adjustments 2022'!N36+'AMR 2022'!N36</f>
        <v>0</v>
      </c>
      <c r="O36" s="24">
        <f>+'FI Jenn 2022'!O36+'FI Joe Abba 2022'!O36+'Bety Adjustments 2022'!O36+'mgmgt adjustments 2022'!O36+'AMR 2022'!O36</f>
        <v>0</v>
      </c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>
        <f>+'FI Jenn 2022'!D37+'FI Joe Abba 2022'!D37+'Bety Adjustments 2022'!D37+'mgmgt adjustments 2022'!D37+'AMR 2022'!D37</f>
        <v>0</v>
      </c>
      <c r="E37" s="24">
        <f>+'FI Jenn 2022'!E37+'FI Joe Abba 2022'!E37+'Bety Adjustments 2022'!E37+'mgmgt adjustments 2022'!E37+'AMR 2022'!E37</f>
        <v>0</v>
      </c>
      <c r="F37" s="24">
        <f>+'FI Jenn 2022'!F37+'FI Joe Abba 2022'!F37+'Bety Adjustments 2022'!F37+'mgmgt adjustments 2022'!F37+'AMR 2022'!F37</f>
        <v>0</v>
      </c>
      <c r="G37" s="24">
        <f>+'FI Jenn 2022'!G37+'FI Joe Abba 2022'!G37+'Bety Adjustments 2022'!G37+'mgmgt adjustments 2022'!G37+'AMR 2022'!G37</f>
        <v>0</v>
      </c>
      <c r="H37" s="24">
        <f>+'FI Jenn 2022'!H37+'FI Joe Abba 2022'!H37+'Bety Adjustments 2022'!H37+'mgmgt adjustments 2022'!H37+'AMR 2022'!H37</f>
        <v>0</v>
      </c>
      <c r="I37" s="24">
        <f>+'FI Jenn 2022'!I37+'FI Joe Abba 2022'!I37+'Bety Adjustments 2022'!I37+'mgmgt adjustments 2022'!I37+'AMR 2022'!I37</f>
        <v>0</v>
      </c>
      <c r="J37" s="24">
        <f>+'FI Jenn 2022'!J37+'FI Joe Abba 2022'!J37+'Bety Adjustments 2022'!J37+'mgmgt adjustments 2022'!J37+'AMR 2022'!J37</f>
        <v>0</v>
      </c>
      <c r="K37" s="24">
        <f>+'FI Jenn 2022'!K37+'FI Joe Abba 2022'!K37+'Bety Adjustments 2022'!K37+'mgmgt adjustments 2022'!K37+'AMR 2022'!K37</f>
        <v>0</v>
      </c>
      <c r="L37" s="24">
        <f>+'FI Jenn 2022'!L37+'FI Joe Abba 2022'!L37+'Bety Adjustments 2022'!L37+'mgmgt adjustments 2022'!L37+'AMR 2022'!L37</f>
        <v>0</v>
      </c>
      <c r="M37" s="24">
        <f>+'FI Jenn 2022'!M37+'FI Joe Abba 2022'!M37+'Bety Adjustments 2022'!M37+'mgmgt adjustments 2022'!M37+'AMR 2022'!M37</f>
        <v>0</v>
      </c>
      <c r="N37" s="24">
        <f>+'FI Jenn 2022'!N37+'FI Joe Abba 2022'!N37+'Bety Adjustments 2022'!N37+'mgmgt adjustments 2022'!N37+'AMR 2022'!N37</f>
        <v>0</v>
      </c>
      <c r="O37" s="24">
        <f>+'FI Jenn 2022'!O37+'FI Joe Abba 2022'!O37+'Bety Adjustments 2022'!O37+'mgmgt adjustments 2022'!O37+'AMR 2022'!O37</f>
        <v>0</v>
      </c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>
        <f>+'FI Jenn 2022'!D38+'FI Joe Abba 2022'!D38+'Bety Adjustments 2022'!D38+'mgmgt adjustments 2022'!D38+'AMR 2022'!D38</f>
        <v>0</v>
      </c>
      <c r="E38" s="24">
        <f>+'FI Jenn 2022'!E38+'FI Joe Abba 2022'!E38+'Bety Adjustments 2022'!E38+'mgmgt adjustments 2022'!E38+'AMR 2022'!E38</f>
        <v>0</v>
      </c>
      <c r="F38" s="24">
        <f>+'FI Jenn 2022'!F38+'FI Joe Abba 2022'!F38+'Bety Adjustments 2022'!F38+'mgmgt adjustments 2022'!F38+'AMR 2022'!F38</f>
        <v>0</v>
      </c>
      <c r="G38" s="24">
        <f>+'FI Jenn 2022'!G38+'FI Joe Abba 2022'!G38+'Bety Adjustments 2022'!G38+'mgmgt adjustments 2022'!G38+'AMR 2022'!G38</f>
        <v>0</v>
      </c>
      <c r="H38" s="24">
        <f>+'FI Jenn 2022'!H38+'FI Joe Abba 2022'!H38+'Bety Adjustments 2022'!H38+'mgmgt adjustments 2022'!H38+'AMR 2022'!H38</f>
        <v>0</v>
      </c>
      <c r="I38" s="24">
        <f>+'FI Jenn 2022'!I38+'FI Joe Abba 2022'!I38+'Bety Adjustments 2022'!I38+'mgmgt adjustments 2022'!I38+'AMR 2022'!I38</f>
        <v>0</v>
      </c>
      <c r="J38" s="24">
        <f>+'FI Jenn 2022'!J38+'FI Joe Abba 2022'!J38+'Bety Adjustments 2022'!J38+'mgmgt adjustments 2022'!J38+'AMR 2022'!J38</f>
        <v>0</v>
      </c>
      <c r="K38" s="24">
        <f>+'FI Jenn 2022'!K38+'FI Joe Abba 2022'!K38+'Bety Adjustments 2022'!K38+'mgmgt adjustments 2022'!K38+'AMR 2022'!K38</f>
        <v>0</v>
      </c>
      <c r="L38" s="24">
        <f>+'FI Jenn 2022'!L38+'FI Joe Abba 2022'!L38+'Bety Adjustments 2022'!L38+'mgmgt adjustments 2022'!L38+'AMR 2022'!L38</f>
        <v>0</v>
      </c>
      <c r="M38" s="24">
        <f>+'FI Jenn 2022'!M38+'FI Joe Abba 2022'!M38+'Bety Adjustments 2022'!M38+'mgmgt adjustments 2022'!M38+'AMR 2022'!M38</f>
        <v>0</v>
      </c>
      <c r="N38" s="24">
        <f>+'FI Jenn 2022'!N38+'FI Joe Abba 2022'!N38+'Bety Adjustments 2022'!N38+'mgmgt adjustments 2022'!N38+'AMR 2022'!N38</f>
        <v>0</v>
      </c>
      <c r="O38" s="24">
        <f>+'FI Jenn 2022'!O38+'FI Joe Abba 2022'!O38+'Bety Adjustments 2022'!O38+'mgmgt adjustments 2022'!O38+'AMR 2022'!O38</f>
        <v>0</v>
      </c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>
        <f>+'FI Jenn 2022'!D39+'FI Joe Abba 2022'!D39+'Bety Adjustments 2022'!D39+'mgmgt adjustments 2022'!D39+'AMR 2022'!D39</f>
        <v>0</v>
      </c>
      <c r="E39" s="30">
        <f>+'FI Jenn 2022'!E39+'FI Joe Abba 2022'!E39+'Bety Adjustments 2022'!E39+'mgmgt adjustments 2022'!E39+'AMR 2022'!E39</f>
        <v>0</v>
      </c>
      <c r="F39" s="30">
        <f>+'FI Jenn 2022'!F39+'FI Joe Abba 2022'!F39+'Bety Adjustments 2022'!F39+'mgmgt adjustments 2022'!F39+'AMR 2022'!F39</f>
        <v>0</v>
      </c>
      <c r="G39" s="30">
        <f>+'FI Jenn 2022'!G39+'FI Joe Abba 2022'!G39+'Bety Adjustments 2022'!G39+'mgmgt adjustments 2022'!G39+'AMR 2022'!G39</f>
        <v>0</v>
      </c>
      <c r="H39" s="30">
        <f>+'FI Jenn 2022'!H39+'FI Joe Abba 2022'!H39+'Bety Adjustments 2022'!H39+'mgmgt adjustments 2022'!H39+'AMR 2022'!H39</f>
        <v>0</v>
      </c>
      <c r="I39" s="30">
        <f>+'FI Jenn 2022'!I39+'FI Joe Abba 2022'!I39+'Bety Adjustments 2022'!I39+'mgmgt adjustments 2022'!I39+'AMR 2022'!I39</f>
        <v>0</v>
      </c>
      <c r="J39" s="30">
        <f>+'FI Jenn 2022'!J39+'FI Joe Abba 2022'!J39+'Bety Adjustments 2022'!J39+'mgmgt adjustments 2022'!J39+'AMR 2022'!J39</f>
        <v>0</v>
      </c>
      <c r="K39" s="30">
        <f>+'FI Jenn 2022'!K39+'FI Joe Abba 2022'!K39+'Bety Adjustments 2022'!K39+'mgmgt adjustments 2022'!K39+'AMR 2022'!K39</f>
        <v>0</v>
      </c>
      <c r="L39" s="30">
        <f>+'FI Jenn 2022'!L39+'FI Joe Abba 2022'!L39+'Bety Adjustments 2022'!L39+'mgmgt adjustments 2022'!L39+'AMR 2022'!L39</f>
        <v>0</v>
      </c>
      <c r="M39" s="30">
        <f>+'FI Jenn 2022'!M39+'FI Joe Abba 2022'!M39+'Bety Adjustments 2022'!M39+'mgmgt adjustments 2022'!M39+'AMR 2022'!M39</f>
        <v>0</v>
      </c>
      <c r="N39" s="30">
        <f>+'FI Jenn 2022'!N39+'FI Joe Abba 2022'!N39+'Bety Adjustments 2022'!N39+'mgmgt adjustments 2022'!N39+'AMR 2022'!N39</f>
        <v>0</v>
      </c>
      <c r="O39" s="30">
        <f>+'FI Jenn 2022'!O39+'FI Joe Abba 2022'!O39+'Bety Adjustments 2022'!O39+'mgmgt adjustments 2022'!O39+'AMR 2022'!O39</f>
        <v>0</v>
      </c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>
        <f>+'FI Jenn 2022'!D40+'FI Joe Abba 2022'!D40+'Bety Adjustments 2022'!D40+'mgmgt adjustments 2022'!D40+'AMR 2022'!D40</f>
        <v>0</v>
      </c>
      <c r="E40" s="30">
        <f>+'FI Jenn 2022'!E40+'FI Joe Abba 2022'!E40+'Bety Adjustments 2022'!E40+'mgmgt adjustments 2022'!E40+'AMR 2022'!E40</f>
        <v>0</v>
      </c>
      <c r="F40" s="30">
        <f>+'FI Jenn 2022'!F40+'FI Joe Abba 2022'!F40+'Bety Adjustments 2022'!F40+'mgmgt adjustments 2022'!F40+'AMR 2022'!F40</f>
        <v>0</v>
      </c>
      <c r="G40" s="30">
        <f>+'FI Jenn 2022'!G40+'FI Joe Abba 2022'!G40+'Bety Adjustments 2022'!G40+'mgmgt adjustments 2022'!G40+'AMR 2022'!G40</f>
        <v>0</v>
      </c>
      <c r="H40" s="30">
        <f>+'FI Jenn 2022'!H40+'FI Joe Abba 2022'!H40+'Bety Adjustments 2022'!H40+'mgmgt adjustments 2022'!H40+'AMR 2022'!H40</f>
        <v>0</v>
      </c>
      <c r="I40" s="30">
        <f>+'FI Jenn 2022'!I40+'FI Joe Abba 2022'!I40+'Bety Adjustments 2022'!I40+'mgmgt adjustments 2022'!I40+'AMR 2022'!I40</f>
        <v>0</v>
      </c>
      <c r="J40" s="30">
        <f>+'FI Jenn 2022'!J40+'FI Joe Abba 2022'!J40+'Bety Adjustments 2022'!J40+'mgmgt adjustments 2022'!J40+'AMR 2022'!J40</f>
        <v>0</v>
      </c>
      <c r="K40" s="30">
        <f>+'FI Jenn 2022'!K40+'FI Joe Abba 2022'!K40+'Bety Adjustments 2022'!K40+'mgmgt adjustments 2022'!K40+'AMR 2022'!K40</f>
        <v>0</v>
      </c>
      <c r="L40" s="30">
        <f>+'FI Jenn 2022'!L40+'FI Joe Abba 2022'!L40+'Bety Adjustments 2022'!L40+'mgmgt adjustments 2022'!L40+'AMR 2022'!L40</f>
        <v>0</v>
      </c>
      <c r="M40" s="30">
        <f>+'FI Jenn 2022'!M40+'FI Joe Abba 2022'!M40+'Bety Adjustments 2022'!M40+'mgmgt adjustments 2022'!M40+'AMR 2022'!M40</f>
        <v>0</v>
      </c>
      <c r="N40" s="30">
        <f>+'FI Jenn 2022'!N40+'FI Joe Abba 2022'!N40+'Bety Adjustments 2022'!N40+'mgmgt adjustments 2022'!N40+'AMR 2022'!N40</f>
        <v>0</v>
      </c>
      <c r="O40" s="30">
        <f>+'FI Jenn 2022'!O40+'FI Joe Abba 2022'!O40+'Bety Adjustments 2022'!O40+'mgmgt adjustments 2022'!O40+'AMR 2022'!O40</f>
        <v>0</v>
      </c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>
        <f>+'FI Jenn 2022'!D41+'FI Joe Abba 2022'!D41+'Bety Adjustments 2022'!D41+'mgmgt adjustments 2022'!D41+'AMR 2022'!D41</f>
        <v>0</v>
      </c>
      <c r="E41" s="30">
        <f>+'FI Jenn 2022'!E41+'FI Joe Abba 2022'!E41+'Bety Adjustments 2022'!E41+'mgmgt adjustments 2022'!E41+'AMR 2022'!E41</f>
        <v>0</v>
      </c>
      <c r="F41" s="30">
        <f>+'FI Jenn 2022'!F41+'FI Joe Abba 2022'!F41+'Bety Adjustments 2022'!F41+'mgmgt adjustments 2022'!F41+'AMR 2022'!F41</f>
        <v>0</v>
      </c>
      <c r="G41" s="30">
        <f>+'FI Jenn 2022'!G41+'FI Joe Abba 2022'!G41+'Bety Adjustments 2022'!G41+'mgmgt adjustments 2022'!G41+'AMR 2022'!G41</f>
        <v>0</v>
      </c>
      <c r="H41" s="30">
        <f>+'FI Jenn 2022'!H41+'FI Joe Abba 2022'!H41+'Bety Adjustments 2022'!H41+'mgmgt adjustments 2022'!H41+'AMR 2022'!H41</f>
        <v>0</v>
      </c>
      <c r="I41" s="30">
        <f>+'FI Jenn 2022'!I41+'FI Joe Abba 2022'!I41+'Bety Adjustments 2022'!I41+'mgmgt adjustments 2022'!I41+'AMR 2022'!I41</f>
        <v>0</v>
      </c>
      <c r="J41" s="30">
        <f>+'FI Jenn 2022'!J41+'FI Joe Abba 2022'!J41+'Bety Adjustments 2022'!J41+'mgmgt adjustments 2022'!J41+'AMR 2022'!J41</f>
        <v>0</v>
      </c>
      <c r="K41" s="30">
        <f>+'FI Jenn 2022'!K41+'FI Joe Abba 2022'!K41+'Bety Adjustments 2022'!K41+'mgmgt adjustments 2022'!K41+'AMR 2022'!K41</f>
        <v>0</v>
      </c>
      <c r="L41" s="30">
        <f>+'FI Jenn 2022'!L41+'FI Joe Abba 2022'!L41+'Bety Adjustments 2022'!L41+'mgmgt adjustments 2022'!L41+'AMR 2022'!L41</f>
        <v>0</v>
      </c>
      <c r="M41" s="30">
        <f>+'FI Jenn 2022'!M41+'FI Joe Abba 2022'!M41+'Bety Adjustments 2022'!M41+'mgmgt adjustments 2022'!M41+'AMR 2022'!M41</f>
        <v>0</v>
      </c>
      <c r="N41" s="30">
        <f>+'FI Jenn 2022'!N41+'FI Joe Abba 2022'!N41+'Bety Adjustments 2022'!N41+'mgmgt adjustments 2022'!N41+'AMR 2022'!N41</f>
        <v>0</v>
      </c>
      <c r="O41" s="30">
        <f>+'FI Jenn 2022'!O41+'FI Joe Abba 2022'!O41+'Bety Adjustments 2022'!O41+'mgmgt adjustments 2022'!O41+'AMR 2022'!O41</f>
        <v>0</v>
      </c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>
        <f>+'FI Jenn 2022'!D42+'FI Joe Abba 2022'!D42+'Bety Adjustments 2022'!D42+'mgmgt adjustments 2022'!D42+'AMR 2022'!D42</f>
        <v>0</v>
      </c>
      <c r="E42" s="30">
        <f>+'FI Jenn 2022'!E42+'FI Joe Abba 2022'!E42+'Bety Adjustments 2022'!E42+'mgmgt adjustments 2022'!E42+'AMR 2022'!E42</f>
        <v>0</v>
      </c>
      <c r="F42" s="30">
        <f>+'FI Jenn 2022'!F42+'FI Joe Abba 2022'!F42+'Bety Adjustments 2022'!F42+'mgmgt adjustments 2022'!F42+'AMR 2022'!F42</f>
        <v>0</v>
      </c>
      <c r="G42" s="30">
        <f>+'FI Jenn 2022'!G42+'FI Joe Abba 2022'!G42+'Bety Adjustments 2022'!G42+'mgmgt adjustments 2022'!G42+'AMR 2022'!G42</f>
        <v>0</v>
      </c>
      <c r="H42" s="30">
        <f>+'FI Jenn 2022'!H42+'FI Joe Abba 2022'!H42+'Bety Adjustments 2022'!H42+'mgmgt adjustments 2022'!H42+'AMR 2022'!H42</f>
        <v>0</v>
      </c>
      <c r="I42" s="30">
        <f>+'FI Jenn 2022'!I42+'FI Joe Abba 2022'!I42+'Bety Adjustments 2022'!I42+'mgmgt adjustments 2022'!I42+'AMR 2022'!I42</f>
        <v>0</v>
      </c>
      <c r="J42" s="30">
        <f>+'FI Jenn 2022'!J42+'FI Joe Abba 2022'!J42+'Bety Adjustments 2022'!J42+'mgmgt adjustments 2022'!J42+'AMR 2022'!J42</f>
        <v>0</v>
      </c>
      <c r="K42" s="30">
        <f>+'FI Jenn 2022'!K42+'FI Joe Abba 2022'!K42+'Bety Adjustments 2022'!K42+'mgmgt adjustments 2022'!K42+'AMR 2022'!K42</f>
        <v>0</v>
      </c>
      <c r="L42" s="30">
        <f>+'FI Jenn 2022'!L42+'FI Joe Abba 2022'!L42+'Bety Adjustments 2022'!L42+'mgmgt adjustments 2022'!L42+'AMR 2022'!L42</f>
        <v>0</v>
      </c>
      <c r="M42" s="30">
        <f>+'FI Jenn 2022'!M42+'FI Joe Abba 2022'!M42+'Bety Adjustments 2022'!M42+'mgmgt adjustments 2022'!M42+'AMR 2022'!M42</f>
        <v>0</v>
      </c>
      <c r="N42" s="30">
        <f>+'FI Jenn 2022'!N42+'FI Joe Abba 2022'!N42+'Bety Adjustments 2022'!N42+'mgmgt adjustments 2022'!N42+'AMR 2022'!N42</f>
        <v>0</v>
      </c>
      <c r="O42" s="30">
        <f>+'FI Jenn 2022'!O42+'FI Joe Abba 2022'!O42+'Bety Adjustments 2022'!O42+'mgmgt adjustments 2022'!O42+'AMR 2022'!O42</f>
        <v>0</v>
      </c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>
        <f>+'FI Jenn 2022'!D43+'FI Joe Abba 2022'!D43+'Bety Adjustments 2022'!D43+'mgmgt adjustments 2022'!D43+'AMR 2022'!D43</f>
        <v>0</v>
      </c>
      <c r="E43" s="30">
        <f>+'FI Jenn 2022'!E43+'FI Joe Abba 2022'!E43+'Bety Adjustments 2022'!E43+'mgmgt adjustments 2022'!E43+'AMR 2022'!E43</f>
        <v>0</v>
      </c>
      <c r="F43" s="30">
        <f>+'FI Jenn 2022'!F43+'FI Joe Abba 2022'!F43+'Bety Adjustments 2022'!F43+'mgmgt adjustments 2022'!F43+'AMR 2022'!F43</f>
        <v>0</v>
      </c>
      <c r="G43" s="30">
        <f>+'FI Jenn 2022'!G43+'FI Joe Abba 2022'!G43+'Bety Adjustments 2022'!G43+'mgmgt adjustments 2022'!G43+'AMR 2022'!G43</f>
        <v>0</v>
      </c>
      <c r="H43" s="30">
        <f>+'FI Jenn 2022'!H43+'FI Joe Abba 2022'!H43+'Bety Adjustments 2022'!H43+'mgmgt adjustments 2022'!H43+'AMR 2022'!H43</f>
        <v>0</v>
      </c>
      <c r="I43" s="30">
        <f>+'FI Jenn 2022'!I43+'FI Joe Abba 2022'!I43+'Bety Adjustments 2022'!I43+'mgmgt adjustments 2022'!I43+'AMR 2022'!I43</f>
        <v>0</v>
      </c>
      <c r="J43" s="30">
        <f>+'FI Jenn 2022'!J43+'FI Joe Abba 2022'!J43+'Bety Adjustments 2022'!J43+'mgmgt adjustments 2022'!J43+'AMR 2022'!J43</f>
        <v>0</v>
      </c>
      <c r="K43" s="30">
        <f>+'FI Jenn 2022'!K43+'FI Joe Abba 2022'!K43+'Bety Adjustments 2022'!K43+'mgmgt adjustments 2022'!K43+'AMR 2022'!K43</f>
        <v>0</v>
      </c>
      <c r="L43" s="30">
        <f>+'FI Jenn 2022'!L43+'FI Joe Abba 2022'!L43+'Bety Adjustments 2022'!L43+'mgmgt adjustments 2022'!L43+'AMR 2022'!L43</f>
        <v>0</v>
      </c>
      <c r="M43" s="30">
        <f>+'FI Jenn 2022'!M43+'FI Joe Abba 2022'!M43+'Bety Adjustments 2022'!M43+'mgmgt adjustments 2022'!M43+'AMR 2022'!M43</f>
        <v>0</v>
      </c>
      <c r="N43" s="30">
        <f>+'FI Jenn 2022'!N43+'FI Joe Abba 2022'!N43+'Bety Adjustments 2022'!N43+'mgmgt adjustments 2022'!N43+'AMR 2022'!N43</f>
        <v>0</v>
      </c>
      <c r="O43" s="30">
        <f>+'FI Jenn 2022'!O43+'FI Joe Abba 2022'!O43+'Bety Adjustments 2022'!O43+'mgmgt adjustments 2022'!O43+'AMR 2022'!O43</f>
        <v>0</v>
      </c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>
        <f>+'FI Jenn 2022'!D44+'FI Joe Abba 2022'!D44+'Bety Adjustments 2022'!D44+'mgmgt adjustments 2022'!D44+'AMR 2022'!D44</f>
        <v>0</v>
      </c>
      <c r="E44" s="33">
        <f>+'FI Jenn 2022'!E44+'FI Joe Abba 2022'!E44+'Bety Adjustments 2022'!E44+'mgmgt adjustments 2022'!E44+'AMR 2022'!E44</f>
        <v>0</v>
      </c>
      <c r="F44" s="33">
        <f>+'FI Jenn 2022'!F44+'FI Joe Abba 2022'!F44+'Bety Adjustments 2022'!F44+'mgmgt adjustments 2022'!F44+'AMR 2022'!F44</f>
        <v>0</v>
      </c>
      <c r="G44" s="33">
        <f>+'FI Jenn 2022'!G44+'FI Joe Abba 2022'!G44+'Bety Adjustments 2022'!G44+'mgmgt adjustments 2022'!G44+'AMR 2022'!G44</f>
        <v>0</v>
      </c>
      <c r="H44" s="33">
        <f>+'FI Jenn 2022'!H44+'FI Joe Abba 2022'!H44+'Bety Adjustments 2022'!H44+'mgmgt adjustments 2022'!H44+'AMR 2022'!H44</f>
        <v>0</v>
      </c>
      <c r="I44" s="33">
        <f>+'FI Jenn 2022'!I44+'FI Joe Abba 2022'!I44+'Bety Adjustments 2022'!I44+'mgmgt adjustments 2022'!I44+'AMR 2022'!I44</f>
        <v>0</v>
      </c>
      <c r="J44" s="33">
        <f>+'FI Jenn 2022'!J44+'FI Joe Abba 2022'!J44+'Bety Adjustments 2022'!J44+'mgmgt adjustments 2022'!J44+'AMR 2022'!J44</f>
        <v>0</v>
      </c>
      <c r="K44" s="33">
        <f>+'FI Jenn 2022'!K44+'FI Joe Abba 2022'!K44+'Bety Adjustments 2022'!K44+'mgmgt adjustments 2022'!K44+'AMR 2022'!K44</f>
        <v>0</v>
      </c>
      <c r="L44" s="33">
        <f>+'FI Jenn 2022'!L44+'FI Joe Abba 2022'!L44+'Bety Adjustments 2022'!L44+'mgmgt adjustments 2022'!L44+'AMR 2022'!L44</f>
        <v>0</v>
      </c>
      <c r="M44" s="33">
        <f>+'FI Jenn 2022'!M44+'FI Joe Abba 2022'!M44+'Bety Adjustments 2022'!M44+'mgmgt adjustments 2022'!M44+'AMR 2022'!M44</f>
        <v>0</v>
      </c>
      <c r="N44" s="33">
        <f>+'FI Jenn 2022'!N44+'FI Joe Abba 2022'!N44+'Bety Adjustments 2022'!N44+'mgmgt adjustments 2022'!N44+'AMR 2022'!N44</f>
        <v>0</v>
      </c>
      <c r="O44" s="33">
        <f>+'FI Jenn 2022'!O44+'FI Joe Abba 2022'!O44+'Bety Adjustments 2022'!O44+'mgmgt adjustments 2022'!O44+'AMR 2022'!O44</f>
        <v>0</v>
      </c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>
        <f>+'FI Jenn 2022'!D45+'FI Joe Abba 2022'!D45+'Bety Adjustments 2022'!D45+'mgmgt adjustments 2022'!D45+'AMR 2022'!D45</f>
        <v>0</v>
      </c>
      <c r="E45" s="33">
        <f>+'FI Jenn 2022'!E45+'FI Joe Abba 2022'!E45+'Bety Adjustments 2022'!E45+'mgmgt adjustments 2022'!E45+'AMR 2022'!E45</f>
        <v>0</v>
      </c>
      <c r="F45" s="33">
        <f>+'FI Jenn 2022'!F45+'FI Joe Abba 2022'!F45+'Bety Adjustments 2022'!F45+'mgmgt adjustments 2022'!F45+'AMR 2022'!F45</f>
        <v>0</v>
      </c>
      <c r="G45" s="33">
        <f>+'FI Jenn 2022'!G45+'FI Joe Abba 2022'!G45+'Bety Adjustments 2022'!G45+'mgmgt adjustments 2022'!G45+'AMR 2022'!G45</f>
        <v>0</v>
      </c>
      <c r="H45" s="33">
        <f>+'FI Jenn 2022'!H45+'FI Joe Abba 2022'!H45+'Bety Adjustments 2022'!H45+'mgmgt adjustments 2022'!H45+'AMR 2022'!H45</f>
        <v>0</v>
      </c>
      <c r="I45" s="33">
        <f>+'FI Jenn 2022'!I45+'FI Joe Abba 2022'!I45+'Bety Adjustments 2022'!I45+'mgmgt adjustments 2022'!I45+'AMR 2022'!I45</f>
        <v>0</v>
      </c>
      <c r="J45" s="33">
        <f>+'FI Jenn 2022'!J45+'FI Joe Abba 2022'!J45+'Bety Adjustments 2022'!J45+'mgmgt adjustments 2022'!J45+'AMR 2022'!J45</f>
        <v>0</v>
      </c>
      <c r="K45" s="33">
        <f>+'FI Jenn 2022'!K45+'FI Joe Abba 2022'!K45+'Bety Adjustments 2022'!K45+'mgmgt adjustments 2022'!K45+'AMR 2022'!K45</f>
        <v>0</v>
      </c>
      <c r="L45" s="33">
        <f>+'FI Jenn 2022'!L45+'FI Joe Abba 2022'!L45+'Bety Adjustments 2022'!L45+'mgmgt adjustments 2022'!L45+'AMR 2022'!L45</f>
        <v>0</v>
      </c>
      <c r="M45" s="33">
        <f>+'FI Jenn 2022'!M45+'FI Joe Abba 2022'!M45+'Bety Adjustments 2022'!M45+'mgmgt adjustments 2022'!M45+'AMR 2022'!M45</f>
        <v>0</v>
      </c>
      <c r="N45" s="33">
        <f>+'FI Jenn 2022'!N45+'FI Joe Abba 2022'!N45+'Bety Adjustments 2022'!N45+'mgmgt adjustments 2022'!N45+'AMR 2022'!N45</f>
        <v>0</v>
      </c>
      <c r="O45" s="33">
        <f>+'FI Jenn 2022'!O45+'FI Joe Abba 2022'!O45+'Bety Adjustments 2022'!O45+'mgmgt adjustments 2022'!O45+'AMR 2022'!O45</f>
        <v>0</v>
      </c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>
        <f>+'FI Jenn 2022'!D46+'FI Joe Abba 2022'!D46+'Bety Adjustments 2022'!D46+'mgmgt adjustments 2022'!D46+'AMR 2022'!D46</f>
        <v>0</v>
      </c>
      <c r="E46" s="33">
        <f>+'FI Jenn 2022'!E46+'FI Joe Abba 2022'!E46+'Bety Adjustments 2022'!E46+'mgmgt adjustments 2022'!E46+'AMR 2022'!E46</f>
        <v>0</v>
      </c>
      <c r="F46" s="33">
        <f>+'FI Jenn 2022'!F46+'FI Joe Abba 2022'!F46+'Bety Adjustments 2022'!F46+'mgmgt adjustments 2022'!F46+'AMR 2022'!F46</f>
        <v>0</v>
      </c>
      <c r="G46" s="33">
        <f>+'FI Jenn 2022'!G46+'FI Joe Abba 2022'!G46+'Bety Adjustments 2022'!G46+'mgmgt adjustments 2022'!G46+'AMR 2022'!G46</f>
        <v>0</v>
      </c>
      <c r="H46" s="33">
        <f>+'FI Jenn 2022'!H46+'FI Joe Abba 2022'!H46+'Bety Adjustments 2022'!H46+'mgmgt adjustments 2022'!H46+'AMR 2022'!H46</f>
        <v>0</v>
      </c>
      <c r="I46" s="33">
        <f>+'FI Jenn 2022'!I46+'FI Joe Abba 2022'!I46+'Bety Adjustments 2022'!I46+'mgmgt adjustments 2022'!I46+'AMR 2022'!I46</f>
        <v>0</v>
      </c>
      <c r="J46" s="33">
        <f>+'FI Jenn 2022'!J46+'FI Joe Abba 2022'!J46+'Bety Adjustments 2022'!J46+'mgmgt adjustments 2022'!J46+'AMR 2022'!J46</f>
        <v>0</v>
      </c>
      <c r="K46" s="33">
        <f>+'FI Jenn 2022'!K46+'FI Joe Abba 2022'!K46+'Bety Adjustments 2022'!K46+'mgmgt adjustments 2022'!K46+'AMR 2022'!K46</f>
        <v>0</v>
      </c>
      <c r="L46" s="33">
        <f>+'FI Jenn 2022'!L46+'FI Joe Abba 2022'!L46+'Bety Adjustments 2022'!L46+'mgmgt adjustments 2022'!L46+'AMR 2022'!L46</f>
        <v>0</v>
      </c>
      <c r="M46" s="33">
        <f>+'FI Jenn 2022'!M46+'FI Joe Abba 2022'!M46+'Bety Adjustments 2022'!M46+'mgmgt adjustments 2022'!M46+'AMR 2022'!M46</f>
        <v>0</v>
      </c>
      <c r="N46" s="33">
        <f>+'FI Jenn 2022'!N46+'FI Joe Abba 2022'!N46+'Bety Adjustments 2022'!N46+'mgmgt adjustments 2022'!N46+'AMR 2022'!N46</f>
        <v>0</v>
      </c>
      <c r="O46" s="33">
        <f>+'FI Jenn 2022'!O46+'FI Joe Abba 2022'!O46+'Bety Adjustments 2022'!O46+'mgmgt adjustments 2022'!O46+'AMR 2022'!O46</f>
        <v>0</v>
      </c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>
        <f>+'FI Jenn 2022'!D47+'FI Joe Abba 2022'!D47+'Bety Adjustments 2022'!D47+'mgmgt adjustments 2022'!D47+'AMR 2022'!D47</f>
        <v>0</v>
      </c>
      <c r="E47" s="33">
        <f>+'FI Jenn 2022'!E47+'FI Joe Abba 2022'!E47+'Bety Adjustments 2022'!E47+'mgmgt adjustments 2022'!E47+'AMR 2022'!E47</f>
        <v>0</v>
      </c>
      <c r="F47" s="33">
        <f>+'FI Jenn 2022'!F47+'FI Joe Abba 2022'!F47+'Bety Adjustments 2022'!F47+'mgmgt adjustments 2022'!F47+'AMR 2022'!F47</f>
        <v>0</v>
      </c>
      <c r="G47" s="33">
        <f>+'FI Jenn 2022'!G47+'FI Joe Abba 2022'!G47+'Bety Adjustments 2022'!G47+'mgmgt adjustments 2022'!G47+'AMR 2022'!G47</f>
        <v>0</v>
      </c>
      <c r="H47" s="33">
        <f>+'FI Jenn 2022'!H47+'FI Joe Abba 2022'!H47+'Bety Adjustments 2022'!H47+'mgmgt adjustments 2022'!H47+'AMR 2022'!H47</f>
        <v>0</v>
      </c>
      <c r="I47" s="33">
        <f>+'FI Jenn 2022'!I47+'FI Joe Abba 2022'!I47+'Bety Adjustments 2022'!I47+'mgmgt adjustments 2022'!I47+'AMR 2022'!I47</f>
        <v>0</v>
      </c>
      <c r="J47" s="33">
        <f>+'FI Jenn 2022'!J47+'FI Joe Abba 2022'!J47+'Bety Adjustments 2022'!J47+'mgmgt adjustments 2022'!J47+'AMR 2022'!J47</f>
        <v>0</v>
      </c>
      <c r="K47" s="33">
        <f>+'FI Jenn 2022'!K47+'FI Joe Abba 2022'!K47+'Bety Adjustments 2022'!K47+'mgmgt adjustments 2022'!K47+'AMR 2022'!K47</f>
        <v>0</v>
      </c>
      <c r="L47" s="33">
        <f>+'FI Jenn 2022'!L47+'FI Joe Abba 2022'!L47+'Bety Adjustments 2022'!L47+'mgmgt adjustments 2022'!L47+'AMR 2022'!L47</f>
        <v>0</v>
      </c>
      <c r="M47" s="33">
        <f>+'FI Jenn 2022'!M47+'FI Joe Abba 2022'!M47+'Bety Adjustments 2022'!M47+'mgmgt adjustments 2022'!M47+'AMR 2022'!M47</f>
        <v>0</v>
      </c>
      <c r="N47" s="33">
        <f>+'FI Jenn 2022'!N47+'FI Joe Abba 2022'!N47+'Bety Adjustments 2022'!N47+'mgmgt adjustments 2022'!N47+'AMR 2022'!N47</f>
        <v>0</v>
      </c>
      <c r="O47" s="33">
        <f>+'FI Jenn 2022'!O47+'FI Joe Abba 2022'!O47+'Bety Adjustments 2022'!O47+'mgmgt adjustments 2022'!O47+'AMR 2022'!O47</f>
        <v>0</v>
      </c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>
        <f>+'FI Jenn 2022'!D48+'FI Joe Abba 2022'!D48+'Bety Adjustments 2022'!D48+'mgmgt adjustments 2022'!D48+'AMR 2022'!D48</f>
        <v>0</v>
      </c>
      <c r="E48" s="24">
        <f>+'FI Jenn 2022'!E48+'FI Joe Abba 2022'!E48+'Bety Adjustments 2022'!E48+'mgmgt adjustments 2022'!E48+'AMR 2022'!E48</f>
        <v>0</v>
      </c>
      <c r="F48" s="24">
        <f>+'FI Jenn 2022'!F48+'FI Joe Abba 2022'!F48+'Bety Adjustments 2022'!F48+'mgmgt adjustments 2022'!F48+'AMR 2022'!F48</f>
        <v>0</v>
      </c>
      <c r="G48" s="24">
        <f>+'FI Jenn 2022'!G48+'FI Joe Abba 2022'!G48+'Bety Adjustments 2022'!G48+'mgmgt adjustments 2022'!G48+'AMR 2022'!G48</f>
        <v>0</v>
      </c>
      <c r="H48" s="24">
        <f>+'FI Jenn 2022'!H48+'FI Joe Abba 2022'!H48+'Bety Adjustments 2022'!H48+'mgmgt adjustments 2022'!H48+'AMR 2022'!H48</f>
        <v>0</v>
      </c>
      <c r="I48" s="24">
        <f>+'FI Jenn 2022'!I48+'FI Joe Abba 2022'!I48+'Bety Adjustments 2022'!I48+'mgmgt adjustments 2022'!I48+'AMR 2022'!I48</f>
        <v>0</v>
      </c>
      <c r="J48" s="24">
        <f>+'FI Jenn 2022'!J48+'FI Joe Abba 2022'!J48+'Bety Adjustments 2022'!J48+'mgmgt adjustments 2022'!J48+'AMR 2022'!J48</f>
        <v>0</v>
      </c>
      <c r="K48" s="24">
        <f>+'FI Jenn 2022'!K48+'FI Joe Abba 2022'!K48+'Bety Adjustments 2022'!K48+'mgmgt adjustments 2022'!K48+'AMR 2022'!K48</f>
        <v>0</v>
      </c>
      <c r="L48" s="24">
        <f>+'FI Jenn 2022'!L48+'FI Joe Abba 2022'!L48+'Bety Adjustments 2022'!L48+'mgmgt adjustments 2022'!L48+'AMR 2022'!L48</f>
        <v>0</v>
      </c>
      <c r="M48" s="24">
        <f>+'FI Jenn 2022'!M48+'FI Joe Abba 2022'!M48+'Bety Adjustments 2022'!M48+'mgmgt adjustments 2022'!M48+'AMR 2022'!M48</f>
        <v>0</v>
      </c>
      <c r="N48" s="24">
        <f>+'FI Jenn 2022'!N48+'FI Joe Abba 2022'!N48+'Bety Adjustments 2022'!N48+'mgmgt adjustments 2022'!N48+'AMR 2022'!N48</f>
        <v>0</v>
      </c>
      <c r="O48" s="24">
        <f>+'FI Jenn 2022'!O48+'FI Joe Abba 2022'!O48+'Bety Adjustments 2022'!O48+'mgmgt adjustments 2022'!O48+'AMR 2022'!O48</f>
        <v>0</v>
      </c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>
        <f>+'FI Jenn 2022'!D49+'FI Joe Abba 2022'!D49+'Bety Adjustments 2022'!D49+'mgmgt adjustments 2022'!D49+'AMR 2022'!D49</f>
        <v>0</v>
      </c>
      <c r="E49" s="24">
        <f>+'FI Jenn 2022'!E49+'FI Joe Abba 2022'!E49+'Bety Adjustments 2022'!E49+'mgmgt adjustments 2022'!E49+'AMR 2022'!E49</f>
        <v>0</v>
      </c>
      <c r="F49" s="24">
        <f>+'FI Jenn 2022'!F49+'FI Joe Abba 2022'!F49+'Bety Adjustments 2022'!F49+'mgmgt adjustments 2022'!F49+'AMR 2022'!F49</f>
        <v>0</v>
      </c>
      <c r="G49" s="24">
        <f>+'FI Jenn 2022'!G49+'FI Joe Abba 2022'!G49+'Bety Adjustments 2022'!G49+'mgmgt adjustments 2022'!G49+'AMR 2022'!G49</f>
        <v>0</v>
      </c>
      <c r="H49" s="24">
        <f>+'FI Jenn 2022'!H49+'FI Joe Abba 2022'!H49+'Bety Adjustments 2022'!H49+'mgmgt adjustments 2022'!H49+'AMR 2022'!H49</f>
        <v>0</v>
      </c>
      <c r="I49" s="24">
        <f>+'FI Jenn 2022'!I49+'FI Joe Abba 2022'!I49+'Bety Adjustments 2022'!I49+'mgmgt adjustments 2022'!I49+'AMR 2022'!I49</f>
        <v>0</v>
      </c>
      <c r="J49" s="24">
        <f>+'FI Jenn 2022'!J49+'FI Joe Abba 2022'!J49+'Bety Adjustments 2022'!J49+'mgmgt adjustments 2022'!J49+'AMR 2022'!J49</f>
        <v>0</v>
      </c>
      <c r="K49" s="24">
        <f>+'FI Jenn 2022'!K49+'FI Joe Abba 2022'!K49+'Bety Adjustments 2022'!K49+'mgmgt adjustments 2022'!K49+'AMR 2022'!K49</f>
        <v>0</v>
      </c>
      <c r="L49" s="24">
        <f>+'FI Jenn 2022'!L49+'FI Joe Abba 2022'!L49+'Bety Adjustments 2022'!L49+'mgmgt adjustments 2022'!L49+'AMR 2022'!L49</f>
        <v>0</v>
      </c>
      <c r="M49" s="24">
        <f>+'FI Jenn 2022'!M49+'FI Joe Abba 2022'!M49+'Bety Adjustments 2022'!M49+'mgmgt adjustments 2022'!M49+'AMR 2022'!M49</f>
        <v>0</v>
      </c>
      <c r="N49" s="24">
        <f>+'FI Jenn 2022'!N49+'FI Joe Abba 2022'!N49+'Bety Adjustments 2022'!N49+'mgmgt adjustments 2022'!N49+'AMR 2022'!N49</f>
        <v>0</v>
      </c>
      <c r="O49" s="24">
        <f>+'FI Jenn 2022'!O49+'FI Joe Abba 2022'!O49+'Bety Adjustments 2022'!O49+'mgmgt adjustments 2022'!O49+'AMR 2022'!O49</f>
        <v>0</v>
      </c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>
        <f>+'FI Jenn 2022'!D50+'FI Joe Abba 2022'!D50+'Bety Adjustments 2022'!D50+'mgmgt adjustments 2022'!D50+'AMR 2022'!D50</f>
        <v>0</v>
      </c>
      <c r="E50" s="24">
        <f>+'FI Jenn 2022'!E50+'FI Joe Abba 2022'!E50+'Bety Adjustments 2022'!E50+'mgmgt adjustments 2022'!E50+'AMR 2022'!E50</f>
        <v>0</v>
      </c>
      <c r="F50" s="24">
        <f>+'FI Jenn 2022'!F50+'FI Joe Abba 2022'!F50+'Bety Adjustments 2022'!F50+'mgmgt adjustments 2022'!F50+'AMR 2022'!F50</f>
        <v>0</v>
      </c>
      <c r="G50" s="24">
        <f>+'FI Jenn 2022'!G50+'FI Joe Abba 2022'!G50+'Bety Adjustments 2022'!G50+'mgmgt adjustments 2022'!G50+'AMR 2022'!G50</f>
        <v>0</v>
      </c>
      <c r="H50" s="24">
        <f>+'FI Jenn 2022'!H50+'FI Joe Abba 2022'!H50+'Bety Adjustments 2022'!H50+'mgmgt adjustments 2022'!H50+'AMR 2022'!H50</f>
        <v>0</v>
      </c>
      <c r="I50" s="24">
        <f>+'FI Jenn 2022'!I50+'FI Joe Abba 2022'!I50+'Bety Adjustments 2022'!I50+'mgmgt adjustments 2022'!I50+'AMR 2022'!I50</f>
        <v>0</v>
      </c>
      <c r="J50" s="24">
        <f>+'FI Jenn 2022'!J50+'FI Joe Abba 2022'!J50+'Bety Adjustments 2022'!J50+'mgmgt adjustments 2022'!J50+'AMR 2022'!J50</f>
        <v>0</v>
      </c>
      <c r="K50" s="24">
        <f>+'FI Jenn 2022'!K50+'FI Joe Abba 2022'!K50+'Bety Adjustments 2022'!K50+'mgmgt adjustments 2022'!K50+'AMR 2022'!K50</f>
        <v>0</v>
      </c>
      <c r="L50" s="24">
        <f>+'FI Jenn 2022'!L50+'FI Joe Abba 2022'!L50+'Bety Adjustments 2022'!L50+'mgmgt adjustments 2022'!L50+'AMR 2022'!L50</f>
        <v>0</v>
      </c>
      <c r="M50" s="24">
        <f>+'FI Jenn 2022'!M50+'FI Joe Abba 2022'!M50+'Bety Adjustments 2022'!M50+'mgmgt adjustments 2022'!M50+'AMR 2022'!M50</f>
        <v>0</v>
      </c>
      <c r="N50" s="24">
        <f>+'FI Jenn 2022'!N50+'FI Joe Abba 2022'!N50+'Bety Adjustments 2022'!N50+'mgmgt adjustments 2022'!N50+'AMR 2022'!N50</f>
        <v>0</v>
      </c>
      <c r="O50" s="24">
        <f>+'FI Jenn 2022'!O50+'FI Joe Abba 2022'!O50+'Bety Adjustments 2022'!O50+'mgmgt adjustments 2022'!O50+'AMR 2022'!O50</f>
        <v>0</v>
      </c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>
        <f>+'FI Jenn 2022'!D51+'FI Joe Abba 2022'!D51+'Bety Adjustments 2022'!D51+'mgmgt adjustments 2022'!D51+'AMR 2022'!D51</f>
        <v>0</v>
      </c>
      <c r="E51" s="24">
        <f>+'FI Jenn 2022'!E51+'FI Joe Abba 2022'!E51+'Bety Adjustments 2022'!E51+'mgmgt adjustments 2022'!E51+'AMR 2022'!E51</f>
        <v>0</v>
      </c>
      <c r="F51" s="24">
        <f>+'FI Jenn 2022'!F51+'FI Joe Abba 2022'!F51+'Bety Adjustments 2022'!F51+'mgmgt adjustments 2022'!F51+'AMR 2022'!F51</f>
        <v>0</v>
      </c>
      <c r="G51" s="24">
        <f>+'FI Jenn 2022'!G51+'FI Joe Abba 2022'!G51+'Bety Adjustments 2022'!G51+'mgmgt adjustments 2022'!G51+'AMR 2022'!G51</f>
        <v>0</v>
      </c>
      <c r="H51" s="24">
        <f>+'FI Jenn 2022'!H51+'FI Joe Abba 2022'!H51+'Bety Adjustments 2022'!H51+'mgmgt adjustments 2022'!H51+'AMR 2022'!H51</f>
        <v>0</v>
      </c>
      <c r="I51" s="24">
        <f>+'FI Jenn 2022'!I51+'FI Joe Abba 2022'!I51+'Bety Adjustments 2022'!I51+'mgmgt adjustments 2022'!I51+'AMR 2022'!I51</f>
        <v>0</v>
      </c>
      <c r="J51" s="24">
        <f>+'FI Jenn 2022'!J51+'FI Joe Abba 2022'!J51+'Bety Adjustments 2022'!J51+'mgmgt adjustments 2022'!J51+'AMR 2022'!J51</f>
        <v>0</v>
      </c>
      <c r="K51" s="24">
        <f>+'FI Jenn 2022'!K51+'FI Joe Abba 2022'!K51+'Bety Adjustments 2022'!K51+'mgmgt adjustments 2022'!K51+'AMR 2022'!K51</f>
        <v>0</v>
      </c>
      <c r="L51" s="24">
        <f>+'FI Jenn 2022'!L51+'FI Joe Abba 2022'!L51+'Bety Adjustments 2022'!L51+'mgmgt adjustments 2022'!L51+'AMR 2022'!L51</f>
        <v>0</v>
      </c>
      <c r="M51" s="24">
        <f>+'FI Jenn 2022'!M51+'FI Joe Abba 2022'!M51+'Bety Adjustments 2022'!M51+'mgmgt adjustments 2022'!M51+'AMR 2022'!M51</f>
        <v>0</v>
      </c>
      <c r="N51" s="24">
        <f>+'FI Jenn 2022'!N51+'FI Joe Abba 2022'!N51+'Bety Adjustments 2022'!N51+'mgmgt adjustments 2022'!N51+'AMR 2022'!N51</f>
        <v>0</v>
      </c>
      <c r="O51" s="24">
        <f>+'FI Jenn 2022'!O51+'FI Joe Abba 2022'!O51+'Bety Adjustments 2022'!O51+'mgmgt adjustments 2022'!O51+'AMR 2022'!O51</f>
        <v>0</v>
      </c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f>+'FI Jenn 2022'!D52+'FI Joe Abba 2022'!D52+'Bety Adjustments 2022'!D52+'mgmgt adjustments 2022'!D52+'AMR 2022'!D52</f>
        <v>15</v>
      </c>
      <c r="E52" s="24">
        <f>+'FI Jenn 2022'!E52+'FI Joe Abba 2022'!E52+'Bety Adjustments 2022'!E52+'mgmgt adjustments 2022'!E52+'AMR 2022'!E52</f>
        <v>20</v>
      </c>
      <c r="F52" s="24">
        <f>+'FI Jenn 2022'!F52+'FI Joe Abba 2022'!F52+'Bety Adjustments 2022'!F52+'mgmgt adjustments 2022'!F52+'AMR 2022'!F52</f>
        <v>25</v>
      </c>
      <c r="G52" s="24">
        <f>+'FI Jenn 2022'!G52+'FI Joe Abba 2022'!G52+'Bety Adjustments 2022'!G52+'mgmgt adjustments 2022'!G52+'AMR 2022'!G52</f>
        <v>40</v>
      </c>
      <c r="H52" s="24">
        <f>+'FI Jenn 2022'!H52+'FI Joe Abba 2022'!H52+'Bety Adjustments 2022'!H52+'mgmgt adjustments 2022'!H52+'AMR 2022'!H52</f>
        <v>40</v>
      </c>
      <c r="I52" s="24">
        <f>+'FI Jenn 2022'!I52+'FI Joe Abba 2022'!I52+'Bety Adjustments 2022'!I52+'mgmgt adjustments 2022'!I52+'AMR 2022'!I52</f>
        <v>40</v>
      </c>
      <c r="J52" s="24">
        <f>+'FI Jenn 2022'!J52+'FI Joe Abba 2022'!J52+'Bety Adjustments 2022'!J52+'mgmgt adjustments 2022'!J52+'AMR 2022'!J52</f>
        <v>45</v>
      </c>
      <c r="K52" s="24">
        <f>+'FI Jenn 2022'!K52+'FI Joe Abba 2022'!K52+'Bety Adjustments 2022'!K52+'mgmgt adjustments 2022'!K52+'AMR 2022'!K52</f>
        <v>45</v>
      </c>
      <c r="L52" s="24">
        <f>+'FI Jenn 2022'!L52+'FI Joe Abba 2022'!L52+'Bety Adjustments 2022'!L52+'mgmgt adjustments 2022'!L52+'AMR 2022'!L52</f>
        <v>45</v>
      </c>
      <c r="M52" s="24">
        <f>+'FI Jenn 2022'!M52+'FI Joe Abba 2022'!M52+'Bety Adjustments 2022'!M52+'mgmgt adjustments 2022'!M52+'AMR 2022'!M52</f>
        <v>45</v>
      </c>
      <c r="N52" s="24">
        <f>+'FI Jenn 2022'!N52+'FI Joe Abba 2022'!N52+'Bety Adjustments 2022'!N52+'mgmgt adjustments 2022'!N52+'AMR 2022'!N52</f>
        <v>40</v>
      </c>
      <c r="O52" s="24">
        <f>+'FI Jenn 2022'!O52+'FI Joe Abba 2022'!O52+'Bety Adjustments 2022'!O52+'mgmgt adjustments 2022'!O52+'AMR 2022'!O52</f>
        <v>100</v>
      </c>
      <c r="P52" s="25">
        <f t="shared" si="0"/>
        <v>500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2401.2295073688038</v>
      </c>
      <c r="E55" s="40">
        <f t="shared" si="2"/>
        <v>3126.023575278989</v>
      </c>
      <c r="F55" s="40">
        <f t="shared" si="2"/>
        <v>3851.0388497261197</v>
      </c>
      <c r="G55" s="40">
        <f t="shared" si="2"/>
        <v>6025.6422599935977</v>
      </c>
      <c r="H55" s="40">
        <f t="shared" si="2"/>
        <v>6025.7528632620279</v>
      </c>
      <c r="I55" s="40">
        <f t="shared" si="2"/>
        <v>6025.6422599935549</v>
      </c>
      <c r="J55" s="40">
        <f t="shared" si="2"/>
        <v>6750.6575344407283</v>
      </c>
      <c r="K55" s="40">
        <f t="shared" si="2"/>
        <v>6750.5469311722127</v>
      </c>
      <c r="L55" s="40">
        <f t="shared" si="2"/>
        <v>6750.6575344406183</v>
      </c>
      <c r="M55" s="40">
        <f t="shared" si="2"/>
        <v>6750.5469311722554</v>
      </c>
      <c r="N55" s="40">
        <f t="shared" si="2"/>
        <v>6025.7528632620279</v>
      </c>
      <c r="O55" s="40">
        <f t="shared" si="2"/>
        <v>14724.498314137301</v>
      </c>
      <c r="P55" s="40">
        <f>SUM(P15:P54)</f>
        <v>75207.989424248226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22" zoomScale="85" zoomScaleNormal="85" workbookViewId="0">
      <selection activeCell="O24" sqref="O24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89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="70" zoomScaleNormal="70" workbookViewId="0">
      <selection activeCell="H43" sqref="H43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87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6" x14ac:dyDescent="0.2">
      <c r="A62" s="5" t="s">
        <v>80</v>
      </c>
    </row>
    <row r="63" spans="1:16" x14ac:dyDescent="0.2">
      <c r="C63" s="2" t="s">
        <v>81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</row>
    <row r="64" spans="1:16" x14ac:dyDescent="0.2">
      <c r="C64" s="2" t="s">
        <v>82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</row>
    <row r="65" spans="3:15" x14ac:dyDescent="0.2">
      <c r="C65" s="2" t="s">
        <v>83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84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</row>
    <row r="67" spans="3:15" x14ac:dyDescent="0.2">
      <c r="C67" s="2" t="s">
        <v>85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</row>
    <row r="68" spans="3:15" x14ac:dyDescent="0.2">
      <c r="C68" s="2" t="s">
        <v>86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="85" zoomScaleNormal="85" workbookViewId="0">
      <selection activeCell="O24" sqref="O24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87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6" x14ac:dyDescent="0.2">
      <c r="A62" s="5" t="s">
        <v>80</v>
      </c>
    </row>
    <row r="63" spans="1:16" x14ac:dyDescent="0.2">
      <c r="C63" s="2" t="s">
        <v>81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</row>
    <row r="64" spans="1:16" x14ac:dyDescent="0.2">
      <c r="C64" s="2" t="s">
        <v>82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</row>
    <row r="65" spans="3:15" x14ac:dyDescent="0.2">
      <c r="C65" s="2" t="s">
        <v>83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84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</row>
    <row r="67" spans="3:15" x14ac:dyDescent="0.2">
      <c r="C67" s="2" t="s">
        <v>85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</row>
    <row r="68" spans="3:15" x14ac:dyDescent="0.2">
      <c r="C68" s="2" t="s">
        <v>86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="70" zoomScaleNormal="70" workbookViewId="0">
      <selection activeCell="D15" sqref="D15:Q63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5" width="14.42578125" style="2" customWidth="1"/>
    <col min="16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92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>
        <f>2579.84999999998+D61</f>
        <v>1874.0699999999799</v>
      </c>
      <c r="E21" s="24">
        <f>3439.79999999999+E61</f>
        <v>2498.7599999999902</v>
      </c>
      <c r="F21" s="24">
        <f>4299.75+F61</f>
        <v>3123.45</v>
      </c>
      <c r="G21" s="24">
        <f>6879.60000000003+G61</f>
        <v>4997.5200000000304</v>
      </c>
      <c r="H21" s="24">
        <f>6879.59999999998+H61</f>
        <v>4997.5199999999804</v>
      </c>
      <c r="I21" s="24">
        <f>6879.59999999998+I61</f>
        <v>4997.5199999999804</v>
      </c>
      <c r="J21" s="24">
        <f>7739.55000000004+J61</f>
        <v>5622.2100000000401</v>
      </c>
      <c r="K21" s="24">
        <f>7739.54999999999+K61</f>
        <v>5622.20999999999</v>
      </c>
      <c r="L21" s="24">
        <f>7739.54999999993+L61</f>
        <v>5622.20999999993</v>
      </c>
      <c r="M21" s="24">
        <f>7739.55000000004+M61</f>
        <v>5622.2100000000401</v>
      </c>
      <c r="N21" s="24">
        <f>6879.59999999998+N61</f>
        <v>4997.5199999999804</v>
      </c>
      <c r="O21" s="24">
        <f>17199+O61</f>
        <v>12493.8</v>
      </c>
      <c r="P21" s="25">
        <f t="shared" si="0"/>
        <v>62468.999999999942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>
        <v>263.25</v>
      </c>
      <c r="E24" s="24">
        <v>351</v>
      </c>
      <c r="F24" s="24">
        <v>438.75</v>
      </c>
      <c r="G24" s="24">
        <v>702</v>
      </c>
      <c r="H24" s="24">
        <v>702</v>
      </c>
      <c r="I24" s="24">
        <v>702</v>
      </c>
      <c r="J24" s="24">
        <v>789.75</v>
      </c>
      <c r="K24" s="24">
        <v>789.75</v>
      </c>
      <c r="L24" s="24">
        <v>789.75</v>
      </c>
      <c r="M24" s="24">
        <v>789.75</v>
      </c>
      <c r="N24" s="24">
        <v>702</v>
      </c>
      <c r="O24" s="24">
        <v>1755</v>
      </c>
      <c r="P24" s="25">
        <f t="shared" si="0"/>
        <v>8775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>
        <v>226.51549383289614</v>
      </c>
      <c r="E26" s="24">
        <v>226.40489056442303</v>
      </c>
      <c r="F26" s="24">
        <v>226.51549383289614</v>
      </c>
      <c r="G26" s="24">
        <v>226.40489056442303</v>
      </c>
      <c r="H26" s="24">
        <v>226.51549383289614</v>
      </c>
      <c r="I26" s="24">
        <v>226.40489056442303</v>
      </c>
      <c r="J26" s="24">
        <v>226.51549383289614</v>
      </c>
      <c r="K26" s="24">
        <v>226.40489056442303</v>
      </c>
      <c r="L26" s="24">
        <v>226.51549383289614</v>
      </c>
      <c r="M26" s="24">
        <v>226.40489056442303</v>
      </c>
      <c r="N26" s="24">
        <v>226.51549383289614</v>
      </c>
      <c r="O26" s="24">
        <v>226.40489056442303</v>
      </c>
      <c r="P26" s="25">
        <f t="shared" si="0"/>
        <v>2717.5223063839148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>
        <v>14.123224260537972</v>
      </c>
      <c r="E29" s="24">
        <v>18.830965680721107</v>
      </c>
      <c r="F29" s="24">
        <v>23.53870710090424</v>
      </c>
      <c r="G29" s="24">
        <v>37.661931361436494</v>
      </c>
      <c r="H29" s="24">
        <v>37.661931361442214</v>
      </c>
      <c r="I29" s="24">
        <v>37.661931361442214</v>
      </c>
      <c r="J29" s="24">
        <v>42.369672781619627</v>
      </c>
      <c r="K29" s="24">
        <v>42.369672781625347</v>
      </c>
      <c r="L29" s="24">
        <v>42.369672781619627</v>
      </c>
      <c r="M29" s="24">
        <v>42.369672781619627</v>
      </c>
      <c r="N29" s="24">
        <v>37.661931361442214</v>
      </c>
      <c r="O29" s="24">
        <v>94.154828403605521</v>
      </c>
      <c r="P29" s="25">
        <f t="shared" si="0"/>
        <v>470.77414201801616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>
        <v>5.0044124129489376</v>
      </c>
      <c r="E31" s="24">
        <v>6.6725498839332662</v>
      </c>
      <c r="F31" s="24">
        <v>8.3406873549175948</v>
      </c>
      <c r="G31" s="24">
        <v>13.345099767864507</v>
      </c>
      <c r="H31" s="24">
        <v>13.345099767866532</v>
      </c>
      <c r="I31" s="24">
        <v>13.345099767866532</v>
      </c>
      <c r="J31" s="24">
        <v>15.013237238848836</v>
      </c>
      <c r="K31" s="24">
        <v>15.013237238850861</v>
      </c>
      <c r="L31" s="24">
        <v>15.013237238848836</v>
      </c>
      <c r="M31" s="24">
        <v>15.013237238848836</v>
      </c>
      <c r="N31" s="24">
        <v>13.345099767866532</v>
      </c>
      <c r="O31" s="24">
        <v>33.362749419666329</v>
      </c>
      <c r="P31" s="25">
        <f t="shared" si="0"/>
        <v>166.81374709832758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>
        <v>2.7103310387801103</v>
      </c>
      <c r="E33" s="24">
        <v>3.6137747183733908</v>
      </c>
      <c r="F33" s="24">
        <v>4.5172183979669391</v>
      </c>
      <c r="G33" s="24">
        <v>7.2275494367470499</v>
      </c>
      <c r="H33" s="24">
        <v>7.2275494367467816</v>
      </c>
      <c r="I33" s="24">
        <v>7.2275494367470499</v>
      </c>
      <c r="J33" s="24">
        <v>8.1309931163403313</v>
      </c>
      <c r="K33" s="24">
        <v>8.1309931163403313</v>
      </c>
      <c r="L33" s="24">
        <v>8.1309931163400631</v>
      </c>
      <c r="M33" s="24">
        <v>8.1309931163403313</v>
      </c>
      <c r="N33" s="24">
        <v>7.2275494367470499</v>
      </c>
      <c r="O33" s="24">
        <v>18.068873591867224</v>
      </c>
      <c r="P33" s="25">
        <f t="shared" si="0"/>
        <v>90.344367959336665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>
        <v>0.55604582366110078</v>
      </c>
      <c r="E34" s="24">
        <v>0.74139443154811613</v>
      </c>
      <c r="F34" s="24">
        <v>0.92674303943518632</v>
      </c>
      <c r="G34" s="24">
        <v>1.4827888630962873</v>
      </c>
      <c r="H34" s="24">
        <v>1.4827888630962323</v>
      </c>
      <c r="I34" s="24">
        <v>1.4827888630962873</v>
      </c>
      <c r="J34" s="24">
        <v>1.6681374709833026</v>
      </c>
      <c r="K34" s="24">
        <v>1.6681374709833026</v>
      </c>
      <c r="L34" s="24">
        <v>1.6681374709832475</v>
      </c>
      <c r="M34" s="24">
        <v>1.6681374709833026</v>
      </c>
      <c r="N34" s="24">
        <v>1.4827888630962873</v>
      </c>
      <c r="O34" s="24">
        <v>3.7069721577406356</v>
      </c>
      <c r="P34" s="25">
        <f t="shared" si="0"/>
        <v>18.534860788703284</v>
      </c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1" t="s">
        <v>58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5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1" t="s">
        <v>59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5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1" t="s">
        <v>60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5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1" t="s">
        <v>61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5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1" t="s">
        <v>62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5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27" t="s">
        <v>63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5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21" t="s">
        <v>64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5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21" t="s">
        <v>65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5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27" t="s">
        <v>66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5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v>15</v>
      </c>
      <c r="E52" s="24">
        <v>20</v>
      </c>
      <c r="F52" s="24">
        <v>25</v>
      </c>
      <c r="G52" s="24">
        <v>40</v>
      </c>
      <c r="H52" s="24">
        <v>40</v>
      </c>
      <c r="I52" s="24">
        <v>40</v>
      </c>
      <c r="J52" s="24">
        <v>45</v>
      </c>
      <c r="K52" s="24">
        <v>45</v>
      </c>
      <c r="L52" s="24">
        <v>45</v>
      </c>
      <c r="M52" s="24">
        <v>45</v>
      </c>
      <c r="N52" s="24">
        <v>40</v>
      </c>
      <c r="O52" s="24">
        <v>100</v>
      </c>
      <c r="P52" s="25">
        <f t="shared" si="0"/>
        <v>500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2401.2295073688038</v>
      </c>
      <c r="E55" s="40">
        <f t="shared" si="2"/>
        <v>3126.023575278989</v>
      </c>
      <c r="F55" s="40">
        <f t="shared" si="2"/>
        <v>3851.0388497261197</v>
      </c>
      <c r="G55" s="40">
        <f t="shared" si="2"/>
        <v>6025.6422599935977</v>
      </c>
      <c r="H55" s="40">
        <f t="shared" si="2"/>
        <v>6025.7528632620279</v>
      </c>
      <c r="I55" s="40">
        <f t="shared" si="2"/>
        <v>6025.6422599935549</v>
      </c>
      <c r="J55" s="40">
        <f t="shared" si="2"/>
        <v>6750.6575344407283</v>
      </c>
      <c r="K55" s="40">
        <f t="shared" si="2"/>
        <v>6750.5469311722127</v>
      </c>
      <c r="L55" s="40">
        <f t="shared" si="2"/>
        <v>6750.6575344406183</v>
      </c>
      <c r="M55" s="40">
        <f t="shared" si="2"/>
        <v>6750.5469311722554</v>
      </c>
      <c r="N55" s="40">
        <f t="shared" si="2"/>
        <v>6025.7528632620279</v>
      </c>
      <c r="O55" s="40">
        <f t="shared" si="2"/>
        <v>14724.498314137301</v>
      </c>
      <c r="P55" s="49">
        <f>SUM(P15:P54)</f>
        <v>75207.989424248226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0" spans="1:16" ht="14.25" customHeight="1" x14ac:dyDescent="0.2"/>
    <row r="61" spans="1:16" x14ac:dyDescent="0.2">
      <c r="C61" s="2" t="s">
        <v>95</v>
      </c>
      <c r="D61" s="24">
        <v>-705.78</v>
      </c>
      <c r="E61" s="24">
        <v>-941.04</v>
      </c>
      <c r="F61" s="24">
        <v>-1176.3</v>
      </c>
      <c r="G61" s="24">
        <v>-1882.08</v>
      </c>
      <c r="H61" s="24">
        <v>-1882.08</v>
      </c>
      <c r="I61" s="24">
        <v>-1882.08</v>
      </c>
      <c r="J61" s="24">
        <v>-2117.34</v>
      </c>
      <c r="K61" s="24">
        <v>-2117.34</v>
      </c>
      <c r="L61" s="24">
        <v>-2117.34</v>
      </c>
      <c r="M61" s="24">
        <v>-2117.34</v>
      </c>
      <c r="N61" s="24">
        <v>-1882.08</v>
      </c>
      <c r="O61" s="24">
        <v>-4705.2</v>
      </c>
    </row>
    <row r="62" spans="1:16" ht="14.25" customHeight="1" x14ac:dyDescent="0.2"/>
    <row r="63" spans="1:16" ht="14.25" customHeight="1" x14ac:dyDescent="0.2"/>
    <row r="64" spans="1:16" ht="14.25" customHeight="1" x14ac:dyDescent="0.2"/>
    <row r="65" ht="14.2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19" zoomScale="85" zoomScaleNormal="85" workbookViewId="0">
      <selection activeCell="D7" sqref="D7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88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47" t="s">
        <v>92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>
        <v>0</v>
      </c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22" zoomScale="85" zoomScaleNormal="85" workbookViewId="0">
      <selection activeCell="O24" sqref="O24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89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="70" zoomScaleNormal="70" workbookViewId="0">
      <selection activeCell="O24" sqref="O24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87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6" x14ac:dyDescent="0.2">
      <c r="A62" s="5" t="s">
        <v>80</v>
      </c>
    </row>
    <row r="63" spans="1:16" x14ac:dyDescent="0.2">
      <c r="C63" s="2" t="s">
        <v>81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</row>
    <row r="64" spans="1:16" x14ac:dyDescent="0.2">
      <c r="C64" s="2" t="s">
        <v>82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</row>
    <row r="65" spans="3:15" x14ac:dyDescent="0.2">
      <c r="C65" s="2" t="s">
        <v>83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84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</row>
    <row r="67" spans="3:15" x14ac:dyDescent="0.2">
      <c r="C67" s="2" t="s">
        <v>85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</row>
    <row r="68" spans="3:15" x14ac:dyDescent="0.2">
      <c r="C68" s="2" t="s">
        <v>86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="85" zoomScaleNormal="85" workbookViewId="0">
      <selection activeCell="O24" sqref="O24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87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6" x14ac:dyDescent="0.2">
      <c r="A62" s="5" t="s">
        <v>80</v>
      </c>
    </row>
    <row r="63" spans="1:16" x14ac:dyDescent="0.2">
      <c r="C63" s="2" t="s">
        <v>81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</row>
    <row r="64" spans="1:16" x14ac:dyDescent="0.2">
      <c r="C64" s="2" t="s">
        <v>82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</row>
    <row r="65" spans="3:15" x14ac:dyDescent="0.2">
      <c r="C65" s="2" t="s">
        <v>83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84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</row>
    <row r="67" spans="3:15" x14ac:dyDescent="0.2">
      <c r="C67" s="2" t="s">
        <v>85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</row>
    <row r="68" spans="3:15" x14ac:dyDescent="0.2">
      <c r="C68" s="2" t="s">
        <v>86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8"/>
  <sheetViews>
    <sheetView zoomScale="85" zoomScaleNormal="85" workbookViewId="0">
      <selection activeCell="D15" sqref="D15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43.140625" style="2" customWidth="1"/>
    <col min="4" max="6" width="14.42578125" style="2"/>
    <col min="7" max="7" width="15.140625" style="2" customWidth="1"/>
    <col min="8" max="8" width="15" style="2" customWidth="1"/>
    <col min="9" max="9" width="15.7109375" style="2" customWidth="1"/>
    <col min="10" max="10" width="16.42578125" style="2" customWidth="1"/>
    <col min="11" max="11" width="15.5703125" style="2" customWidth="1"/>
    <col min="12" max="12" width="16.140625" style="2" customWidth="1"/>
    <col min="13" max="14" width="18.85546875" style="2" customWidth="1"/>
    <col min="15" max="15" width="16.85546875" style="2" customWidth="1"/>
    <col min="16" max="16" width="18.85546875" style="2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/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91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92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44927</v>
      </c>
      <c r="E12" s="18">
        <v>44958</v>
      </c>
      <c r="F12" s="18">
        <v>44986</v>
      </c>
      <c r="G12" s="18">
        <v>45017</v>
      </c>
      <c r="H12" s="18">
        <v>45047</v>
      </c>
      <c r="I12" s="18">
        <v>45078</v>
      </c>
      <c r="J12" s="18">
        <v>45108</v>
      </c>
      <c r="K12" s="18">
        <v>45139</v>
      </c>
      <c r="L12" s="18">
        <v>45170</v>
      </c>
      <c r="M12" s="18">
        <v>45200</v>
      </c>
      <c r="N12" s="18">
        <v>45231</v>
      </c>
      <c r="O12" s="18">
        <v>45261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>
        <f>+'FI Jenn 2023'!D15+'FI Joe Abba 2023'!D15+'Bety Adjustments 2023'!D15+'mgmgt adjustments 2023'!D15+'AMR 2023'!D15</f>
        <v>0</v>
      </c>
      <c r="E15" s="22">
        <f>+'FI Jenn 2023'!E15+'FI Joe Abba 2023'!E15+'Bety Adjustments 2023'!E15+'mgmgt adjustments 2023'!E15+'AMR 2023'!E15</f>
        <v>0</v>
      </c>
      <c r="F15" s="22">
        <f>+'FI Jenn 2023'!F15+'FI Joe Abba 2023'!F15+'Bety Adjustments 2023'!F15+'mgmgt adjustments 2023'!F15+'AMR 2023'!F15</f>
        <v>0</v>
      </c>
      <c r="G15" s="22">
        <f>+'FI Jenn 2023'!G15+'FI Joe Abba 2023'!G15+'Bety Adjustments 2023'!G15+'mgmgt adjustments 2023'!G15+'AMR 2023'!G15</f>
        <v>0</v>
      </c>
      <c r="H15" s="22">
        <f>+'FI Jenn 2023'!H15+'FI Joe Abba 2023'!H15+'Bety Adjustments 2023'!H15+'mgmgt adjustments 2023'!H15+'AMR 2023'!H15</f>
        <v>0</v>
      </c>
      <c r="I15" s="22">
        <f>+'FI Jenn 2023'!I15+'FI Joe Abba 2023'!I15+'Bety Adjustments 2023'!I15+'mgmgt adjustments 2023'!I15+'AMR 2023'!I15</f>
        <v>0</v>
      </c>
      <c r="J15" s="22">
        <f>+'FI Jenn 2023'!J15+'FI Joe Abba 2023'!J15+'Bety Adjustments 2023'!J15+'mgmgt adjustments 2023'!J15+'AMR 2023'!J15</f>
        <v>0</v>
      </c>
      <c r="K15" s="22">
        <f>+'FI Jenn 2023'!K15+'FI Joe Abba 2023'!K15+'Bety Adjustments 2023'!K15+'mgmgt adjustments 2023'!K15+'AMR 2023'!K15</f>
        <v>0</v>
      </c>
      <c r="L15" s="22">
        <f>+'FI Jenn 2023'!L15+'FI Joe Abba 2023'!L15+'Bety Adjustments 2023'!L15+'mgmgt adjustments 2023'!L15+'AMR 2023'!L15</f>
        <v>0</v>
      </c>
      <c r="M15" s="22">
        <f>+'FI Jenn 2023'!M15+'FI Joe Abba 2023'!M15+'Bety Adjustments 2023'!M15+'mgmgt adjustments 2023'!M15+'AMR 2023'!M15</f>
        <v>0</v>
      </c>
      <c r="N15" s="22">
        <f>+'FI Jenn 2023'!N15+'FI Joe Abba 2023'!N15+'Bety Adjustments 2023'!N15+'mgmgt adjustments 2023'!N15+'AMR 2023'!N15</f>
        <v>0</v>
      </c>
      <c r="O15" s="22">
        <f>+'FI Jenn 2023'!O15+'FI Joe Abba 2023'!O15+'Bety Adjustments 2023'!O15+'mgmgt adjustments 2023'!O15+'AMR 2023'!O15</f>
        <v>0</v>
      </c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>
        <f>+'FI Jenn 2023'!D16+'FI Joe Abba 2023'!D16+'Bety Adjustments 2023'!D16+'mgmgt adjustments 2023'!D16+'AMR 2023'!D16</f>
        <v>0</v>
      </c>
      <c r="E16" s="24">
        <f>+'FI Jenn 2023'!E16+'FI Joe Abba 2023'!E16+'Bety Adjustments 2023'!E16+'mgmgt adjustments 2023'!E16+'AMR 2023'!E16</f>
        <v>0</v>
      </c>
      <c r="F16" s="24">
        <f>+'FI Jenn 2023'!F16+'FI Joe Abba 2023'!F16+'Bety Adjustments 2023'!F16+'mgmgt adjustments 2023'!F16+'AMR 2023'!F16</f>
        <v>0</v>
      </c>
      <c r="G16" s="24">
        <f>+'FI Jenn 2023'!G16+'FI Joe Abba 2023'!G16+'Bety Adjustments 2023'!G16+'mgmgt adjustments 2023'!G16+'AMR 2023'!G16</f>
        <v>0</v>
      </c>
      <c r="H16" s="24">
        <f>+'FI Jenn 2023'!H16+'FI Joe Abba 2023'!H16+'Bety Adjustments 2023'!H16+'mgmgt adjustments 2023'!H16+'AMR 2023'!H16</f>
        <v>0</v>
      </c>
      <c r="I16" s="24">
        <f>+'FI Jenn 2023'!I16+'FI Joe Abba 2023'!I16+'Bety Adjustments 2023'!I16+'mgmgt adjustments 2023'!I16+'AMR 2023'!I16</f>
        <v>0</v>
      </c>
      <c r="J16" s="24">
        <f>+'FI Jenn 2023'!J16+'FI Joe Abba 2023'!J16+'Bety Adjustments 2023'!J16+'mgmgt adjustments 2023'!J16+'AMR 2023'!J16</f>
        <v>0</v>
      </c>
      <c r="K16" s="24">
        <f>+'FI Jenn 2023'!K16+'FI Joe Abba 2023'!K16+'Bety Adjustments 2023'!K16+'mgmgt adjustments 2023'!K16+'AMR 2023'!K16</f>
        <v>0</v>
      </c>
      <c r="L16" s="24">
        <f>+'FI Jenn 2023'!L16+'FI Joe Abba 2023'!L16+'Bety Adjustments 2023'!L16+'mgmgt adjustments 2023'!L16+'AMR 2023'!L16</f>
        <v>0</v>
      </c>
      <c r="M16" s="24">
        <f>+'FI Jenn 2023'!M16+'FI Joe Abba 2023'!M16+'Bety Adjustments 2023'!M16+'mgmgt adjustments 2023'!M16+'AMR 2023'!M16</f>
        <v>0</v>
      </c>
      <c r="N16" s="24">
        <f>+'FI Jenn 2023'!N16+'FI Joe Abba 2023'!N16+'Bety Adjustments 2023'!N16+'mgmgt adjustments 2023'!N16+'AMR 2023'!N16</f>
        <v>0</v>
      </c>
      <c r="O16" s="24">
        <f>+'FI Jenn 2023'!O16+'FI Joe Abba 2023'!O16+'Bety Adjustments 2023'!O16+'mgmgt adjustments 2023'!O16+'AMR 2023'!O16</f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>
        <f>+'FI Jenn 2023'!D17+'FI Joe Abba 2023'!D17+'Bety Adjustments 2023'!D17+'mgmgt adjustments 2023'!D17+'AMR 2023'!D17</f>
        <v>0</v>
      </c>
      <c r="E17" s="24">
        <f>+'FI Jenn 2023'!E17+'FI Joe Abba 2023'!E17+'Bety Adjustments 2023'!E17+'mgmgt adjustments 2023'!E17+'AMR 2023'!E17</f>
        <v>0</v>
      </c>
      <c r="F17" s="24">
        <f>+'FI Jenn 2023'!F17+'FI Joe Abba 2023'!F17+'Bety Adjustments 2023'!F17+'mgmgt adjustments 2023'!F17+'AMR 2023'!F17</f>
        <v>0</v>
      </c>
      <c r="G17" s="24">
        <f>+'FI Jenn 2023'!G17+'FI Joe Abba 2023'!G17+'Bety Adjustments 2023'!G17+'mgmgt adjustments 2023'!G17+'AMR 2023'!G17</f>
        <v>0</v>
      </c>
      <c r="H17" s="24">
        <f>+'FI Jenn 2023'!H17+'FI Joe Abba 2023'!H17+'Bety Adjustments 2023'!H17+'mgmgt adjustments 2023'!H17+'AMR 2023'!H17</f>
        <v>0</v>
      </c>
      <c r="I17" s="24">
        <f>+'FI Jenn 2023'!I17+'FI Joe Abba 2023'!I17+'Bety Adjustments 2023'!I17+'mgmgt adjustments 2023'!I17+'AMR 2023'!I17</f>
        <v>0</v>
      </c>
      <c r="J17" s="24">
        <f>+'FI Jenn 2023'!J17+'FI Joe Abba 2023'!J17+'Bety Adjustments 2023'!J17+'mgmgt adjustments 2023'!J17+'AMR 2023'!J17</f>
        <v>0</v>
      </c>
      <c r="K17" s="24">
        <f>+'FI Jenn 2023'!K17+'FI Joe Abba 2023'!K17+'Bety Adjustments 2023'!K17+'mgmgt adjustments 2023'!K17+'AMR 2023'!K17</f>
        <v>0</v>
      </c>
      <c r="L17" s="24">
        <f>+'FI Jenn 2023'!L17+'FI Joe Abba 2023'!L17+'Bety Adjustments 2023'!L17+'mgmgt adjustments 2023'!L17+'AMR 2023'!L17</f>
        <v>0</v>
      </c>
      <c r="M17" s="24">
        <f>+'FI Jenn 2023'!M17+'FI Joe Abba 2023'!M17+'Bety Adjustments 2023'!M17+'mgmgt adjustments 2023'!M17+'AMR 2023'!M17</f>
        <v>0</v>
      </c>
      <c r="N17" s="24">
        <f>+'FI Jenn 2023'!N17+'FI Joe Abba 2023'!N17+'Bety Adjustments 2023'!N17+'mgmgt adjustments 2023'!N17+'AMR 2023'!N17</f>
        <v>0</v>
      </c>
      <c r="O17" s="24">
        <f>+'FI Jenn 2023'!O17+'FI Joe Abba 2023'!O17+'Bety Adjustments 2023'!O17+'mgmgt adjustments 2023'!O17+'AMR 2023'!O17</f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>
        <f>+'FI Jenn 2023'!D18+'FI Joe Abba 2023'!D18+'Bety Adjustments 2023'!D18+'mgmgt adjustments 2023'!D18+'AMR 2023'!D18</f>
        <v>0</v>
      </c>
      <c r="E18" s="24">
        <f>+'FI Jenn 2023'!E18+'FI Joe Abba 2023'!E18+'Bety Adjustments 2023'!E18+'mgmgt adjustments 2023'!E18+'AMR 2023'!E18</f>
        <v>0</v>
      </c>
      <c r="F18" s="24">
        <f>+'FI Jenn 2023'!F18+'FI Joe Abba 2023'!F18+'Bety Adjustments 2023'!F18+'mgmgt adjustments 2023'!F18+'AMR 2023'!F18</f>
        <v>0</v>
      </c>
      <c r="G18" s="24">
        <f>+'FI Jenn 2023'!G18+'FI Joe Abba 2023'!G18+'Bety Adjustments 2023'!G18+'mgmgt adjustments 2023'!G18+'AMR 2023'!G18</f>
        <v>0</v>
      </c>
      <c r="H18" s="24">
        <f>+'FI Jenn 2023'!H18+'FI Joe Abba 2023'!H18+'Bety Adjustments 2023'!H18+'mgmgt adjustments 2023'!H18+'AMR 2023'!H18</f>
        <v>0</v>
      </c>
      <c r="I18" s="24">
        <f>+'FI Jenn 2023'!I18+'FI Joe Abba 2023'!I18+'Bety Adjustments 2023'!I18+'mgmgt adjustments 2023'!I18+'AMR 2023'!I18</f>
        <v>0</v>
      </c>
      <c r="J18" s="24">
        <f>+'FI Jenn 2023'!J18+'FI Joe Abba 2023'!J18+'Bety Adjustments 2023'!J18+'mgmgt adjustments 2023'!J18+'AMR 2023'!J18</f>
        <v>0</v>
      </c>
      <c r="K18" s="24">
        <f>+'FI Jenn 2023'!K18+'FI Joe Abba 2023'!K18+'Bety Adjustments 2023'!K18+'mgmgt adjustments 2023'!K18+'AMR 2023'!K18</f>
        <v>0</v>
      </c>
      <c r="L18" s="24">
        <f>+'FI Jenn 2023'!L18+'FI Joe Abba 2023'!L18+'Bety Adjustments 2023'!L18+'mgmgt adjustments 2023'!L18+'AMR 2023'!L18</f>
        <v>0</v>
      </c>
      <c r="M18" s="24">
        <f>+'FI Jenn 2023'!M18+'FI Joe Abba 2023'!M18+'Bety Adjustments 2023'!M18+'mgmgt adjustments 2023'!M18+'AMR 2023'!M18</f>
        <v>0</v>
      </c>
      <c r="N18" s="24">
        <f>+'FI Jenn 2023'!N18+'FI Joe Abba 2023'!N18+'Bety Adjustments 2023'!N18+'mgmgt adjustments 2023'!N18+'AMR 2023'!N18</f>
        <v>0</v>
      </c>
      <c r="O18" s="24">
        <f>+'FI Jenn 2023'!O18+'FI Joe Abba 2023'!O18+'Bety Adjustments 2023'!O18+'mgmgt adjustments 2023'!O18+'AMR 2023'!O18</f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>
        <f>+'FI Jenn 2023'!D19+'FI Joe Abba 2023'!D19+'Bety Adjustments 2023'!D19+'mgmgt adjustments 2023'!D19+'AMR 2023'!D19</f>
        <v>0</v>
      </c>
      <c r="E19" s="24">
        <f>+'FI Jenn 2023'!E19+'FI Joe Abba 2023'!E19+'Bety Adjustments 2023'!E19+'mgmgt adjustments 2023'!E19+'AMR 2023'!E19</f>
        <v>0</v>
      </c>
      <c r="F19" s="24">
        <f>+'FI Jenn 2023'!F19+'FI Joe Abba 2023'!F19+'Bety Adjustments 2023'!F19+'mgmgt adjustments 2023'!F19+'AMR 2023'!F19</f>
        <v>0</v>
      </c>
      <c r="G19" s="24">
        <f>+'FI Jenn 2023'!G19+'FI Joe Abba 2023'!G19+'Bety Adjustments 2023'!G19+'mgmgt adjustments 2023'!G19+'AMR 2023'!G19</f>
        <v>0</v>
      </c>
      <c r="H19" s="24">
        <f>+'FI Jenn 2023'!H19+'FI Joe Abba 2023'!H19+'Bety Adjustments 2023'!H19+'mgmgt adjustments 2023'!H19+'AMR 2023'!H19</f>
        <v>0</v>
      </c>
      <c r="I19" s="24">
        <f>+'FI Jenn 2023'!I19+'FI Joe Abba 2023'!I19+'Bety Adjustments 2023'!I19+'mgmgt adjustments 2023'!I19+'AMR 2023'!I19</f>
        <v>0</v>
      </c>
      <c r="J19" s="24">
        <f>+'FI Jenn 2023'!J19+'FI Joe Abba 2023'!J19+'Bety Adjustments 2023'!J19+'mgmgt adjustments 2023'!J19+'AMR 2023'!J19</f>
        <v>0</v>
      </c>
      <c r="K19" s="24">
        <f>+'FI Jenn 2023'!K19+'FI Joe Abba 2023'!K19+'Bety Adjustments 2023'!K19+'mgmgt adjustments 2023'!K19+'AMR 2023'!K19</f>
        <v>0</v>
      </c>
      <c r="L19" s="24">
        <f>+'FI Jenn 2023'!L19+'FI Joe Abba 2023'!L19+'Bety Adjustments 2023'!L19+'mgmgt adjustments 2023'!L19+'AMR 2023'!L19</f>
        <v>0</v>
      </c>
      <c r="M19" s="24">
        <f>+'FI Jenn 2023'!M19+'FI Joe Abba 2023'!M19+'Bety Adjustments 2023'!M19+'mgmgt adjustments 2023'!M19+'AMR 2023'!M19</f>
        <v>0</v>
      </c>
      <c r="N19" s="24">
        <f>+'FI Jenn 2023'!N19+'FI Joe Abba 2023'!N19+'Bety Adjustments 2023'!N19+'mgmgt adjustments 2023'!N19+'AMR 2023'!N19</f>
        <v>0</v>
      </c>
      <c r="O19" s="24">
        <f>+'FI Jenn 2023'!O19+'FI Joe Abba 2023'!O19+'Bety Adjustments 2023'!O19+'mgmgt adjustments 2023'!O19+'AMR 2023'!O19</f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>
        <f>+'FI Jenn 2023'!D20+'FI Joe Abba 2023'!D20+'Bety Adjustments 2023'!D20+'mgmgt adjustments 2023'!D20+'AMR 2023'!D20</f>
        <v>0</v>
      </c>
      <c r="E20" s="24">
        <f>+'FI Jenn 2023'!E20+'FI Joe Abba 2023'!E20+'Bety Adjustments 2023'!E20+'mgmgt adjustments 2023'!E20+'AMR 2023'!E20</f>
        <v>0</v>
      </c>
      <c r="F20" s="24">
        <f>+'FI Jenn 2023'!F20+'FI Joe Abba 2023'!F20+'Bety Adjustments 2023'!F20+'mgmgt adjustments 2023'!F20+'AMR 2023'!F20</f>
        <v>0</v>
      </c>
      <c r="G20" s="24">
        <f>+'FI Jenn 2023'!G20+'FI Joe Abba 2023'!G20+'Bety Adjustments 2023'!G20+'mgmgt adjustments 2023'!G20+'AMR 2023'!G20</f>
        <v>0</v>
      </c>
      <c r="H20" s="24">
        <f>+'FI Jenn 2023'!H20+'FI Joe Abba 2023'!H20+'Bety Adjustments 2023'!H20+'mgmgt adjustments 2023'!H20+'AMR 2023'!H20</f>
        <v>0</v>
      </c>
      <c r="I20" s="24">
        <f>+'FI Jenn 2023'!I20+'FI Joe Abba 2023'!I20+'Bety Adjustments 2023'!I20+'mgmgt adjustments 2023'!I20+'AMR 2023'!I20</f>
        <v>0</v>
      </c>
      <c r="J20" s="24">
        <f>+'FI Jenn 2023'!J20+'FI Joe Abba 2023'!J20+'Bety Adjustments 2023'!J20+'mgmgt adjustments 2023'!J20+'AMR 2023'!J20</f>
        <v>0</v>
      </c>
      <c r="K20" s="24">
        <f>+'FI Jenn 2023'!K20+'FI Joe Abba 2023'!K20+'Bety Adjustments 2023'!K20+'mgmgt adjustments 2023'!K20+'AMR 2023'!K20</f>
        <v>0</v>
      </c>
      <c r="L20" s="24">
        <f>+'FI Jenn 2023'!L20+'FI Joe Abba 2023'!L20+'Bety Adjustments 2023'!L20+'mgmgt adjustments 2023'!L20+'AMR 2023'!L20</f>
        <v>0</v>
      </c>
      <c r="M20" s="24">
        <f>+'FI Jenn 2023'!M20+'FI Joe Abba 2023'!M20+'Bety Adjustments 2023'!M20+'mgmgt adjustments 2023'!M20+'AMR 2023'!M20</f>
        <v>0</v>
      </c>
      <c r="N20" s="24">
        <f>+'FI Jenn 2023'!N20+'FI Joe Abba 2023'!N20+'Bety Adjustments 2023'!N20+'mgmgt adjustments 2023'!N20+'AMR 2023'!N20</f>
        <v>0</v>
      </c>
      <c r="O20" s="24">
        <f>+'FI Jenn 2023'!O20+'FI Joe Abba 2023'!O20+'Bety Adjustments 2023'!O20+'mgmgt adjustments 2023'!O20+'AMR 2023'!O20</f>
        <v>0</v>
      </c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>
        <f>+'FI Jenn 2023'!D21+'FI Joe Abba 2023'!D21+'Bety Adjustments 2023'!D21+'mgmgt adjustments 2023'!D21+'AMR 2023'!D21</f>
        <v>1931.2399999999898</v>
      </c>
      <c r="E21" s="24">
        <f>+'FI Jenn 2023'!E21+'FI Joe Abba 2023'!E21+'Bety Adjustments 2023'!E21+'mgmgt adjustments 2023'!E21+'AMR 2023'!E21</f>
        <v>2574.9899999999898</v>
      </c>
      <c r="F21" s="24">
        <f>+'FI Jenn 2023'!F21+'FI Joe Abba 2023'!F21+'Bety Adjustments 2023'!F21+'mgmgt adjustments 2023'!F21+'AMR 2023'!F21</f>
        <v>3217.7400000001098</v>
      </c>
      <c r="G21" s="24">
        <f>+'FI Jenn 2023'!G21+'FI Joe Abba 2023'!G21+'Bety Adjustments 2023'!G21+'mgmgt adjustments 2023'!G21+'AMR 2023'!G21</f>
        <v>5148.9799999999796</v>
      </c>
      <c r="H21" s="24">
        <f>+'FI Jenn 2023'!H21+'FI Joe Abba 2023'!H21+'Bety Adjustments 2023'!H21+'mgmgt adjustments 2023'!H21+'AMR 2023'!H21</f>
        <v>5148.9799999999796</v>
      </c>
      <c r="I21" s="24">
        <f>+'FI Jenn 2023'!I21+'FI Joe Abba 2023'!I21+'Bety Adjustments 2023'!I21+'mgmgt adjustments 2023'!I21+'AMR 2023'!I21</f>
        <v>5148.9799999999796</v>
      </c>
      <c r="J21" s="24">
        <f>+'FI Jenn 2023'!J21+'FI Joe Abba 2023'!J21+'Bety Adjustments 2023'!J21+'mgmgt adjustments 2023'!J21+'AMR 2023'!J21</f>
        <v>5792.7299999999796</v>
      </c>
      <c r="K21" s="24">
        <f>+'FI Jenn 2023'!K21+'FI Joe Abba 2023'!K21+'Bety Adjustments 2023'!K21+'mgmgt adjustments 2023'!K21+'AMR 2023'!K21</f>
        <v>5792.7299999999796</v>
      </c>
      <c r="L21" s="24">
        <f>+'FI Jenn 2023'!L21+'FI Joe Abba 2023'!L21+'Bety Adjustments 2023'!L21+'mgmgt adjustments 2023'!L21+'AMR 2023'!L21</f>
        <v>5792.7299999999796</v>
      </c>
      <c r="M21" s="24">
        <f>+'FI Jenn 2023'!M21+'FI Joe Abba 2023'!M21+'Bety Adjustments 2023'!M21+'mgmgt adjustments 2023'!M21+'AMR 2023'!M21</f>
        <v>5792.7299999999796</v>
      </c>
      <c r="N21" s="24">
        <f>+'FI Jenn 2023'!N21+'FI Joe Abba 2023'!N21+'Bety Adjustments 2023'!N21+'mgmgt adjustments 2023'!N21+'AMR 2023'!N21</f>
        <v>6034.7299999999796</v>
      </c>
      <c r="O21" s="24">
        <f>+'FI Jenn 2023'!O21+'FI Joe Abba 2023'!O21+'Bety Adjustments 2023'!O21+'mgmgt adjustments 2023'!O21+'AMR 2023'!O21</f>
        <v>11986.949999999953</v>
      </c>
      <c r="P21" s="25">
        <f t="shared" si="0"/>
        <v>64363.509999999893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>
        <f>+'FI Jenn 2023'!D22+'FI Joe Abba 2023'!D22+'Bety Adjustments 2023'!D22+'mgmgt adjustments 2023'!D22+'AMR 2023'!D22</f>
        <v>0</v>
      </c>
      <c r="E22" s="24">
        <f>+'FI Jenn 2023'!E22+'FI Joe Abba 2023'!E22+'Bety Adjustments 2023'!E22+'mgmgt adjustments 2023'!E22+'AMR 2023'!E22</f>
        <v>0</v>
      </c>
      <c r="F22" s="24">
        <f>+'FI Jenn 2023'!F22+'FI Joe Abba 2023'!F22+'Bety Adjustments 2023'!F22+'mgmgt adjustments 2023'!F22+'AMR 2023'!F22</f>
        <v>0</v>
      </c>
      <c r="G22" s="24">
        <f>+'FI Jenn 2023'!G22+'FI Joe Abba 2023'!G22+'Bety Adjustments 2023'!G22+'mgmgt adjustments 2023'!G22+'AMR 2023'!G22</f>
        <v>0</v>
      </c>
      <c r="H22" s="24">
        <f>+'FI Jenn 2023'!H22+'FI Joe Abba 2023'!H22+'Bety Adjustments 2023'!H22+'mgmgt adjustments 2023'!H22+'AMR 2023'!H22</f>
        <v>0</v>
      </c>
      <c r="I22" s="24">
        <f>+'FI Jenn 2023'!I22+'FI Joe Abba 2023'!I22+'Bety Adjustments 2023'!I22+'mgmgt adjustments 2023'!I22+'AMR 2023'!I22</f>
        <v>0</v>
      </c>
      <c r="J22" s="24">
        <f>+'FI Jenn 2023'!J22+'FI Joe Abba 2023'!J22+'Bety Adjustments 2023'!J22+'mgmgt adjustments 2023'!J22+'AMR 2023'!J22</f>
        <v>0</v>
      </c>
      <c r="K22" s="24">
        <f>+'FI Jenn 2023'!K22+'FI Joe Abba 2023'!K22+'Bety Adjustments 2023'!K22+'mgmgt adjustments 2023'!K22+'AMR 2023'!K22</f>
        <v>0</v>
      </c>
      <c r="L22" s="24">
        <f>+'FI Jenn 2023'!L22+'FI Joe Abba 2023'!L22+'Bety Adjustments 2023'!L22+'mgmgt adjustments 2023'!L22+'AMR 2023'!L22</f>
        <v>0</v>
      </c>
      <c r="M22" s="24">
        <f>+'FI Jenn 2023'!M22+'FI Joe Abba 2023'!M22+'Bety Adjustments 2023'!M22+'mgmgt adjustments 2023'!M22+'AMR 2023'!M22</f>
        <v>0</v>
      </c>
      <c r="N22" s="24">
        <f>+'FI Jenn 2023'!N22+'FI Joe Abba 2023'!N22+'Bety Adjustments 2023'!N22+'mgmgt adjustments 2023'!N22+'AMR 2023'!N22</f>
        <v>0</v>
      </c>
      <c r="O22" s="24">
        <f>+'FI Jenn 2023'!O22+'FI Joe Abba 2023'!O22+'Bety Adjustments 2023'!O22+'mgmgt adjustments 2023'!O22+'AMR 2023'!O22</f>
        <v>0</v>
      </c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>
        <f>+'FI Jenn 2023'!D23+'FI Joe Abba 2023'!D23+'Bety Adjustments 2023'!D23+'mgmgt adjustments 2023'!D23+'AMR 2023'!D23</f>
        <v>0</v>
      </c>
      <c r="E23" s="24">
        <f>+'FI Jenn 2023'!E23+'FI Joe Abba 2023'!E23+'Bety Adjustments 2023'!E23+'mgmgt adjustments 2023'!E23+'AMR 2023'!E23</f>
        <v>0</v>
      </c>
      <c r="F23" s="24">
        <f>+'FI Jenn 2023'!F23+'FI Joe Abba 2023'!F23+'Bety Adjustments 2023'!F23+'mgmgt adjustments 2023'!F23+'AMR 2023'!F23</f>
        <v>0</v>
      </c>
      <c r="G23" s="24">
        <f>+'FI Jenn 2023'!G23+'FI Joe Abba 2023'!G23+'Bety Adjustments 2023'!G23+'mgmgt adjustments 2023'!G23+'AMR 2023'!G23</f>
        <v>0</v>
      </c>
      <c r="H23" s="24">
        <f>+'FI Jenn 2023'!H23+'FI Joe Abba 2023'!H23+'Bety Adjustments 2023'!H23+'mgmgt adjustments 2023'!H23+'AMR 2023'!H23</f>
        <v>0</v>
      </c>
      <c r="I23" s="24">
        <f>+'FI Jenn 2023'!I23+'FI Joe Abba 2023'!I23+'Bety Adjustments 2023'!I23+'mgmgt adjustments 2023'!I23+'AMR 2023'!I23</f>
        <v>0</v>
      </c>
      <c r="J23" s="24">
        <f>+'FI Jenn 2023'!J23+'FI Joe Abba 2023'!J23+'Bety Adjustments 2023'!J23+'mgmgt adjustments 2023'!J23+'AMR 2023'!J23</f>
        <v>0</v>
      </c>
      <c r="K23" s="24">
        <f>+'FI Jenn 2023'!K23+'FI Joe Abba 2023'!K23+'Bety Adjustments 2023'!K23+'mgmgt adjustments 2023'!K23+'AMR 2023'!K23</f>
        <v>0</v>
      </c>
      <c r="L23" s="24">
        <f>+'FI Jenn 2023'!L23+'FI Joe Abba 2023'!L23+'Bety Adjustments 2023'!L23+'mgmgt adjustments 2023'!L23+'AMR 2023'!L23</f>
        <v>0</v>
      </c>
      <c r="M23" s="24">
        <f>+'FI Jenn 2023'!M23+'FI Joe Abba 2023'!M23+'Bety Adjustments 2023'!M23+'mgmgt adjustments 2023'!M23+'AMR 2023'!M23</f>
        <v>0</v>
      </c>
      <c r="N23" s="28">
        <f>+'FI Jenn 2023'!N23+'FI Joe Abba 2023'!N23+'Bety Adjustments 2023'!N23+'mgmgt adjustments 2023'!N23+'AMR 2023'!N23</f>
        <v>0</v>
      </c>
      <c r="O23" s="24">
        <f>+'FI Jenn 2023'!O23+'FI Joe Abba 2023'!O23+'Bety Adjustments 2023'!O23+'mgmgt adjustments 2023'!O23+'AMR 2023'!O23</f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>
        <f>+'FI Jenn 2023'!D24+'FI Joe Abba 2023'!D24+'Bety Adjustments 2023'!D24+'mgmgt adjustments 2023'!D24+'AMR 2023'!D24</f>
        <v>0</v>
      </c>
      <c r="E24" s="24">
        <f>+'FI Jenn 2023'!E24+'FI Joe Abba 2023'!E24+'Bety Adjustments 2023'!E24+'mgmgt adjustments 2023'!E24+'AMR 2023'!E24</f>
        <v>0</v>
      </c>
      <c r="F24" s="24">
        <f>+'FI Jenn 2023'!F24+'FI Joe Abba 2023'!F24+'Bety Adjustments 2023'!F24+'mgmgt adjustments 2023'!F24+'AMR 2023'!F24</f>
        <v>0</v>
      </c>
      <c r="G24" s="24">
        <f>+'FI Jenn 2023'!G24+'FI Joe Abba 2023'!G24+'Bety Adjustments 2023'!G24+'mgmgt adjustments 2023'!G24+'AMR 2023'!G24</f>
        <v>0</v>
      </c>
      <c r="H24" s="24">
        <f>+'FI Jenn 2023'!H24+'FI Joe Abba 2023'!H24+'Bety Adjustments 2023'!H24+'mgmgt adjustments 2023'!H24+'AMR 2023'!H24</f>
        <v>0</v>
      </c>
      <c r="I24" s="24">
        <f>+'FI Jenn 2023'!I24+'FI Joe Abba 2023'!I24+'Bety Adjustments 2023'!I24+'mgmgt adjustments 2023'!I24+'AMR 2023'!I24</f>
        <v>0</v>
      </c>
      <c r="J24" s="24">
        <f>+'FI Jenn 2023'!J24+'FI Joe Abba 2023'!J24+'Bety Adjustments 2023'!J24+'mgmgt adjustments 2023'!J24+'AMR 2023'!J24</f>
        <v>0</v>
      </c>
      <c r="K24" s="24">
        <f>+'FI Jenn 2023'!K24+'FI Joe Abba 2023'!K24+'Bety Adjustments 2023'!K24+'mgmgt adjustments 2023'!K24+'AMR 2023'!K24</f>
        <v>0</v>
      </c>
      <c r="L24" s="24">
        <f>+'FI Jenn 2023'!L24+'FI Joe Abba 2023'!L24+'Bety Adjustments 2023'!L24+'mgmgt adjustments 2023'!L24+'AMR 2023'!L24</f>
        <v>0</v>
      </c>
      <c r="M24" s="24">
        <f>+'FI Jenn 2023'!M24+'FI Joe Abba 2023'!M24+'Bety Adjustments 2023'!M24+'mgmgt adjustments 2023'!M24+'AMR 2023'!M24</f>
        <v>0</v>
      </c>
      <c r="N24" s="24">
        <f>+'FI Jenn 2023'!N24+'FI Joe Abba 2023'!N24+'Bety Adjustments 2023'!N24+'mgmgt adjustments 2023'!N24+'AMR 2023'!N24</f>
        <v>0</v>
      </c>
      <c r="O24" s="24">
        <f>+'FI Jenn 2023'!O24+'FI Joe Abba 2023'!O24+'Bety Adjustments 2023'!O24+'mgmgt adjustments 2023'!O24+'AMR 2023'!O24</f>
        <v>0</v>
      </c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>
        <f>+'FI Jenn 2023'!D25+'FI Joe Abba 2023'!D25+'Bety Adjustments 2023'!D25+'mgmgt adjustments 2023'!D25+'AMR 2023'!D25</f>
        <v>0</v>
      </c>
      <c r="E25" s="24">
        <f>+'FI Jenn 2023'!E25+'FI Joe Abba 2023'!E25+'Bety Adjustments 2023'!E25+'mgmgt adjustments 2023'!E25+'AMR 2023'!E25</f>
        <v>0</v>
      </c>
      <c r="F25" s="24">
        <f>+'FI Jenn 2023'!F25+'FI Joe Abba 2023'!F25+'Bety Adjustments 2023'!F25+'mgmgt adjustments 2023'!F25+'AMR 2023'!F25</f>
        <v>0</v>
      </c>
      <c r="G25" s="24">
        <f>+'FI Jenn 2023'!G25+'FI Joe Abba 2023'!G25+'Bety Adjustments 2023'!G25+'mgmgt adjustments 2023'!G25+'AMR 2023'!G25</f>
        <v>0</v>
      </c>
      <c r="H25" s="24">
        <f>+'FI Jenn 2023'!H25+'FI Joe Abba 2023'!H25+'Bety Adjustments 2023'!H25+'mgmgt adjustments 2023'!H25+'AMR 2023'!H25</f>
        <v>0</v>
      </c>
      <c r="I25" s="24">
        <f>+'FI Jenn 2023'!I25+'FI Joe Abba 2023'!I25+'Bety Adjustments 2023'!I25+'mgmgt adjustments 2023'!I25+'AMR 2023'!I25</f>
        <v>0</v>
      </c>
      <c r="J25" s="24">
        <f>+'FI Jenn 2023'!J25+'FI Joe Abba 2023'!J25+'Bety Adjustments 2023'!J25+'mgmgt adjustments 2023'!J25+'AMR 2023'!J25</f>
        <v>0</v>
      </c>
      <c r="K25" s="24">
        <f>+'FI Jenn 2023'!K25+'FI Joe Abba 2023'!K25+'Bety Adjustments 2023'!K25+'mgmgt adjustments 2023'!K25+'AMR 2023'!K25</f>
        <v>0</v>
      </c>
      <c r="L25" s="24">
        <f>+'FI Jenn 2023'!L25+'FI Joe Abba 2023'!L25+'Bety Adjustments 2023'!L25+'mgmgt adjustments 2023'!L25+'AMR 2023'!L25</f>
        <v>0</v>
      </c>
      <c r="M25" s="24">
        <f>+'FI Jenn 2023'!M25+'FI Joe Abba 2023'!M25+'Bety Adjustments 2023'!M25+'mgmgt adjustments 2023'!M25+'AMR 2023'!M25</f>
        <v>0</v>
      </c>
      <c r="N25" s="24">
        <f>+'FI Jenn 2023'!N25+'FI Joe Abba 2023'!N25+'Bety Adjustments 2023'!N25+'mgmgt adjustments 2023'!N25+'AMR 2023'!N25</f>
        <v>0</v>
      </c>
      <c r="O25" s="24">
        <f>+'FI Jenn 2023'!O25+'FI Joe Abba 2023'!O25+'Bety Adjustments 2023'!O25+'mgmgt adjustments 2023'!O25+'AMR 2023'!O25</f>
        <v>0</v>
      </c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>
        <f>+'FI Jenn 2023'!D26+'FI Joe Abba 2023'!D26+'Bety Adjustments 2023'!D26+'mgmgt adjustments 2023'!D26+'AMR 2023'!D26</f>
        <v>240.36133598009931</v>
      </c>
      <c r="E26" s="24">
        <f>+'FI Jenn 2023'!E26+'FI Joe Abba 2023'!E26+'Bety Adjustments 2023'!E26+'mgmgt adjustments 2023'!E26+'AMR 2023'!E26</f>
        <v>240.24397204651527</v>
      </c>
      <c r="F26" s="24">
        <f>+'FI Jenn 2023'!F26+'FI Joe Abba 2023'!F26+'Bety Adjustments 2023'!F26+'mgmgt adjustments 2023'!F26+'AMR 2023'!F26</f>
        <v>240.36133598009931</v>
      </c>
      <c r="G26" s="24">
        <f>+'FI Jenn 2023'!G26+'FI Joe Abba 2023'!G26+'Bety Adjustments 2023'!G26+'mgmgt adjustments 2023'!G26+'AMR 2023'!G26</f>
        <v>240.24397204651527</v>
      </c>
      <c r="H26" s="24">
        <f>+'FI Jenn 2023'!H26+'FI Joe Abba 2023'!H26+'Bety Adjustments 2023'!H26+'mgmgt adjustments 2023'!H26+'AMR 2023'!H26</f>
        <v>240.36133598009931</v>
      </c>
      <c r="I26" s="24">
        <f>+'FI Jenn 2023'!I26+'FI Joe Abba 2023'!I26+'Bety Adjustments 2023'!I26+'mgmgt adjustments 2023'!I26+'AMR 2023'!I26</f>
        <v>240.24397204651527</v>
      </c>
      <c r="J26" s="24">
        <f>+'FI Jenn 2023'!J26+'FI Joe Abba 2023'!J26+'Bety Adjustments 2023'!J26+'mgmgt adjustments 2023'!J26+'AMR 2023'!J26</f>
        <v>240.36133598009931</v>
      </c>
      <c r="K26" s="24">
        <f>+'FI Jenn 2023'!K26+'FI Joe Abba 2023'!K26+'Bety Adjustments 2023'!K26+'mgmgt adjustments 2023'!K26+'AMR 2023'!K26</f>
        <v>240.24397204651527</v>
      </c>
      <c r="L26" s="24">
        <f>+'FI Jenn 2023'!L26+'FI Joe Abba 2023'!L26+'Bety Adjustments 2023'!L26+'mgmgt adjustments 2023'!L26+'AMR 2023'!L26</f>
        <v>240.36133598009931</v>
      </c>
      <c r="M26" s="24">
        <f>+'FI Jenn 2023'!M26+'FI Joe Abba 2023'!M26+'Bety Adjustments 2023'!M26+'mgmgt adjustments 2023'!M26+'AMR 2023'!M26</f>
        <v>240.24397204651527</v>
      </c>
      <c r="N26" s="24">
        <f>+'FI Jenn 2023'!N26+'FI Joe Abba 2023'!N26+'Bety Adjustments 2023'!N26+'mgmgt adjustments 2023'!N26+'AMR 2023'!N26</f>
        <v>240.36133598009931</v>
      </c>
      <c r="O26" s="24">
        <f>+'FI Jenn 2023'!O26+'FI Joe Abba 2023'!O26+'Bety Adjustments 2023'!O26+'mgmgt adjustments 2023'!O26+'AMR 2023'!O26</f>
        <v>240.24397204651527</v>
      </c>
      <c r="P26" s="25">
        <f t="shared" si="0"/>
        <v>2883.6318481596877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>
        <f>+'FI Jenn 2023'!D27+'FI Joe Abba 2023'!D27+'Bety Adjustments 2023'!D27+'mgmgt adjustments 2023'!D27+'AMR 2023'!D27</f>
        <v>0</v>
      </c>
      <c r="E27" s="24">
        <f>+'FI Jenn 2023'!E27+'FI Joe Abba 2023'!E27+'Bety Adjustments 2023'!E27+'mgmgt adjustments 2023'!E27+'AMR 2023'!E27</f>
        <v>0</v>
      </c>
      <c r="F27" s="24">
        <f>+'FI Jenn 2023'!F27+'FI Joe Abba 2023'!F27+'Bety Adjustments 2023'!F27+'mgmgt adjustments 2023'!F27+'AMR 2023'!F27</f>
        <v>0</v>
      </c>
      <c r="G27" s="24">
        <f>+'FI Jenn 2023'!G27+'FI Joe Abba 2023'!G27+'Bety Adjustments 2023'!G27+'mgmgt adjustments 2023'!G27+'AMR 2023'!G27</f>
        <v>0</v>
      </c>
      <c r="H27" s="24">
        <f>+'FI Jenn 2023'!H27+'FI Joe Abba 2023'!H27+'Bety Adjustments 2023'!H27+'mgmgt adjustments 2023'!H27+'AMR 2023'!H27</f>
        <v>0</v>
      </c>
      <c r="I27" s="24">
        <f>+'FI Jenn 2023'!I27+'FI Joe Abba 2023'!I27+'Bety Adjustments 2023'!I27+'mgmgt adjustments 2023'!I27+'AMR 2023'!I27</f>
        <v>0</v>
      </c>
      <c r="J27" s="24">
        <f>+'FI Jenn 2023'!J27+'FI Joe Abba 2023'!J27+'Bety Adjustments 2023'!J27+'mgmgt adjustments 2023'!J27+'AMR 2023'!J27</f>
        <v>0</v>
      </c>
      <c r="K27" s="24">
        <f>+'FI Jenn 2023'!K27+'FI Joe Abba 2023'!K27+'Bety Adjustments 2023'!K27+'mgmgt adjustments 2023'!K27+'AMR 2023'!K27</f>
        <v>0</v>
      </c>
      <c r="L27" s="24">
        <f>+'FI Jenn 2023'!L27+'FI Joe Abba 2023'!L27+'Bety Adjustments 2023'!L27+'mgmgt adjustments 2023'!L27+'AMR 2023'!L27</f>
        <v>0</v>
      </c>
      <c r="M27" s="24">
        <f>+'FI Jenn 2023'!M27+'FI Joe Abba 2023'!M27+'Bety Adjustments 2023'!M27+'mgmgt adjustments 2023'!M27+'AMR 2023'!M27</f>
        <v>0</v>
      </c>
      <c r="N27" s="24">
        <f>+'FI Jenn 2023'!N27+'FI Joe Abba 2023'!N27+'Bety Adjustments 2023'!N27+'mgmgt adjustments 2023'!N27+'AMR 2023'!N27</f>
        <v>0</v>
      </c>
      <c r="O27" s="24">
        <f>+'FI Jenn 2023'!O27+'FI Joe Abba 2023'!O27+'Bety Adjustments 2023'!O27+'mgmgt adjustments 2023'!O27+'AMR 2023'!O27</f>
        <v>0</v>
      </c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>
        <f>+'FI Jenn 2023'!D28+'FI Joe Abba 2023'!D28+'Bety Adjustments 2023'!D28+'mgmgt adjustments 2023'!D28+'AMR 2023'!D28</f>
        <v>0</v>
      </c>
      <c r="E28" s="24">
        <f>+'FI Jenn 2023'!E28+'FI Joe Abba 2023'!E28+'Bety Adjustments 2023'!E28+'mgmgt adjustments 2023'!E28+'AMR 2023'!E28</f>
        <v>0</v>
      </c>
      <c r="F28" s="24">
        <f>+'FI Jenn 2023'!F28+'FI Joe Abba 2023'!F28+'Bety Adjustments 2023'!F28+'mgmgt adjustments 2023'!F28+'AMR 2023'!F28</f>
        <v>0</v>
      </c>
      <c r="G28" s="24">
        <f>+'FI Jenn 2023'!G28+'FI Joe Abba 2023'!G28+'Bety Adjustments 2023'!G28+'mgmgt adjustments 2023'!G28+'AMR 2023'!G28</f>
        <v>0</v>
      </c>
      <c r="H28" s="24">
        <f>+'FI Jenn 2023'!H28+'FI Joe Abba 2023'!H28+'Bety Adjustments 2023'!H28+'mgmgt adjustments 2023'!H28+'AMR 2023'!H28</f>
        <v>0</v>
      </c>
      <c r="I28" s="24">
        <f>+'FI Jenn 2023'!I28+'FI Joe Abba 2023'!I28+'Bety Adjustments 2023'!I28+'mgmgt adjustments 2023'!I28+'AMR 2023'!I28</f>
        <v>0</v>
      </c>
      <c r="J28" s="24">
        <f>+'FI Jenn 2023'!J28+'FI Joe Abba 2023'!J28+'Bety Adjustments 2023'!J28+'mgmgt adjustments 2023'!J28+'AMR 2023'!J28</f>
        <v>0</v>
      </c>
      <c r="K28" s="24">
        <f>+'FI Jenn 2023'!K28+'FI Joe Abba 2023'!K28+'Bety Adjustments 2023'!K28+'mgmgt adjustments 2023'!K28+'AMR 2023'!K28</f>
        <v>0</v>
      </c>
      <c r="L28" s="24">
        <f>+'FI Jenn 2023'!L28+'FI Joe Abba 2023'!L28+'Bety Adjustments 2023'!L28+'mgmgt adjustments 2023'!L28+'AMR 2023'!L28</f>
        <v>0</v>
      </c>
      <c r="M28" s="24">
        <f>+'FI Jenn 2023'!M28+'FI Joe Abba 2023'!M28+'Bety Adjustments 2023'!M28+'mgmgt adjustments 2023'!M28+'AMR 2023'!M28</f>
        <v>0</v>
      </c>
      <c r="N28" s="24">
        <f>+'FI Jenn 2023'!N28+'FI Joe Abba 2023'!N28+'Bety Adjustments 2023'!N28+'mgmgt adjustments 2023'!N28+'AMR 2023'!N28</f>
        <v>0</v>
      </c>
      <c r="O28" s="24">
        <f>+'FI Jenn 2023'!O28+'FI Joe Abba 2023'!O28+'Bety Adjustments 2023'!O28+'mgmgt adjustments 2023'!O28+'AMR 2023'!O28</f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>
        <f>+'FI Jenn 2023'!D29+'FI Joe Abba 2023'!D29+'Bety Adjustments 2023'!D29+'mgmgt adjustments 2023'!D29+'AMR 2023'!D29</f>
        <v>14.986511492735952</v>
      </c>
      <c r="E29" s="24">
        <f>+'FI Jenn 2023'!E29+'FI Joe Abba 2023'!E29+'Bety Adjustments 2023'!E29+'mgmgt adjustments 2023'!E29+'AMR 2023'!E29</f>
        <v>19.982015323651979</v>
      </c>
      <c r="F29" s="24">
        <f>+'FI Jenn 2023'!F29+'FI Joe Abba 2023'!F29+'Bety Adjustments 2023'!F29+'mgmgt adjustments 2023'!F29+'AMR 2023'!F29</f>
        <v>24.977519154568004</v>
      </c>
      <c r="G29" s="24">
        <f>+'FI Jenn 2023'!G29+'FI Joe Abba 2023'!G29+'Bety Adjustments 2023'!G29+'mgmgt adjustments 2023'!G29+'AMR 2023'!G29</f>
        <v>39.964030647297889</v>
      </c>
      <c r="H29" s="24">
        <f>+'FI Jenn 2023'!H29+'FI Joe Abba 2023'!H29+'Bety Adjustments 2023'!H29+'mgmgt adjustments 2023'!H29+'AMR 2023'!H29</f>
        <v>39.964030647303957</v>
      </c>
      <c r="I29" s="24">
        <f>+'FI Jenn 2023'!I29+'FI Joe Abba 2023'!I29+'Bety Adjustments 2023'!I29+'mgmgt adjustments 2023'!I29+'AMR 2023'!I29</f>
        <v>39.964030647303957</v>
      </c>
      <c r="J29" s="24">
        <f>+'FI Jenn 2023'!J29+'FI Joe Abba 2023'!J29+'Bety Adjustments 2023'!J29+'mgmgt adjustments 2023'!J29+'AMR 2023'!J29</f>
        <v>44.959534478213911</v>
      </c>
      <c r="K29" s="24">
        <f>+'FI Jenn 2023'!K29+'FI Joe Abba 2023'!K29+'Bety Adjustments 2023'!K29+'mgmgt adjustments 2023'!K29+'AMR 2023'!K29</f>
        <v>44.959534478219979</v>
      </c>
      <c r="L29" s="24">
        <f>+'FI Jenn 2023'!L29+'FI Joe Abba 2023'!L29+'Bety Adjustments 2023'!L29+'mgmgt adjustments 2023'!L29+'AMR 2023'!L29</f>
        <v>44.959534478213911</v>
      </c>
      <c r="M29" s="24">
        <f>+'FI Jenn 2023'!M29+'FI Joe Abba 2023'!M29+'Bety Adjustments 2023'!M29+'mgmgt adjustments 2023'!M29+'AMR 2023'!M29</f>
        <v>44.959534478213911</v>
      </c>
      <c r="N29" s="24">
        <f>+'FI Jenn 2023'!N29+'FI Joe Abba 2023'!N29+'Bety Adjustments 2023'!N29+'mgmgt adjustments 2023'!N29+'AMR 2023'!N29</f>
        <v>39.964030647303957</v>
      </c>
      <c r="O29" s="24">
        <f>+'FI Jenn 2023'!O29+'FI Joe Abba 2023'!O29+'Bety Adjustments 2023'!O29+'mgmgt adjustments 2023'!O29+'AMR 2023'!O29</f>
        <v>99.910076618259879</v>
      </c>
      <c r="P29" s="25">
        <f t="shared" si="0"/>
        <v>499.5503830912873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>
        <f>+'FI Jenn 2023'!D30+'FI Joe Abba 2023'!D30+'Bety Adjustments 2023'!D30+'mgmgt adjustments 2023'!D30+'AMR 2023'!D30</f>
        <v>0</v>
      </c>
      <c r="E30" s="24">
        <f>+'FI Jenn 2023'!E30+'FI Joe Abba 2023'!E30+'Bety Adjustments 2023'!E30+'mgmgt adjustments 2023'!E30+'AMR 2023'!E30</f>
        <v>0</v>
      </c>
      <c r="F30" s="24">
        <f>+'FI Jenn 2023'!F30+'FI Joe Abba 2023'!F30+'Bety Adjustments 2023'!F30+'mgmgt adjustments 2023'!F30+'AMR 2023'!F30</f>
        <v>0</v>
      </c>
      <c r="G30" s="24">
        <f>+'FI Jenn 2023'!G30+'FI Joe Abba 2023'!G30+'Bety Adjustments 2023'!G30+'mgmgt adjustments 2023'!G30+'AMR 2023'!G30</f>
        <v>0</v>
      </c>
      <c r="H30" s="24">
        <f>+'FI Jenn 2023'!H30+'FI Joe Abba 2023'!H30+'Bety Adjustments 2023'!H30+'mgmgt adjustments 2023'!H30+'AMR 2023'!H30</f>
        <v>0</v>
      </c>
      <c r="I30" s="24">
        <f>+'FI Jenn 2023'!I30+'FI Joe Abba 2023'!I30+'Bety Adjustments 2023'!I30+'mgmgt adjustments 2023'!I30+'AMR 2023'!I30</f>
        <v>0</v>
      </c>
      <c r="J30" s="24">
        <f>+'FI Jenn 2023'!J30+'FI Joe Abba 2023'!J30+'Bety Adjustments 2023'!J30+'mgmgt adjustments 2023'!J30+'AMR 2023'!J30</f>
        <v>0</v>
      </c>
      <c r="K30" s="24">
        <f>+'FI Jenn 2023'!K30+'FI Joe Abba 2023'!K30+'Bety Adjustments 2023'!K30+'mgmgt adjustments 2023'!K30+'AMR 2023'!K30</f>
        <v>0</v>
      </c>
      <c r="L30" s="24">
        <f>+'FI Jenn 2023'!L30+'FI Joe Abba 2023'!L30+'Bety Adjustments 2023'!L30+'mgmgt adjustments 2023'!L30+'AMR 2023'!L30</f>
        <v>0</v>
      </c>
      <c r="M30" s="24">
        <f>+'FI Jenn 2023'!M30+'FI Joe Abba 2023'!M30+'Bety Adjustments 2023'!M30+'mgmgt adjustments 2023'!M30+'AMR 2023'!M30</f>
        <v>0</v>
      </c>
      <c r="N30" s="24">
        <f>+'FI Jenn 2023'!N30+'FI Joe Abba 2023'!N30+'Bety Adjustments 2023'!N30+'mgmgt adjustments 2023'!N30+'AMR 2023'!N30</f>
        <v>0</v>
      </c>
      <c r="O30" s="24">
        <f>+'FI Jenn 2023'!O30+'FI Joe Abba 2023'!O30+'Bety Adjustments 2023'!O30+'mgmgt adjustments 2023'!O30+'AMR 2023'!O30</f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>
        <f>+'FI Jenn 2023'!D31+'FI Joe Abba 2023'!D31+'Bety Adjustments 2023'!D31+'mgmgt adjustments 2023'!D31+'AMR 2023'!D31</f>
        <v>5.3103089462797284</v>
      </c>
      <c r="E31" s="24">
        <f>+'FI Jenn 2023'!E31+'FI Joe Abba 2023'!E31+'Bety Adjustments 2023'!E31+'mgmgt adjustments 2023'!E31+'AMR 2023'!E31</f>
        <v>7.0804119283744038</v>
      </c>
      <c r="F31" s="24">
        <f>+'FI Jenn 2023'!F31+'FI Joe Abba 2023'!F31+'Bety Adjustments 2023'!F31+'mgmgt adjustments 2023'!F31+'AMR 2023'!F31</f>
        <v>8.8505149104690783</v>
      </c>
      <c r="G31" s="24">
        <f>+'FI Jenn 2023'!G31+'FI Joe Abba 2023'!G31+'Bety Adjustments 2023'!G31+'mgmgt adjustments 2023'!G31+'AMR 2023'!G31</f>
        <v>14.160823856746658</v>
      </c>
      <c r="H31" s="24">
        <f>+'FI Jenn 2023'!H31+'FI Joe Abba 2023'!H31+'Bety Adjustments 2023'!H31+'mgmgt adjustments 2023'!H31+'AMR 2023'!H31</f>
        <v>14.160823856748808</v>
      </c>
      <c r="I31" s="24">
        <f>+'FI Jenn 2023'!I31+'FI Joe Abba 2023'!I31+'Bety Adjustments 2023'!I31+'mgmgt adjustments 2023'!I31+'AMR 2023'!I31</f>
        <v>14.160823856748808</v>
      </c>
      <c r="J31" s="24">
        <f>+'FI Jenn 2023'!J31+'FI Joe Abba 2023'!J31+'Bety Adjustments 2023'!J31+'mgmgt adjustments 2023'!J31+'AMR 2023'!J31</f>
        <v>15.930926838841334</v>
      </c>
      <c r="K31" s="24">
        <f>+'FI Jenn 2023'!K31+'FI Joe Abba 2023'!K31+'Bety Adjustments 2023'!K31+'mgmgt adjustments 2023'!K31+'AMR 2023'!K31</f>
        <v>15.930926838843483</v>
      </c>
      <c r="L31" s="24">
        <f>+'FI Jenn 2023'!L31+'FI Joe Abba 2023'!L31+'Bety Adjustments 2023'!L31+'mgmgt adjustments 2023'!L31+'AMR 2023'!L31</f>
        <v>15.930926838841334</v>
      </c>
      <c r="M31" s="24">
        <f>+'FI Jenn 2023'!M31+'FI Joe Abba 2023'!M31+'Bety Adjustments 2023'!M31+'mgmgt adjustments 2023'!M31+'AMR 2023'!M31</f>
        <v>15.930926838841334</v>
      </c>
      <c r="N31" s="24">
        <f>+'FI Jenn 2023'!N31+'FI Joe Abba 2023'!N31+'Bety Adjustments 2023'!N31+'mgmgt adjustments 2023'!N31+'AMR 2023'!N31</f>
        <v>14.160823856748808</v>
      </c>
      <c r="O31" s="24">
        <f>+'FI Jenn 2023'!O31+'FI Joe Abba 2023'!O31+'Bety Adjustments 2023'!O31+'mgmgt adjustments 2023'!O31+'AMR 2023'!O31</f>
        <v>35.402059641872015</v>
      </c>
      <c r="P31" s="25">
        <f t="shared" si="0"/>
        <v>177.01029820935577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>
        <f>+'FI Jenn 2023'!D32+'FI Joe Abba 2023'!D32+'Bety Adjustments 2023'!D32+'mgmgt adjustments 2023'!D32+'AMR 2023'!D32</f>
        <v>0</v>
      </c>
      <c r="E32" s="24">
        <f>+'FI Jenn 2023'!E32+'FI Joe Abba 2023'!E32+'Bety Adjustments 2023'!E32+'mgmgt adjustments 2023'!E32+'AMR 2023'!E32</f>
        <v>0</v>
      </c>
      <c r="F32" s="24">
        <f>+'FI Jenn 2023'!F32+'FI Joe Abba 2023'!F32+'Bety Adjustments 2023'!F32+'mgmgt adjustments 2023'!F32+'AMR 2023'!F32</f>
        <v>0</v>
      </c>
      <c r="G32" s="24">
        <f>+'FI Jenn 2023'!G32+'FI Joe Abba 2023'!G32+'Bety Adjustments 2023'!G32+'mgmgt adjustments 2023'!G32+'AMR 2023'!G32</f>
        <v>0</v>
      </c>
      <c r="H32" s="24">
        <f>+'FI Jenn 2023'!H32+'FI Joe Abba 2023'!H32+'Bety Adjustments 2023'!H32+'mgmgt adjustments 2023'!H32+'AMR 2023'!H32</f>
        <v>0</v>
      </c>
      <c r="I32" s="24">
        <f>+'FI Jenn 2023'!I32+'FI Joe Abba 2023'!I32+'Bety Adjustments 2023'!I32+'mgmgt adjustments 2023'!I32+'AMR 2023'!I32</f>
        <v>0</v>
      </c>
      <c r="J32" s="24">
        <f>+'FI Jenn 2023'!J32+'FI Joe Abba 2023'!J32+'Bety Adjustments 2023'!J32+'mgmgt adjustments 2023'!J32+'AMR 2023'!J32</f>
        <v>0</v>
      </c>
      <c r="K32" s="24">
        <f>+'FI Jenn 2023'!K32+'FI Joe Abba 2023'!K32+'Bety Adjustments 2023'!K32+'mgmgt adjustments 2023'!K32+'AMR 2023'!K32</f>
        <v>0</v>
      </c>
      <c r="L32" s="24">
        <f>+'FI Jenn 2023'!L32+'FI Joe Abba 2023'!L32+'Bety Adjustments 2023'!L32+'mgmgt adjustments 2023'!L32+'AMR 2023'!L32</f>
        <v>0</v>
      </c>
      <c r="M32" s="24">
        <f>+'FI Jenn 2023'!M32+'FI Joe Abba 2023'!M32+'Bety Adjustments 2023'!M32+'mgmgt adjustments 2023'!M32+'AMR 2023'!M32</f>
        <v>0</v>
      </c>
      <c r="N32" s="24">
        <f>+'FI Jenn 2023'!N32+'FI Joe Abba 2023'!N32+'Bety Adjustments 2023'!N32+'mgmgt adjustments 2023'!N32+'AMR 2023'!N32</f>
        <v>0</v>
      </c>
      <c r="O32" s="24">
        <f>+'FI Jenn 2023'!O32+'FI Joe Abba 2023'!O32+'Bety Adjustments 2023'!O32+'mgmgt adjustments 2023'!O32+'AMR 2023'!O32</f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>
        <f>+'FI Jenn 2023'!D33+'FI Joe Abba 2023'!D33+'Bety Adjustments 2023'!D33+'mgmgt adjustments 2023'!D33+'AMR 2023'!D33</f>
        <v>2.8760010117016921</v>
      </c>
      <c r="E33" s="24">
        <f>+'FI Jenn 2023'!E33+'FI Joe Abba 2023'!E33+'Bety Adjustments 2023'!E33+'mgmgt adjustments 2023'!E33+'AMR 2023'!E33</f>
        <v>3.8346680156021611</v>
      </c>
      <c r="F33" s="24">
        <f>+'FI Jenn 2023'!F33+'FI Joe Abba 2023'!F33+'Bety Adjustments 2023'!F33+'mgmgt adjustments 2023'!F33+'AMR 2023'!F33</f>
        <v>4.7933350195029147</v>
      </c>
      <c r="G33" s="24">
        <f>+'FI Jenn 2023'!G33+'FI Joe Abba 2023'!G33+'Bety Adjustments 2023'!G33+'mgmgt adjustments 2023'!G33+'AMR 2023'!G33</f>
        <v>7.6693360312046073</v>
      </c>
      <c r="H33" s="24">
        <f>+'FI Jenn 2023'!H33+'FI Joe Abba 2023'!H33+'Bety Adjustments 2023'!H33+'mgmgt adjustments 2023'!H33+'AMR 2023'!H33</f>
        <v>7.6693360312043222</v>
      </c>
      <c r="I33" s="24">
        <f>+'FI Jenn 2023'!I33+'FI Joe Abba 2023'!I33+'Bety Adjustments 2023'!I33+'mgmgt adjustments 2023'!I33+'AMR 2023'!I33</f>
        <v>7.6693360312046073</v>
      </c>
      <c r="J33" s="24">
        <f>+'FI Jenn 2023'!J33+'FI Joe Abba 2023'!J33+'Bety Adjustments 2023'!J33+'mgmgt adjustments 2023'!J33+'AMR 2023'!J33</f>
        <v>8.6280030351050758</v>
      </c>
      <c r="K33" s="24">
        <f>+'FI Jenn 2023'!K33+'FI Joe Abba 2023'!K33+'Bety Adjustments 2023'!K33+'mgmgt adjustments 2023'!K33+'AMR 2023'!K33</f>
        <v>8.6280030351050758</v>
      </c>
      <c r="L33" s="24">
        <f>+'FI Jenn 2023'!L33+'FI Joe Abba 2023'!L33+'Bety Adjustments 2023'!L33+'mgmgt adjustments 2023'!L33+'AMR 2023'!L33</f>
        <v>8.6280030351047916</v>
      </c>
      <c r="M33" s="24">
        <f>+'FI Jenn 2023'!M33+'FI Joe Abba 2023'!M33+'Bety Adjustments 2023'!M33+'mgmgt adjustments 2023'!M33+'AMR 2023'!M33</f>
        <v>8.6280030351050758</v>
      </c>
      <c r="N33" s="24">
        <f>+'FI Jenn 2023'!N33+'FI Joe Abba 2023'!N33+'Bety Adjustments 2023'!N33+'mgmgt adjustments 2023'!N33+'AMR 2023'!N33</f>
        <v>7.6693360312046073</v>
      </c>
      <c r="O33" s="24">
        <f>+'FI Jenn 2023'!O33+'FI Joe Abba 2023'!O33+'Bety Adjustments 2023'!O33+'mgmgt adjustments 2023'!O33+'AMR 2023'!O33</f>
        <v>19.173340078011091</v>
      </c>
      <c r="P33" s="25">
        <f t="shared" si="0"/>
        <v>95.866700390056025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>
        <f>+'FI Jenn 2023'!D34+'FI Joe Abba 2023'!D34+'Bety Adjustments 2023'!D34+'mgmgt adjustments 2023'!D34+'AMR 2023'!D34</f>
        <v>0.59003432736452865</v>
      </c>
      <c r="E34" s="24">
        <f>+'FI Jenn 2023'!E34+'FI Joe Abba 2023'!E34+'Bety Adjustments 2023'!E34+'mgmgt adjustments 2023'!E34+'AMR 2023'!E34</f>
        <v>0.78671243648601874</v>
      </c>
      <c r="F34" s="24">
        <f>+'FI Jenn 2023'!F34+'FI Joe Abba 2023'!F34+'Bety Adjustments 2023'!F34+'mgmgt adjustments 2023'!F34+'AMR 2023'!F34</f>
        <v>0.98339054560756711</v>
      </c>
      <c r="G34" s="24">
        <f>+'FI Jenn 2023'!G34+'FI Joe Abba 2023'!G34+'Bety Adjustments 2023'!G34+'mgmgt adjustments 2023'!G34+'AMR 2023'!G34</f>
        <v>1.5734248729720959</v>
      </c>
      <c r="H34" s="24">
        <f>+'FI Jenn 2023'!H34+'FI Joe Abba 2023'!H34+'Bety Adjustments 2023'!H34+'mgmgt adjustments 2023'!H34+'AMR 2023'!H34</f>
        <v>1.5734248729720375</v>
      </c>
      <c r="I34" s="24">
        <f>+'FI Jenn 2023'!I34+'FI Joe Abba 2023'!I34+'Bety Adjustments 2023'!I34+'mgmgt adjustments 2023'!I34+'AMR 2023'!I34</f>
        <v>1.5734248729720959</v>
      </c>
      <c r="J34" s="24">
        <f>+'FI Jenn 2023'!J34+'FI Joe Abba 2023'!J34+'Bety Adjustments 2023'!J34+'mgmgt adjustments 2023'!J34+'AMR 2023'!J34</f>
        <v>1.7701029820935859</v>
      </c>
      <c r="K34" s="24">
        <f>+'FI Jenn 2023'!K34+'FI Joe Abba 2023'!K34+'Bety Adjustments 2023'!K34+'mgmgt adjustments 2023'!K34+'AMR 2023'!K34</f>
        <v>1.7701029820935859</v>
      </c>
      <c r="L34" s="24">
        <f>+'FI Jenn 2023'!L34+'FI Joe Abba 2023'!L34+'Bety Adjustments 2023'!L34+'mgmgt adjustments 2023'!L34+'AMR 2023'!L34</f>
        <v>1.7701029820935275</v>
      </c>
      <c r="M34" s="24">
        <f>+'FI Jenn 2023'!M34+'FI Joe Abba 2023'!M34+'Bety Adjustments 2023'!M34+'mgmgt adjustments 2023'!M34+'AMR 2023'!M34</f>
        <v>1.7701029820935859</v>
      </c>
      <c r="N34" s="24">
        <f>+'FI Jenn 2023'!N34+'FI Joe Abba 2023'!N34+'Bety Adjustments 2023'!N34+'mgmgt adjustments 2023'!N34+'AMR 2023'!N34</f>
        <v>1.5734248729720959</v>
      </c>
      <c r="O34" s="24">
        <f>+'FI Jenn 2023'!O34+'FI Joe Abba 2023'!O34+'Bety Adjustments 2023'!O34+'mgmgt adjustments 2023'!O34+'AMR 2023'!O34</f>
        <v>3.9335621824301521</v>
      </c>
      <c r="P34" s="25">
        <f t="shared" si="0"/>
        <v>19.66781091215088</v>
      </c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>
        <f>+'FI Jenn 2023'!D35+'FI Joe Abba 2023'!D35+'Bety Adjustments 2023'!D35+'mgmgt adjustments 2023'!D35+'AMR 2023'!D35</f>
        <v>0</v>
      </c>
      <c r="E35" s="24">
        <f>+'FI Jenn 2023'!E35+'FI Joe Abba 2023'!E35+'Bety Adjustments 2023'!E35+'mgmgt adjustments 2023'!E35+'AMR 2023'!E35</f>
        <v>0</v>
      </c>
      <c r="F35" s="24">
        <f>+'FI Jenn 2023'!F35+'FI Joe Abba 2023'!F35+'Bety Adjustments 2023'!F35+'mgmgt adjustments 2023'!F35+'AMR 2023'!F35</f>
        <v>0</v>
      </c>
      <c r="G35" s="24">
        <f>+'FI Jenn 2023'!G35+'FI Joe Abba 2023'!G35+'Bety Adjustments 2023'!G35+'mgmgt adjustments 2023'!G35+'AMR 2023'!G35</f>
        <v>0</v>
      </c>
      <c r="H35" s="24">
        <f>+'FI Jenn 2023'!H35+'FI Joe Abba 2023'!H35+'Bety Adjustments 2023'!H35+'mgmgt adjustments 2023'!H35+'AMR 2023'!H35</f>
        <v>0</v>
      </c>
      <c r="I35" s="24">
        <f>+'FI Jenn 2023'!I35+'FI Joe Abba 2023'!I35+'Bety Adjustments 2023'!I35+'mgmgt adjustments 2023'!I35+'AMR 2023'!I35</f>
        <v>0</v>
      </c>
      <c r="J35" s="24">
        <f>+'FI Jenn 2023'!J35+'FI Joe Abba 2023'!J35+'Bety Adjustments 2023'!J35+'mgmgt adjustments 2023'!J35+'AMR 2023'!J35</f>
        <v>0</v>
      </c>
      <c r="K35" s="24">
        <f>+'FI Jenn 2023'!K35+'FI Joe Abba 2023'!K35+'Bety Adjustments 2023'!K35+'mgmgt adjustments 2023'!K35+'AMR 2023'!K35</f>
        <v>0</v>
      </c>
      <c r="L35" s="24">
        <f>+'FI Jenn 2023'!L35+'FI Joe Abba 2023'!L35+'Bety Adjustments 2023'!L35+'mgmgt adjustments 2023'!L35+'AMR 2023'!L35</f>
        <v>0</v>
      </c>
      <c r="M35" s="24">
        <f>+'FI Jenn 2023'!M35+'FI Joe Abba 2023'!M35+'Bety Adjustments 2023'!M35+'mgmgt adjustments 2023'!M35+'AMR 2023'!M35</f>
        <v>0</v>
      </c>
      <c r="N35" s="24">
        <f>+'FI Jenn 2023'!N35+'FI Joe Abba 2023'!N35+'Bety Adjustments 2023'!N35+'mgmgt adjustments 2023'!N35+'AMR 2023'!N35</f>
        <v>0</v>
      </c>
      <c r="O35" s="24">
        <f>+'FI Jenn 2023'!O35+'FI Joe Abba 2023'!O35+'Bety Adjustments 2023'!O35+'mgmgt adjustments 2023'!O35+'AMR 2023'!O35</f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>
        <f>+'FI Jenn 2023'!D36+'FI Joe Abba 2023'!D36+'Bety Adjustments 2023'!D36+'mgmgt adjustments 2023'!D36+'AMR 2023'!D36</f>
        <v>0</v>
      </c>
      <c r="E36" s="24">
        <f>+'FI Jenn 2023'!E36+'FI Joe Abba 2023'!E36+'Bety Adjustments 2023'!E36+'mgmgt adjustments 2023'!E36+'AMR 2023'!E36</f>
        <v>0</v>
      </c>
      <c r="F36" s="24">
        <f>+'FI Jenn 2023'!F36+'FI Joe Abba 2023'!F36+'Bety Adjustments 2023'!F36+'mgmgt adjustments 2023'!F36+'AMR 2023'!F36</f>
        <v>0</v>
      </c>
      <c r="G36" s="24">
        <f>+'FI Jenn 2023'!G36+'FI Joe Abba 2023'!G36+'Bety Adjustments 2023'!G36+'mgmgt adjustments 2023'!G36+'AMR 2023'!G36</f>
        <v>0</v>
      </c>
      <c r="H36" s="24">
        <f>+'FI Jenn 2023'!H36+'FI Joe Abba 2023'!H36+'Bety Adjustments 2023'!H36+'mgmgt adjustments 2023'!H36+'AMR 2023'!H36</f>
        <v>0</v>
      </c>
      <c r="I36" s="24">
        <f>+'FI Jenn 2023'!I36+'FI Joe Abba 2023'!I36+'Bety Adjustments 2023'!I36+'mgmgt adjustments 2023'!I36+'AMR 2023'!I36</f>
        <v>0</v>
      </c>
      <c r="J36" s="24">
        <f>+'FI Jenn 2023'!J36+'FI Joe Abba 2023'!J36+'Bety Adjustments 2023'!J36+'mgmgt adjustments 2023'!J36+'AMR 2023'!J36</f>
        <v>0</v>
      </c>
      <c r="K36" s="24">
        <f>+'FI Jenn 2023'!K36+'FI Joe Abba 2023'!K36+'Bety Adjustments 2023'!K36+'mgmgt adjustments 2023'!K36+'AMR 2023'!K36</f>
        <v>0</v>
      </c>
      <c r="L36" s="24">
        <f>+'FI Jenn 2023'!L36+'FI Joe Abba 2023'!L36+'Bety Adjustments 2023'!L36+'mgmgt adjustments 2023'!L36+'AMR 2023'!L36</f>
        <v>0</v>
      </c>
      <c r="M36" s="24">
        <f>+'FI Jenn 2023'!M36+'FI Joe Abba 2023'!M36+'Bety Adjustments 2023'!M36+'mgmgt adjustments 2023'!M36+'AMR 2023'!M36</f>
        <v>0</v>
      </c>
      <c r="N36" s="24">
        <f>+'FI Jenn 2023'!N36+'FI Joe Abba 2023'!N36+'Bety Adjustments 2023'!N36+'mgmgt adjustments 2023'!N36+'AMR 2023'!N36</f>
        <v>0</v>
      </c>
      <c r="O36" s="24">
        <f>+'FI Jenn 2023'!O36+'FI Joe Abba 2023'!O36+'Bety Adjustments 2023'!O36+'mgmgt adjustments 2023'!O36+'AMR 2023'!O36</f>
        <v>0</v>
      </c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>
        <f>+'FI Jenn 2023'!D37+'FI Joe Abba 2023'!D37+'Bety Adjustments 2023'!D37+'mgmgt adjustments 2023'!D37+'AMR 2023'!D37</f>
        <v>0</v>
      </c>
      <c r="E37" s="24">
        <f>+'FI Jenn 2023'!E37+'FI Joe Abba 2023'!E37+'Bety Adjustments 2023'!E37+'mgmgt adjustments 2023'!E37+'AMR 2023'!E37</f>
        <v>0</v>
      </c>
      <c r="F37" s="24">
        <f>+'FI Jenn 2023'!F37+'FI Joe Abba 2023'!F37+'Bety Adjustments 2023'!F37+'mgmgt adjustments 2023'!F37+'AMR 2023'!F37</f>
        <v>0</v>
      </c>
      <c r="G37" s="24">
        <f>+'FI Jenn 2023'!G37+'FI Joe Abba 2023'!G37+'Bety Adjustments 2023'!G37+'mgmgt adjustments 2023'!G37+'AMR 2023'!G37</f>
        <v>0</v>
      </c>
      <c r="H37" s="24">
        <f>+'FI Jenn 2023'!H37+'FI Joe Abba 2023'!H37+'Bety Adjustments 2023'!H37+'mgmgt adjustments 2023'!H37+'AMR 2023'!H37</f>
        <v>0</v>
      </c>
      <c r="I37" s="24">
        <f>+'FI Jenn 2023'!I37+'FI Joe Abba 2023'!I37+'Bety Adjustments 2023'!I37+'mgmgt adjustments 2023'!I37+'AMR 2023'!I37</f>
        <v>0</v>
      </c>
      <c r="J37" s="24">
        <f>+'FI Jenn 2023'!J37+'FI Joe Abba 2023'!J37+'Bety Adjustments 2023'!J37+'mgmgt adjustments 2023'!J37+'AMR 2023'!J37</f>
        <v>0</v>
      </c>
      <c r="K37" s="24">
        <f>+'FI Jenn 2023'!K37+'FI Joe Abba 2023'!K37+'Bety Adjustments 2023'!K37+'mgmgt adjustments 2023'!K37+'AMR 2023'!K37</f>
        <v>0</v>
      </c>
      <c r="L37" s="24">
        <f>+'FI Jenn 2023'!L37+'FI Joe Abba 2023'!L37+'Bety Adjustments 2023'!L37+'mgmgt adjustments 2023'!L37+'AMR 2023'!L37</f>
        <v>0</v>
      </c>
      <c r="M37" s="24">
        <f>+'FI Jenn 2023'!M37+'FI Joe Abba 2023'!M37+'Bety Adjustments 2023'!M37+'mgmgt adjustments 2023'!M37+'AMR 2023'!M37</f>
        <v>0</v>
      </c>
      <c r="N37" s="24">
        <f>+'FI Jenn 2023'!N37+'FI Joe Abba 2023'!N37+'Bety Adjustments 2023'!N37+'mgmgt adjustments 2023'!N37+'AMR 2023'!N37</f>
        <v>0</v>
      </c>
      <c r="O37" s="24">
        <f>+'FI Jenn 2023'!O37+'FI Joe Abba 2023'!O37+'Bety Adjustments 2023'!O37+'mgmgt adjustments 2023'!O37+'AMR 2023'!O37</f>
        <v>0</v>
      </c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>
        <f>+'FI Jenn 2023'!D38+'FI Joe Abba 2023'!D38+'Bety Adjustments 2023'!D38+'mgmgt adjustments 2023'!D38+'AMR 2023'!D38</f>
        <v>0</v>
      </c>
      <c r="E38" s="24">
        <f>+'FI Jenn 2023'!E38+'FI Joe Abba 2023'!E38+'Bety Adjustments 2023'!E38+'mgmgt adjustments 2023'!E38+'AMR 2023'!E38</f>
        <v>0</v>
      </c>
      <c r="F38" s="24">
        <f>+'FI Jenn 2023'!F38+'FI Joe Abba 2023'!F38+'Bety Adjustments 2023'!F38+'mgmgt adjustments 2023'!F38+'AMR 2023'!F38</f>
        <v>0</v>
      </c>
      <c r="G38" s="24">
        <f>+'FI Jenn 2023'!G38+'FI Joe Abba 2023'!G38+'Bety Adjustments 2023'!G38+'mgmgt adjustments 2023'!G38+'AMR 2023'!G38</f>
        <v>0</v>
      </c>
      <c r="H38" s="24">
        <f>+'FI Jenn 2023'!H38+'FI Joe Abba 2023'!H38+'Bety Adjustments 2023'!H38+'mgmgt adjustments 2023'!H38+'AMR 2023'!H38</f>
        <v>0</v>
      </c>
      <c r="I38" s="24">
        <f>+'FI Jenn 2023'!I38+'FI Joe Abba 2023'!I38+'Bety Adjustments 2023'!I38+'mgmgt adjustments 2023'!I38+'AMR 2023'!I38</f>
        <v>0</v>
      </c>
      <c r="J38" s="24">
        <f>+'FI Jenn 2023'!J38+'FI Joe Abba 2023'!J38+'Bety Adjustments 2023'!J38+'mgmgt adjustments 2023'!J38+'AMR 2023'!J38</f>
        <v>0</v>
      </c>
      <c r="K38" s="24">
        <f>+'FI Jenn 2023'!K38+'FI Joe Abba 2023'!K38+'Bety Adjustments 2023'!K38+'mgmgt adjustments 2023'!K38+'AMR 2023'!K38</f>
        <v>0</v>
      </c>
      <c r="L38" s="24">
        <f>+'FI Jenn 2023'!L38+'FI Joe Abba 2023'!L38+'Bety Adjustments 2023'!L38+'mgmgt adjustments 2023'!L38+'AMR 2023'!L38</f>
        <v>0</v>
      </c>
      <c r="M38" s="24">
        <f>+'FI Jenn 2023'!M38+'FI Joe Abba 2023'!M38+'Bety Adjustments 2023'!M38+'mgmgt adjustments 2023'!M38+'AMR 2023'!M38</f>
        <v>0</v>
      </c>
      <c r="N38" s="24">
        <f>+'FI Jenn 2023'!N38+'FI Joe Abba 2023'!N38+'Bety Adjustments 2023'!N38+'mgmgt adjustments 2023'!N38+'AMR 2023'!N38</f>
        <v>0</v>
      </c>
      <c r="O38" s="24">
        <f>+'FI Jenn 2023'!O38+'FI Joe Abba 2023'!O38+'Bety Adjustments 2023'!O38+'mgmgt adjustments 2023'!O38+'AMR 2023'!O38</f>
        <v>0</v>
      </c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>
        <f>+'FI Jenn 2023'!D39+'FI Joe Abba 2023'!D39+'Bety Adjustments 2023'!D39+'mgmgt adjustments 2023'!D39+'AMR 2023'!D39</f>
        <v>0</v>
      </c>
      <c r="E39" s="30">
        <f>+'FI Jenn 2023'!E39+'FI Joe Abba 2023'!E39+'Bety Adjustments 2023'!E39+'mgmgt adjustments 2023'!E39+'AMR 2023'!E39</f>
        <v>0</v>
      </c>
      <c r="F39" s="30">
        <f>+'FI Jenn 2023'!F39+'FI Joe Abba 2023'!F39+'Bety Adjustments 2023'!F39+'mgmgt adjustments 2023'!F39+'AMR 2023'!F39</f>
        <v>0</v>
      </c>
      <c r="G39" s="30">
        <f>+'FI Jenn 2023'!G39+'FI Joe Abba 2023'!G39+'Bety Adjustments 2023'!G39+'mgmgt adjustments 2023'!G39+'AMR 2023'!G39</f>
        <v>0</v>
      </c>
      <c r="H39" s="30">
        <f>+'FI Jenn 2023'!H39+'FI Joe Abba 2023'!H39+'Bety Adjustments 2023'!H39+'mgmgt adjustments 2023'!H39+'AMR 2023'!H39</f>
        <v>0</v>
      </c>
      <c r="I39" s="30">
        <f>+'FI Jenn 2023'!I39+'FI Joe Abba 2023'!I39+'Bety Adjustments 2023'!I39+'mgmgt adjustments 2023'!I39+'AMR 2023'!I39</f>
        <v>0</v>
      </c>
      <c r="J39" s="30">
        <f>+'FI Jenn 2023'!J39+'FI Joe Abba 2023'!J39+'Bety Adjustments 2023'!J39+'mgmgt adjustments 2023'!J39+'AMR 2023'!J39</f>
        <v>0</v>
      </c>
      <c r="K39" s="30">
        <f>+'FI Jenn 2023'!K39+'FI Joe Abba 2023'!K39+'Bety Adjustments 2023'!K39+'mgmgt adjustments 2023'!K39+'AMR 2023'!K39</f>
        <v>0</v>
      </c>
      <c r="L39" s="30">
        <f>+'FI Jenn 2023'!L39+'FI Joe Abba 2023'!L39+'Bety Adjustments 2023'!L39+'mgmgt adjustments 2023'!L39+'AMR 2023'!L39</f>
        <v>0</v>
      </c>
      <c r="M39" s="30">
        <f>+'FI Jenn 2023'!M39+'FI Joe Abba 2023'!M39+'Bety Adjustments 2023'!M39+'mgmgt adjustments 2023'!M39+'AMR 2023'!M39</f>
        <v>0</v>
      </c>
      <c r="N39" s="30">
        <f>+'FI Jenn 2023'!N39+'FI Joe Abba 2023'!N39+'Bety Adjustments 2023'!N39+'mgmgt adjustments 2023'!N39+'AMR 2023'!N39</f>
        <v>0</v>
      </c>
      <c r="O39" s="30">
        <f>+'FI Jenn 2023'!O39+'FI Joe Abba 2023'!O39+'Bety Adjustments 2023'!O39+'mgmgt adjustments 2023'!O39+'AMR 2023'!O39</f>
        <v>0</v>
      </c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>
        <f>+'FI Jenn 2023'!D40+'FI Joe Abba 2023'!D40+'Bety Adjustments 2023'!D40+'mgmgt adjustments 2023'!D40+'AMR 2023'!D40</f>
        <v>0</v>
      </c>
      <c r="E40" s="30">
        <f>+'FI Jenn 2023'!E40+'FI Joe Abba 2023'!E40+'Bety Adjustments 2023'!E40+'mgmgt adjustments 2023'!E40+'AMR 2023'!E40</f>
        <v>0</v>
      </c>
      <c r="F40" s="30">
        <f>+'FI Jenn 2023'!F40+'FI Joe Abba 2023'!F40+'Bety Adjustments 2023'!F40+'mgmgt adjustments 2023'!F40+'AMR 2023'!F40</f>
        <v>0</v>
      </c>
      <c r="G40" s="30">
        <f>+'FI Jenn 2023'!G40+'FI Joe Abba 2023'!G40+'Bety Adjustments 2023'!G40+'mgmgt adjustments 2023'!G40+'AMR 2023'!G40</f>
        <v>0</v>
      </c>
      <c r="H40" s="30">
        <f>+'FI Jenn 2023'!H40+'FI Joe Abba 2023'!H40+'Bety Adjustments 2023'!H40+'mgmgt adjustments 2023'!H40+'AMR 2023'!H40</f>
        <v>0</v>
      </c>
      <c r="I40" s="30">
        <f>+'FI Jenn 2023'!I40+'FI Joe Abba 2023'!I40+'Bety Adjustments 2023'!I40+'mgmgt adjustments 2023'!I40+'AMR 2023'!I40</f>
        <v>0</v>
      </c>
      <c r="J40" s="30">
        <f>+'FI Jenn 2023'!J40+'FI Joe Abba 2023'!J40+'Bety Adjustments 2023'!J40+'mgmgt adjustments 2023'!J40+'AMR 2023'!J40</f>
        <v>0</v>
      </c>
      <c r="K40" s="30">
        <f>+'FI Jenn 2023'!K40+'FI Joe Abba 2023'!K40+'Bety Adjustments 2023'!K40+'mgmgt adjustments 2023'!K40+'AMR 2023'!K40</f>
        <v>0</v>
      </c>
      <c r="L40" s="30">
        <f>+'FI Jenn 2023'!L40+'FI Joe Abba 2023'!L40+'Bety Adjustments 2023'!L40+'mgmgt adjustments 2023'!L40+'AMR 2023'!L40</f>
        <v>0</v>
      </c>
      <c r="M40" s="30">
        <f>+'FI Jenn 2023'!M40+'FI Joe Abba 2023'!M40+'Bety Adjustments 2023'!M40+'mgmgt adjustments 2023'!M40+'AMR 2023'!M40</f>
        <v>0</v>
      </c>
      <c r="N40" s="30">
        <f>+'FI Jenn 2023'!N40+'FI Joe Abba 2023'!N40+'Bety Adjustments 2023'!N40+'mgmgt adjustments 2023'!N40+'AMR 2023'!N40</f>
        <v>0</v>
      </c>
      <c r="O40" s="30">
        <f>+'FI Jenn 2023'!O40+'FI Joe Abba 2023'!O40+'Bety Adjustments 2023'!O40+'mgmgt adjustments 2023'!O40+'AMR 2023'!O40</f>
        <v>0</v>
      </c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>
        <f>+'FI Jenn 2023'!D41+'FI Joe Abba 2023'!D41+'Bety Adjustments 2023'!D41+'mgmgt adjustments 2023'!D41+'AMR 2023'!D41</f>
        <v>0</v>
      </c>
      <c r="E41" s="30">
        <f>+'FI Jenn 2023'!E41+'FI Joe Abba 2023'!E41+'Bety Adjustments 2023'!E41+'mgmgt adjustments 2023'!E41+'AMR 2023'!E41</f>
        <v>0</v>
      </c>
      <c r="F41" s="30">
        <f>+'FI Jenn 2023'!F41+'FI Joe Abba 2023'!F41+'Bety Adjustments 2023'!F41+'mgmgt adjustments 2023'!F41+'AMR 2023'!F41</f>
        <v>0</v>
      </c>
      <c r="G41" s="30">
        <f>+'FI Jenn 2023'!G41+'FI Joe Abba 2023'!G41+'Bety Adjustments 2023'!G41+'mgmgt adjustments 2023'!G41+'AMR 2023'!G41</f>
        <v>0</v>
      </c>
      <c r="H41" s="30">
        <f>+'FI Jenn 2023'!H41+'FI Joe Abba 2023'!H41+'Bety Adjustments 2023'!H41+'mgmgt adjustments 2023'!H41+'AMR 2023'!H41</f>
        <v>0</v>
      </c>
      <c r="I41" s="30">
        <f>+'FI Jenn 2023'!I41+'FI Joe Abba 2023'!I41+'Bety Adjustments 2023'!I41+'mgmgt adjustments 2023'!I41+'AMR 2023'!I41</f>
        <v>0</v>
      </c>
      <c r="J41" s="30">
        <f>+'FI Jenn 2023'!J41+'FI Joe Abba 2023'!J41+'Bety Adjustments 2023'!J41+'mgmgt adjustments 2023'!J41+'AMR 2023'!J41</f>
        <v>0</v>
      </c>
      <c r="K41" s="30">
        <f>+'FI Jenn 2023'!K41+'FI Joe Abba 2023'!K41+'Bety Adjustments 2023'!K41+'mgmgt adjustments 2023'!K41+'AMR 2023'!K41</f>
        <v>0</v>
      </c>
      <c r="L41" s="30">
        <f>+'FI Jenn 2023'!L41+'FI Joe Abba 2023'!L41+'Bety Adjustments 2023'!L41+'mgmgt adjustments 2023'!L41+'AMR 2023'!L41</f>
        <v>0</v>
      </c>
      <c r="M41" s="30">
        <f>+'FI Jenn 2023'!M41+'FI Joe Abba 2023'!M41+'Bety Adjustments 2023'!M41+'mgmgt adjustments 2023'!M41+'AMR 2023'!M41</f>
        <v>0</v>
      </c>
      <c r="N41" s="30">
        <f>+'FI Jenn 2023'!N41+'FI Joe Abba 2023'!N41+'Bety Adjustments 2023'!N41+'mgmgt adjustments 2023'!N41+'AMR 2023'!N41</f>
        <v>0</v>
      </c>
      <c r="O41" s="30">
        <f>+'FI Jenn 2023'!O41+'FI Joe Abba 2023'!O41+'Bety Adjustments 2023'!O41+'mgmgt adjustments 2023'!O41+'AMR 2023'!O41</f>
        <v>0</v>
      </c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>
        <f>+'FI Jenn 2023'!D42+'FI Joe Abba 2023'!D42+'Bety Adjustments 2023'!D42+'mgmgt adjustments 2023'!D42+'AMR 2023'!D42</f>
        <v>0</v>
      </c>
      <c r="E42" s="30">
        <f>+'FI Jenn 2023'!E42+'FI Joe Abba 2023'!E42+'Bety Adjustments 2023'!E42+'mgmgt adjustments 2023'!E42+'AMR 2023'!E42</f>
        <v>0</v>
      </c>
      <c r="F42" s="30">
        <f>+'FI Jenn 2023'!F42+'FI Joe Abba 2023'!F42+'Bety Adjustments 2023'!F42+'mgmgt adjustments 2023'!F42+'AMR 2023'!F42</f>
        <v>0</v>
      </c>
      <c r="G42" s="30">
        <f>+'FI Jenn 2023'!G42+'FI Joe Abba 2023'!G42+'Bety Adjustments 2023'!G42+'mgmgt adjustments 2023'!G42+'AMR 2023'!G42</f>
        <v>0</v>
      </c>
      <c r="H42" s="30">
        <f>+'FI Jenn 2023'!H42+'FI Joe Abba 2023'!H42+'Bety Adjustments 2023'!H42+'mgmgt adjustments 2023'!H42+'AMR 2023'!H42</f>
        <v>0</v>
      </c>
      <c r="I42" s="30">
        <f>+'FI Jenn 2023'!I42+'FI Joe Abba 2023'!I42+'Bety Adjustments 2023'!I42+'mgmgt adjustments 2023'!I42+'AMR 2023'!I42</f>
        <v>0</v>
      </c>
      <c r="J42" s="30">
        <f>+'FI Jenn 2023'!J42+'FI Joe Abba 2023'!J42+'Bety Adjustments 2023'!J42+'mgmgt adjustments 2023'!J42+'AMR 2023'!J42</f>
        <v>0</v>
      </c>
      <c r="K42" s="30">
        <f>+'FI Jenn 2023'!K42+'FI Joe Abba 2023'!K42+'Bety Adjustments 2023'!K42+'mgmgt adjustments 2023'!K42+'AMR 2023'!K42</f>
        <v>0</v>
      </c>
      <c r="L42" s="30">
        <f>+'FI Jenn 2023'!L42+'FI Joe Abba 2023'!L42+'Bety Adjustments 2023'!L42+'mgmgt adjustments 2023'!L42+'AMR 2023'!L42</f>
        <v>0</v>
      </c>
      <c r="M42" s="30">
        <f>+'FI Jenn 2023'!M42+'FI Joe Abba 2023'!M42+'Bety Adjustments 2023'!M42+'mgmgt adjustments 2023'!M42+'AMR 2023'!M42</f>
        <v>0</v>
      </c>
      <c r="N42" s="30">
        <f>+'FI Jenn 2023'!N42+'FI Joe Abba 2023'!N42+'Bety Adjustments 2023'!N42+'mgmgt adjustments 2023'!N42+'AMR 2023'!N42</f>
        <v>0</v>
      </c>
      <c r="O42" s="30">
        <f>+'FI Jenn 2023'!O42+'FI Joe Abba 2023'!O42+'Bety Adjustments 2023'!O42+'mgmgt adjustments 2023'!O42+'AMR 2023'!O42</f>
        <v>0</v>
      </c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>
        <f>+'FI Jenn 2023'!D43+'FI Joe Abba 2023'!D43+'Bety Adjustments 2023'!D43+'mgmgt adjustments 2023'!D43+'AMR 2023'!D43</f>
        <v>0</v>
      </c>
      <c r="E43" s="30">
        <f>+'FI Jenn 2023'!E43+'FI Joe Abba 2023'!E43+'Bety Adjustments 2023'!E43+'mgmgt adjustments 2023'!E43+'AMR 2023'!E43</f>
        <v>0</v>
      </c>
      <c r="F43" s="30">
        <f>+'FI Jenn 2023'!F43+'FI Joe Abba 2023'!F43+'Bety Adjustments 2023'!F43+'mgmgt adjustments 2023'!F43+'AMR 2023'!F43</f>
        <v>0</v>
      </c>
      <c r="G43" s="30">
        <f>+'FI Jenn 2023'!G43+'FI Joe Abba 2023'!G43+'Bety Adjustments 2023'!G43+'mgmgt adjustments 2023'!G43+'AMR 2023'!G43</f>
        <v>0</v>
      </c>
      <c r="H43" s="30">
        <f>+'FI Jenn 2023'!H43+'FI Joe Abba 2023'!H43+'Bety Adjustments 2023'!H43+'mgmgt adjustments 2023'!H43+'AMR 2023'!H43</f>
        <v>0</v>
      </c>
      <c r="I43" s="30">
        <f>+'FI Jenn 2023'!I43+'FI Joe Abba 2023'!I43+'Bety Adjustments 2023'!I43+'mgmgt adjustments 2023'!I43+'AMR 2023'!I43</f>
        <v>0</v>
      </c>
      <c r="J43" s="30">
        <f>+'FI Jenn 2023'!J43+'FI Joe Abba 2023'!J43+'Bety Adjustments 2023'!J43+'mgmgt adjustments 2023'!J43+'AMR 2023'!J43</f>
        <v>0</v>
      </c>
      <c r="K43" s="30">
        <f>+'FI Jenn 2023'!K43+'FI Joe Abba 2023'!K43+'Bety Adjustments 2023'!K43+'mgmgt adjustments 2023'!K43+'AMR 2023'!K43</f>
        <v>0</v>
      </c>
      <c r="L43" s="30">
        <f>+'FI Jenn 2023'!L43+'FI Joe Abba 2023'!L43+'Bety Adjustments 2023'!L43+'mgmgt adjustments 2023'!L43+'AMR 2023'!L43</f>
        <v>0</v>
      </c>
      <c r="M43" s="30">
        <f>+'FI Jenn 2023'!M43+'FI Joe Abba 2023'!M43+'Bety Adjustments 2023'!M43+'mgmgt adjustments 2023'!M43+'AMR 2023'!M43</f>
        <v>0</v>
      </c>
      <c r="N43" s="30">
        <f>+'FI Jenn 2023'!N43+'FI Joe Abba 2023'!N43+'Bety Adjustments 2023'!N43+'mgmgt adjustments 2023'!N43+'AMR 2023'!N43</f>
        <v>0</v>
      </c>
      <c r="O43" s="30">
        <f>+'FI Jenn 2023'!O43+'FI Joe Abba 2023'!O43+'Bety Adjustments 2023'!O43+'mgmgt adjustments 2023'!O43+'AMR 2023'!O43</f>
        <v>0</v>
      </c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>
        <f>+'FI Jenn 2023'!D44+'FI Joe Abba 2023'!D44+'Bety Adjustments 2023'!D44+'mgmgt adjustments 2023'!D44+'AMR 2023'!D44</f>
        <v>0</v>
      </c>
      <c r="E44" s="33">
        <f>+'FI Jenn 2023'!E44+'FI Joe Abba 2023'!E44+'Bety Adjustments 2023'!E44+'mgmgt adjustments 2023'!E44+'AMR 2023'!E44</f>
        <v>0</v>
      </c>
      <c r="F44" s="33">
        <f>+'FI Jenn 2023'!F44+'FI Joe Abba 2023'!F44+'Bety Adjustments 2023'!F44+'mgmgt adjustments 2023'!F44+'AMR 2023'!F44</f>
        <v>0</v>
      </c>
      <c r="G44" s="33">
        <f>+'FI Jenn 2023'!G44+'FI Joe Abba 2023'!G44+'Bety Adjustments 2023'!G44+'mgmgt adjustments 2023'!G44+'AMR 2023'!G44</f>
        <v>0</v>
      </c>
      <c r="H44" s="33">
        <f>+'FI Jenn 2023'!H44+'FI Joe Abba 2023'!H44+'Bety Adjustments 2023'!H44+'mgmgt adjustments 2023'!H44+'AMR 2023'!H44</f>
        <v>0</v>
      </c>
      <c r="I44" s="33">
        <f>+'FI Jenn 2023'!I44+'FI Joe Abba 2023'!I44+'Bety Adjustments 2023'!I44+'mgmgt adjustments 2023'!I44+'AMR 2023'!I44</f>
        <v>0</v>
      </c>
      <c r="J44" s="33">
        <f>+'FI Jenn 2023'!J44+'FI Joe Abba 2023'!J44+'Bety Adjustments 2023'!J44+'mgmgt adjustments 2023'!J44+'AMR 2023'!J44</f>
        <v>0</v>
      </c>
      <c r="K44" s="33">
        <f>+'FI Jenn 2023'!K44+'FI Joe Abba 2023'!K44+'Bety Adjustments 2023'!K44+'mgmgt adjustments 2023'!K44+'AMR 2023'!K44</f>
        <v>0</v>
      </c>
      <c r="L44" s="33">
        <f>+'FI Jenn 2023'!L44+'FI Joe Abba 2023'!L44+'Bety Adjustments 2023'!L44+'mgmgt adjustments 2023'!L44+'AMR 2023'!L44</f>
        <v>0</v>
      </c>
      <c r="M44" s="33">
        <f>+'FI Jenn 2023'!M44+'FI Joe Abba 2023'!M44+'Bety Adjustments 2023'!M44+'mgmgt adjustments 2023'!M44+'AMR 2023'!M44</f>
        <v>0</v>
      </c>
      <c r="N44" s="33">
        <f>+'FI Jenn 2023'!N44+'FI Joe Abba 2023'!N44+'Bety Adjustments 2023'!N44+'mgmgt adjustments 2023'!N44+'AMR 2023'!N44</f>
        <v>0</v>
      </c>
      <c r="O44" s="33">
        <f>+'FI Jenn 2023'!O44+'FI Joe Abba 2023'!O44+'Bety Adjustments 2023'!O44+'mgmgt adjustments 2023'!O44+'AMR 2023'!O44</f>
        <v>0</v>
      </c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>
        <f>+'FI Jenn 2023'!D45+'FI Joe Abba 2023'!D45+'Bety Adjustments 2023'!D45+'mgmgt adjustments 2023'!D45+'AMR 2023'!D45</f>
        <v>0</v>
      </c>
      <c r="E45" s="33">
        <f>+'FI Jenn 2023'!E45+'FI Joe Abba 2023'!E45+'Bety Adjustments 2023'!E45+'mgmgt adjustments 2023'!E45+'AMR 2023'!E45</f>
        <v>0</v>
      </c>
      <c r="F45" s="33">
        <f>+'FI Jenn 2023'!F45+'FI Joe Abba 2023'!F45+'Bety Adjustments 2023'!F45+'mgmgt adjustments 2023'!F45+'AMR 2023'!F45</f>
        <v>0</v>
      </c>
      <c r="G45" s="33">
        <f>+'FI Jenn 2023'!G45+'FI Joe Abba 2023'!G45+'Bety Adjustments 2023'!G45+'mgmgt adjustments 2023'!G45+'AMR 2023'!G45</f>
        <v>0</v>
      </c>
      <c r="H45" s="33">
        <f>+'FI Jenn 2023'!H45+'FI Joe Abba 2023'!H45+'Bety Adjustments 2023'!H45+'mgmgt adjustments 2023'!H45+'AMR 2023'!H45</f>
        <v>0</v>
      </c>
      <c r="I45" s="33">
        <f>+'FI Jenn 2023'!I45+'FI Joe Abba 2023'!I45+'Bety Adjustments 2023'!I45+'mgmgt adjustments 2023'!I45+'AMR 2023'!I45</f>
        <v>0</v>
      </c>
      <c r="J45" s="33">
        <f>+'FI Jenn 2023'!J45+'FI Joe Abba 2023'!J45+'Bety Adjustments 2023'!J45+'mgmgt adjustments 2023'!J45+'AMR 2023'!J45</f>
        <v>0</v>
      </c>
      <c r="K45" s="33">
        <f>+'FI Jenn 2023'!K45+'FI Joe Abba 2023'!K45+'Bety Adjustments 2023'!K45+'mgmgt adjustments 2023'!K45+'AMR 2023'!K45</f>
        <v>0</v>
      </c>
      <c r="L45" s="33">
        <f>+'FI Jenn 2023'!L45+'FI Joe Abba 2023'!L45+'Bety Adjustments 2023'!L45+'mgmgt adjustments 2023'!L45+'AMR 2023'!L45</f>
        <v>0</v>
      </c>
      <c r="M45" s="33">
        <f>+'FI Jenn 2023'!M45+'FI Joe Abba 2023'!M45+'Bety Adjustments 2023'!M45+'mgmgt adjustments 2023'!M45+'AMR 2023'!M45</f>
        <v>0</v>
      </c>
      <c r="N45" s="33">
        <f>+'FI Jenn 2023'!N45+'FI Joe Abba 2023'!N45+'Bety Adjustments 2023'!N45+'mgmgt adjustments 2023'!N45+'AMR 2023'!N45</f>
        <v>0</v>
      </c>
      <c r="O45" s="33">
        <f>+'FI Jenn 2023'!O45+'FI Joe Abba 2023'!O45+'Bety Adjustments 2023'!O45+'mgmgt adjustments 2023'!O45+'AMR 2023'!O45</f>
        <v>0</v>
      </c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>
        <f>+'FI Jenn 2023'!D46+'FI Joe Abba 2023'!D46+'Bety Adjustments 2023'!D46+'mgmgt adjustments 2023'!D46+'AMR 2023'!D46</f>
        <v>0</v>
      </c>
      <c r="E46" s="33">
        <f>+'FI Jenn 2023'!E46+'FI Joe Abba 2023'!E46+'Bety Adjustments 2023'!E46+'mgmgt adjustments 2023'!E46+'AMR 2023'!E46</f>
        <v>0</v>
      </c>
      <c r="F46" s="33">
        <f>+'FI Jenn 2023'!F46+'FI Joe Abba 2023'!F46+'Bety Adjustments 2023'!F46+'mgmgt adjustments 2023'!F46+'AMR 2023'!F46</f>
        <v>0</v>
      </c>
      <c r="G46" s="33">
        <f>+'FI Jenn 2023'!G46+'FI Joe Abba 2023'!G46+'Bety Adjustments 2023'!G46+'mgmgt adjustments 2023'!G46+'AMR 2023'!G46</f>
        <v>0</v>
      </c>
      <c r="H46" s="33">
        <f>+'FI Jenn 2023'!H46+'FI Joe Abba 2023'!H46+'Bety Adjustments 2023'!H46+'mgmgt adjustments 2023'!H46+'AMR 2023'!H46</f>
        <v>0</v>
      </c>
      <c r="I46" s="33">
        <f>+'FI Jenn 2023'!I46+'FI Joe Abba 2023'!I46+'Bety Adjustments 2023'!I46+'mgmgt adjustments 2023'!I46+'AMR 2023'!I46</f>
        <v>0</v>
      </c>
      <c r="J46" s="33">
        <f>+'FI Jenn 2023'!J46+'FI Joe Abba 2023'!J46+'Bety Adjustments 2023'!J46+'mgmgt adjustments 2023'!J46+'AMR 2023'!J46</f>
        <v>0</v>
      </c>
      <c r="K46" s="33">
        <f>+'FI Jenn 2023'!K46+'FI Joe Abba 2023'!K46+'Bety Adjustments 2023'!K46+'mgmgt adjustments 2023'!K46+'AMR 2023'!K46</f>
        <v>0</v>
      </c>
      <c r="L46" s="33">
        <f>+'FI Jenn 2023'!L46+'FI Joe Abba 2023'!L46+'Bety Adjustments 2023'!L46+'mgmgt adjustments 2023'!L46+'AMR 2023'!L46</f>
        <v>0</v>
      </c>
      <c r="M46" s="33">
        <f>+'FI Jenn 2023'!M46+'FI Joe Abba 2023'!M46+'Bety Adjustments 2023'!M46+'mgmgt adjustments 2023'!M46+'AMR 2023'!M46</f>
        <v>0</v>
      </c>
      <c r="N46" s="33">
        <f>+'FI Jenn 2023'!N46+'FI Joe Abba 2023'!N46+'Bety Adjustments 2023'!N46+'mgmgt adjustments 2023'!N46+'AMR 2023'!N46</f>
        <v>0</v>
      </c>
      <c r="O46" s="33">
        <f>+'FI Jenn 2023'!O46+'FI Joe Abba 2023'!O46+'Bety Adjustments 2023'!O46+'mgmgt adjustments 2023'!O46+'AMR 2023'!O46</f>
        <v>0</v>
      </c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>
        <f>+'FI Jenn 2023'!D47+'FI Joe Abba 2023'!D47+'Bety Adjustments 2023'!D47+'mgmgt adjustments 2023'!D47+'AMR 2023'!D47</f>
        <v>0</v>
      </c>
      <c r="E47" s="33">
        <f>+'FI Jenn 2023'!E47+'FI Joe Abba 2023'!E47+'Bety Adjustments 2023'!E47+'mgmgt adjustments 2023'!E47+'AMR 2023'!E47</f>
        <v>0</v>
      </c>
      <c r="F47" s="33">
        <f>+'FI Jenn 2023'!F47+'FI Joe Abba 2023'!F47+'Bety Adjustments 2023'!F47+'mgmgt adjustments 2023'!F47+'AMR 2023'!F47</f>
        <v>0</v>
      </c>
      <c r="G47" s="33">
        <f>+'FI Jenn 2023'!G47+'FI Joe Abba 2023'!G47+'Bety Adjustments 2023'!G47+'mgmgt adjustments 2023'!G47+'AMR 2023'!G47</f>
        <v>0</v>
      </c>
      <c r="H47" s="33">
        <f>+'FI Jenn 2023'!H47+'FI Joe Abba 2023'!H47+'Bety Adjustments 2023'!H47+'mgmgt adjustments 2023'!H47+'AMR 2023'!H47</f>
        <v>0</v>
      </c>
      <c r="I47" s="33">
        <f>+'FI Jenn 2023'!I47+'FI Joe Abba 2023'!I47+'Bety Adjustments 2023'!I47+'mgmgt adjustments 2023'!I47+'AMR 2023'!I47</f>
        <v>0</v>
      </c>
      <c r="J47" s="33">
        <f>+'FI Jenn 2023'!J47+'FI Joe Abba 2023'!J47+'Bety Adjustments 2023'!J47+'mgmgt adjustments 2023'!J47+'AMR 2023'!J47</f>
        <v>0</v>
      </c>
      <c r="K47" s="33">
        <f>+'FI Jenn 2023'!K47+'FI Joe Abba 2023'!K47+'Bety Adjustments 2023'!K47+'mgmgt adjustments 2023'!K47+'AMR 2023'!K47</f>
        <v>0</v>
      </c>
      <c r="L47" s="33">
        <f>+'FI Jenn 2023'!L47+'FI Joe Abba 2023'!L47+'Bety Adjustments 2023'!L47+'mgmgt adjustments 2023'!L47+'AMR 2023'!L47</f>
        <v>0</v>
      </c>
      <c r="M47" s="33">
        <f>+'FI Jenn 2023'!M47+'FI Joe Abba 2023'!M47+'Bety Adjustments 2023'!M47+'mgmgt adjustments 2023'!M47+'AMR 2023'!M47</f>
        <v>0</v>
      </c>
      <c r="N47" s="33">
        <f>+'FI Jenn 2023'!N47+'FI Joe Abba 2023'!N47+'Bety Adjustments 2023'!N47+'mgmgt adjustments 2023'!N47+'AMR 2023'!N47</f>
        <v>0</v>
      </c>
      <c r="O47" s="33">
        <f>+'FI Jenn 2023'!O47+'FI Joe Abba 2023'!O47+'Bety Adjustments 2023'!O47+'mgmgt adjustments 2023'!O47+'AMR 2023'!O47</f>
        <v>0</v>
      </c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>
        <f>+'FI Jenn 2023'!D48+'FI Joe Abba 2023'!D48+'Bety Adjustments 2023'!D48+'mgmgt adjustments 2023'!D48+'AMR 2023'!D48</f>
        <v>0</v>
      </c>
      <c r="E48" s="24">
        <f>+'FI Jenn 2023'!E48+'FI Joe Abba 2023'!E48+'Bety Adjustments 2023'!E48+'mgmgt adjustments 2023'!E48+'AMR 2023'!E48</f>
        <v>0</v>
      </c>
      <c r="F48" s="24">
        <f>+'FI Jenn 2023'!F48+'FI Joe Abba 2023'!F48+'Bety Adjustments 2023'!F48+'mgmgt adjustments 2023'!F48+'AMR 2023'!F48</f>
        <v>0</v>
      </c>
      <c r="G48" s="24">
        <f>+'FI Jenn 2023'!G48+'FI Joe Abba 2023'!G48+'Bety Adjustments 2023'!G48+'mgmgt adjustments 2023'!G48+'AMR 2023'!G48</f>
        <v>0</v>
      </c>
      <c r="H48" s="24">
        <f>+'FI Jenn 2023'!H48+'FI Joe Abba 2023'!H48+'Bety Adjustments 2023'!H48+'mgmgt adjustments 2023'!H48+'AMR 2023'!H48</f>
        <v>0</v>
      </c>
      <c r="I48" s="24">
        <f>+'FI Jenn 2023'!I48+'FI Joe Abba 2023'!I48+'Bety Adjustments 2023'!I48+'mgmgt adjustments 2023'!I48+'AMR 2023'!I48</f>
        <v>0</v>
      </c>
      <c r="J48" s="24">
        <f>+'FI Jenn 2023'!J48+'FI Joe Abba 2023'!J48+'Bety Adjustments 2023'!J48+'mgmgt adjustments 2023'!J48+'AMR 2023'!J48</f>
        <v>0</v>
      </c>
      <c r="K48" s="24">
        <f>+'FI Jenn 2023'!K48+'FI Joe Abba 2023'!K48+'Bety Adjustments 2023'!K48+'mgmgt adjustments 2023'!K48+'AMR 2023'!K48</f>
        <v>0</v>
      </c>
      <c r="L48" s="24">
        <f>+'FI Jenn 2023'!L48+'FI Joe Abba 2023'!L48+'Bety Adjustments 2023'!L48+'mgmgt adjustments 2023'!L48+'AMR 2023'!L48</f>
        <v>0</v>
      </c>
      <c r="M48" s="24">
        <f>+'FI Jenn 2023'!M48+'FI Joe Abba 2023'!M48+'Bety Adjustments 2023'!M48+'mgmgt adjustments 2023'!M48+'AMR 2023'!M48</f>
        <v>0</v>
      </c>
      <c r="N48" s="24">
        <f>+'FI Jenn 2023'!N48+'FI Joe Abba 2023'!N48+'Bety Adjustments 2023'!N48+'mgmgt adjustments 2023'!N48+'AMR 2023'!N48</f>
        <v>0</v>
      </c>
      <c r="O48" s="24">
        <f>+'FI Jenn 2023'!O48+'FI Joe Abba 2023'!O48+'Bety Adjustments 2023'!O48+'mgmgt adjustments 2023'!O48+'AMR 2023'!O48</f>
        <v>0</v>
      </c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>
        <f>+'FI Jenn 2023'!D49+'FI Joe Abba 2023'!D49+'Bety Adjustments 2023'!D49+'mgmgt adjustments 2023'!D49+'AMR 2023'!D49</f>
        <v>0</v>
      </c>
      <c r="E49" s="24">
        <f>+'FI Jenn 2023'!E49+'FI Joe Abba 2023'!E49+'Bety Adjustments 2023'!E49+'mgmgt adjustments 2023'!E49+'AMR 2023'!E49</f>
        <v>0</v>
      </c>
      <c r="F49" s="24">
        <f>+'FI Jenn 2023'!F49+'FI Joe Abba 2023'!F49+'Bety Adjustments 2023'!F49+'mgmgt adjustments 2023'!F49+'AMR 2023'!F49</f>
        <v>0</v>
      </c>
      <c r="G49" s="24">
        <f>+'FI Jenn 2023'!G49+'FI Joe Abba 2023'!G49+'Bety Adjustments 2023'!G49+'mgmgt adjustments 2023'!G49+'AMR 2023'!G49</f>
        <v>0</v>
      </c>
      <c r="H49" s="24">
        <f>+'FI Jenn 2023'!H49+'FI Joe Abba 2023'!H49+'Bety Adjustments 2023'!H49+'mgmgt adjustments 2023'!H49+'AMR 2023'!H49</f>
        <v>0</v>
      </c>
      <c r="I49" s="24">
        <f>+'FI Jenn 2023'!I49+'FI Joe Abba 2023'!I49+'Bety Adjustments 2023'!I49+'mgmgt adjustments 2023'!I49+'AMR 2023'!I49</f>
        <v>0</v>
      </c>
      <c r="J49" s="24">
        <f>+'FI Jenn 2023'!J49+'FI Joe Abba 2023'!J49+'Bety Adjustments 2023'!J49+'mgmgt adjustments 2023'!J49+'AMR 2023'!J49</f>
        <v>0</v>
      </c>
      <c r="K49" s="24">
        <f>+'FI Jenn 2023'!K49+'FI Joe Abba 2023'!K49+'Bety Adjustments 2023'!K49+'mgmgt adjustments 2023'!K49+'AMR 2023'!K49</f>
        <v>0</v>
      </c>
      <c r="L49" s="24">
        <f>+'FI Jenn 2023'!L49+'FI Joe Abba 2023'!L49+'Bety Adjustments 2023'!L49+'mgmgt adjustments 2023'!L49+'AMR 2023'!L49</f>
        <v>0</v>
      </c>
      <c r="M49" s="24">
        <f>+'FI Jenn 2023'!M49+'FI Joe Abba 2023'!M49+'Bety Adjustments 2023'!M49+'mgmgt adjustments 2023'!M49+'AMR 2023'!M49</f>
        <v>0</v>
      </c>
      <c r="N49" s="24">
        <f>+'FI Jenn 2023'!N49+'FI Joe Abba 2023'!N49+'Bety Adjustments 2023'!N49+'mgmgt adjustments 2023'!N49+'AMR 2023'!N49</f>
        <v>0</v>
      </c>
      <c r="O49" s="24">
        <f>+'FI Jenn 2023'!O49+'FI Joe Abba 2023'!O49+'Bety Adjustments 2023'!O49+'mgmgt adjustments 2023'!O49+'AMR 2023'!O49</f>
        <v>0</v>
      </c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>
        <f>+'FI Jenn 2023'!D50+'FI Joe Abba 2023'!D50+'Bety Adjustments 2023'!D50+'mgmgt adjustments 2023'!D50+'AMR 2023'!D50</f>
        <v>0</v>
      </c>
      <c r="E50" s="24">
        <f>+'FI Jenn 2023'!E50+'FI Joe Abba 2023'!E50+'Bety Adjustments 2023'!E50+'mgmgt adjustments 2023'!E50+'AMR 2023'!E50</f>
        <v>0</v>
      </c>
      <c r="F50" s="24">
        <f>+'FI Jenn 2023'!F50+'FI Joe Abba 2023'!F50+'Bety Adjustments 2023'!F50+'mgmgt adjustments 2023'!F50+'AMR 2023'!F50</f>
        <v>0</v>
      </c>
      <c r="G50" s="24">
        <f>+'FI Jenn 2023'!G50+'FI Joe Abba 2023'!G50+'Bety Adjustments 2023'!G50+'mgmgt adjustments 2023'!G50+'AMR 2023'!G50</f>
        <v>0</v>
      </c>
      <c r="H50" s="24">
        <f>+'FI Jenn 2023'!H50+'FI Joe Abba 2023'!H50+'Bety Adjustments 2023'!H50+'mgmgt adjustments 2023'!H50+'AMR 2023'!H50</f>
        <v>0</v>
      </c>
      <c r="I50" s="24">
        <f>+'FI Jenn 2023'!I50+'FI Joe Abba 2023'!I50+'Bety Adjustments 2023'!I50+'mgmgt adjustments 2023'!I50+'AMR 2023'!I50</f>
        <v>0</v>
      </c>
      <c r="J50" s="24">
        <f>+'FI Jenn 2023'!J50+'FI Joe Abba 2023'!J50+'Bety Adjustments 2023'!J50+'mgmgt adjustments 2023'!J50+'AMR 2023'!J50</f>
        <v>0</v>
      </c>
      <c r="K50" s="24">
        <f>+'FI Jenn 2023'!K50+'FI Joe Abba 2023'!K50+'Bety Adjustments 2023'!K50+'mgmgt adjustments 2023'!K50+'AMR 2023'!K50</f>
        <v>0</v>
      </c>
      <c r="L50" s="24">
        <f>+'FI Jenn 2023'!L50+'FI Joe Abba 2023'!L50+'Bety Adjustments 2023'!L50+'mgmgt adjustments 2023'!L50+'AMR 2023'!L50</f>
        <v>0</v>
      </c>
      <c r="M50" s="24">
        <f>+'FI Jenn 2023'!M50+'FI Joe Abba 2023'!M50+'Bety Adjustments 2023'!M50+'mgmgt adjustments 2023'!M50+'AMR 2023'!M50</f>
        <v>0</v>
      </c>
      <c r="N50" s="24">
        <f>+'FI Jenn 2023'!N50+'FI Joe Abba 2023'!N50+'Bety Adjustments 2023'!N50+'mgmgt adjustments 2023'!N50+'AMR 2023'!N50</f>
        <v>0</v>
      </c>
      <c r="O50" s="24">
        <f>+'FI Jenn 2023'!O50+'FI Joe Abba 2023'!O50+'Bety Adjustments 2023'!O50+'mgmgt adjustments 2023'!O50+'AMR 2023'!O50</f>
        <v>0</v>
      </c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>
        <f>+'FI Jenn 2023'!D51+'FI Joe Abba 2023'!D51+'Bety Adjustments 2023'!D51+'mgmgt adjustments 2023'!D51+'AMR 2023'!D51</f>
        <v>0</v>
      </c>
      <c r="E51" s="24">
        <f>+'FI Jenn 2023'!E51+'FI Joe Abba 2023'!E51+'Bety Adjustments 2023'!E51+'mgmgt adjustments 2023'!E51+'AMR 2023'!E51</f>
        <v>0</v>
      </c>
      <c r="F51" s="24">
        <f>+'FI Jenn 2023'!F51+'FI Joe Abba 2023'!F51+'Bety Adjustments 2023'!F51+'mgmgt adjustments 2023'!F51+'AMR 2023'!F51</f>
        <v>0</v>
      </c>
      <c r="G51" s="24">
        <f>+'FI Jenn 2023'!G51+'FI Joe Abba 2023'!G51+'Bety Adjustments 2023'!G51+'mgmgt adjustments 2023'!G51+'AMR 2023'!G51</f>
        <v>0</v>
      </c>
      <c r="H51" s="24">
        <f>+'FI Jenn 2023'!H51+'FI Joe Abba 2023'!H51+'Bety Adjustments 2023'!H51+'mgmgt adjustments 2023'!H51+'AMR 2023'!H51</f>
        <v>0</v>
      </c>
      <c r="I51" s="24">
        <f>+'FI Jenn 2023'!I51+'FI Joe Abba 2023'!I51+'Bety Adjustments 2023'!I51+'mgmgt adjustments 2023'!I51+'AMR 2023'!I51</f>
        <v>0</v>
      </c>
      <c r="J51" s="24">
        <f>+'FI Jenn 2023'!J51+'FI Joe Abba 2023'!J51+'Bety Adjustments 2023'!J51+'mgmgt adjustments 2023'!J51+'AMR 2023'!J51</f>
        <v>0</v>
      </c>
      <c r="K51" s="24">
        <f>+'FI Jenn 2023'!K51+'FI Joe Abba 2023'!K51+'Bety Adjustments 2023'!K51+'mgmgt adjustments 2023'!K51+'AMR 2023'!K51</f>
        <v>0</v>
      </c>
      <c r="L51" s="24">
        <f>+'FI Jenn 2023'!L51+'FI Joe Abba 2023'!L51+'Bety Adjustments 2023'!L51+'mgmgt adjustments 2023'!L51+'AMR 2023'!L51</f>
        <v>0</v>
      </c>
      <c r="M51" s="24">
        <f>+'FI Jenn 2023'!M51+'FI Joe Abba 2023'!M51+'Bety Adjustments 2023'!M51+'mgmgt adjustments 2023'!M51+'AMR 2023'!M51</f>
        <v>0</v>
      </c>
      <c r="N51" s="24">
        <f>+'FI Jenn 2023'!N51+'FI Joe Abba 2023'!N51+'Bety Adjustments 2023'!N51+'mgmgt adjustments 2023'!N51+'AMR 2023'!N51</f>
        <v>0</v>
      </c>
      <c r="O51" s="24">
        <f>+'FI Jenn 2023'!O51+'FI Joe Abba 2023'!O51+'Bety Adjustments 2023'!O51+'mgmgt adjustments 2023'!O51+'AMR 2023'!O51</f>
        <v>0</v>
      </c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f>+'FI Jenn 2023'!D52+'FI Joe Abba 2023'!D52+'Bety Adjustments 2023'!D52+'mgmgt adjustments 2023'!D52+'AMR 2023'!D52</f>
        <v>7.5</v>
      </c>
      <c r="E52" s="24">
        <f>+'FI Jenn 2023'!E52+'FI Joe Abba 2023'!E52+'Bety Adjustments 2023'!E52+'mgmgt adjustments 2023'!E52+'AMR 2023'!E52</f>
        <v>10</v>
      </c>
      <c r="F52" s="24">
        <f>+'FI Jenn 2023'!F52+'FI Joe Abba 2023'!F52+'Bety Adjustments 2023'!F52+'mgmgt adjustments 2023'!F52+'AMR 2023'!F52</f>
        <v>12.5</v>
      </c>
      <c r="G52" s="24">
        <f>+'FI Jenn 2023'!G52+'FI Joe Abba 2023'!G52+'Bety Adjustments 2023'!G52+'mgmgt adjustments 2023'!G52+'AMR 2023'!G52</f>
        <v>20</v>
      </c>
      <c r="H52" s="24">
        <f>+'FI Jenn 2023'!H52+'FI Joe Abba 2023'!H52+'Bety Adjustments 2023'!H52+'mgmgt adjustments 2023'!H52+'AMR 2023'!H52</f>
        <v>20</v>
      </c>
      <c r="I52" s="24">
        <f>+'FI Jenn 2023'!I52+'FI Joe Abba 2023'!I52+'Bety Adjustments 2023'!I52+'mgmgt adjustments 2023'!I52+'AMR 2023'!I52</f>
        <v>20</v>
      </c>
      <c r="J52" s="24">
        <f>+'FI Jenn 2023'!J52+'FI Joe Abba 2023'!J52+'Bety Adjustments 2023'!J52+'mgmgt adjustments 2023'!J52+'AMR 2023'!J52</f>
        <v>22.5</v>
      </c>
      <c r="K52" s="24">
        <f>+'FI Jenn 2023'!K52+'FI Joe Abba 2023'!K52+'Bety Adjustments 2023'!K52+'mgmgt adjustments 2023'!K52+'AMR 2023'!K52</f>
        <v>22.5</v>
      </c>
      <c r="L52" s="24">
        <f>+'FI Jenn 2023'!L52+'FI Joe Abba 2023'!L52+'Bety Adjustments 2023'!L52+'mgmgt adjustments 2023'!L52+'AMR 2023'!L52</f>
        <v>22.5</v>
      </c>
      <c r="M52" s="24">
        <f>+'FI Jenn 2023'!M52+'FI Joe Abba 2023'!M52+'Bety Adjustments 2023'!M52+'mgmgt adjustments 2023'!M52+'AMR 2023'!M52</f>
        <v>22.5</v>
      </c>
      <c r="N52" s="24">
        <f>+'FI Jenn 2023'!N52+'FI Joe Abba 2023'!N52+'Bety Adjustments 2023'!N52+'mgmgt adjustments 2023'!N52+'AMR 2023'!N52</f>
        <v>20</v>
      </c>
      <c r="O52" s="24">
        <f>+'FI Jenn 2023'!O52+'FI Joe Abba 2023'!O52+'Bety Adjustments 2023'!O52+'mgmgt adjustments 2023'!O52+'AMR 2023'!O52</f>
        <v>50</v>
      </c>
      <c r="P52" s="25">
        <f t="shared" si="0"/>
        <v>250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2202.8641917581713</v>
      </c>
      <c r="E55" s="40">
        <f t="shared" si="2"/>
        <v>2856.91777975062</v>
      </c>
      <c r="F55" s="40">
        <f t="shared" si="2"/>
        <v>3510.2060956103569</v>
      </c>
      <c r="G55" s="40">
        <f t="shared" si="2"/>
        <v>5472.5915874547163</v>
      </c>
      <c r="H55" s="40">
        <f t="shared" si="2"/>
        <v>5472.7089513883084</v>
      </c>
      <c r="I55" s="40">
        <f t="shared" si="2"/>
        <v>5472.5915874547245</v>
      </c>
      <c r="J55" s="40">
        <f t="shared" si="2"/>
        <v>6126.8799033143332</v>
      </c>
      <c r="K55" s="40">
        <f t="shared" si="2"/>
        <v>6126.7625393807575</v>
      </c>
      <c r="L55" s="40">
        <f t="shared" si="2"/>
        <v>6126.8799033143323</v>
      </c>
      <c r="M55" s="40">
        <f t="shared" si="2"/>
        <v>6126.7625393807493</v>
      </c>
      <c r="N55" s="40">
        <f t="shared" si="2"/>
        <v>6358.4589513883084</v>
      </c>
      <c r="O55" s="40">
        <f t="shared" si="2"/>
        <v>12435.613010567042</v>
      </c>
      <c r="P55" s="40">
        <f>SUM(P15:P54)</f>
        <v>68289.23704076244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topLeftCell="C31" zoomScale="85" zoomScaleNormal="85" workbookViewId="0">
      <selection activeCell="D15" sqref="D15:Q63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47.5703125" style="2" customWidth="1"/>
    <col min="4" max="15" width="14.42578125" style="2"/>
    <col min="16" max="16" width="15.5703125" style="2" bestFit="1" customWidth="1"/>
    <col min="17" max="256" width="14.42578125" style="2"/>
    <col min="257" max="258" width="11.42578125" style="2" customWidth="1"/>
    <col min="259" max="259" width="47.5703125" style="2" customWidth="1"/>
    <col min="260" max="512" width="14.42578125" style="2"/>
    <col min="513" max="514" width="11.42578125" style="2" customWidth="1"/>
    <col min="515" max="515" width="47.5703125" style="2" customWidth="1"/>
    <col min="516" max="768" width="14.42578125" style="2"/>
    <col min="769" max="770" width="11.42578125" style="2" customWidth="1"/>
    <col min="771" max="771" width="47.5703125" style="2" customWidth="1"/>
    <col min="772" max="1024" width="14.42578125" style="2"/>
    <col min="1025" max="1026" width="11.42578125" style="2" customWidth="1"/>
    <col min="1027" max="1027" width="47.5703125" style="2" customWidth="1"/>
    <col min="1028" max="1280" width="14.42578125" style="2"/>
    <col min="1281" max="1282" width="11.42578125" style="2" customWidth="1"/>
    <col min="1283" max="1283" width="47.5703125" style="2" customWidth="1"/>
    <col min="1284" max="1536" width="14.42578125" style="2"/>
    <col min="1537" max="1538" width="11.42578125" style="2" customWidth="1"/>
    <col min="1539" max="1539" width="47.5703125" style="2" customWidth="1"/>
    <col min="1540" max="1792" width="14.42578125" style="2"/>
    <col min="1793" max="1794" width="11.42578125" style="2" customWidth="1"/>
    <col min="1795" max="1795" width="47.5703125" style="2" customWidth="1"/>
    <col min="1796" max="2048" width="14.42578125" style="2"/>
    <col min="2049" max="2050" width="11.42578125" style="2" customWidth="1"/>
    <col min="2051" max="2051" width="47.5703125" style="2" customWidth="1"/>
    <col min="2052" max="2304" width="14.42578125" style="2"/>
    <col min="2305" max="2306" width="11.42578125" style="2" customWidth="1"/>
    <col min="2307" max="2307" width="47.5703125" style="2" customWidth="1"/>
    <col min="2308" max="2560" width="14.42578125" style="2"/>
    <col min="2561" max="2562" width="11.42578125" style="2" customWidth="1"/>
    <col min="2563" max="2563" width="47.5703125" style="2" customWidth="1"/>
    <col min="2564" max="2816" width="14.42578125" style="2"/>
    <col min="2817" max="2818" width="11.42578125" style="2" customWidth="1"/>
    <col min="2819" max="2819" width="47.5703125" style="2" customWidth="1"/>
    <col min="2820" max="3072" width="14.42578125" style="2"/>
    <col min="3073" max="3074" width="11.42578125" style="2" customWidth="1"/>
    <col min="3075" max="3075" width="47.5703125" style="2" customWidth="1"/>
    <col min="3076" max="3328" width="14.42578125" style="2"/>
    <col min="3329" max="3330" width="11.42578125" style="2" customWidth="1"/>
    <col min="3331" max="3331" width="47.5703125" style="2" customWidth="1"/>
    <col min="3332" max="3584" width="14.42578125" style="2"/>
    <col min="3585" max="3586" width="11.42578125" style="2" customWidth="1"/>
    <col min="3587" max="3587" width="47.5703125" style="2" customWidth="1"/>
    <col min="3588" max="3840" width="14.42578125" style="2"/>
    <col min="3841" max="3842" width="11.42578125" style="2" customWidth="1"/>
    <col min="3843" max="3843" width="47.5703125" style="2" customWidth="1"/>
    <col min="3844" max="4096" width="14.42578125" style="2"/>
    <col min="4097" max="4098" width="11.42578125" style="2" customWidth="1"/>
    <col min="4099" max="4099" width="47.5703125" style="2" customWidth="1"/>
    <col min="4100" max="4352" width="14.42578125" style="2"/>
    <col min="4353" max="4354" width="11.42578125" style="2" customWidth="1"/>
    <col min="4355" max="4355" width="47.5703125" style="2" customWidth="1"/>
    <col min="4356" max="4608" width="14.42578125" style="2"/>
    <col min="4609" max="4610" width="11.42578125" style="2" customWidth="1"/>
    <col min="4611" max="4611" width="47.5703125" style="2" customWidth="1"/>
    <col min="4612" max="4864" width="14.42578125" style="2"/>
    <col min="4865" max="4866" width="11.42578125" style="2" customWidth="1"/>
    <col min="4867" max="4867" width="47.5703125" style="2" customWidth="1"/>
    <col min="4868" max="5120" width="14.42578125" style="2"/>
    <col min="5121" max="5122" width="11.42578125" style="2" customWidth="1"/>
    <col min="5123" max="5123" width="47.5703125" style="2" customWidth="1"/>
    <col min="5124" max="5376" width="14.42578125" style="2"/>
    <col min="5377" max="5378" width="11.42578125" style="2" customWidth="1"/>
    <col min="5379" max="5379" width="47.5703125" style="2" customWidth="1"/>
    <col min="5380" max="5632" width="14.42578125" style="2"/>
    <col min="5633" max="5634" width="11.42578125" style="2" customWidth="1"/>
    <col min="5635" max="5635" width="47.5703125" style="2" customWidth="1"/>
    <col min="5636" max="5888" width="14.42578125" style="2"/>
    <col min="5889" max="5890" width="11.42578125" style="2" customWidth="1"/>
    <col min="5891" max="5891" width="47.5703125" style="2" customWidth="1"/>
    <col min="5892" max="6144" width="14.42578125" style="2"/>
    <col min="6145" max="6146" width="11.42578125" style="2" customWidth="1"/>
    <col min="6147" max="6147" width="47.5703125" style="2" customWidth="1"/>
    <col min="6148" max="6400" width="14.42578125" style="2"/>
    <col min="6401" max="6402" width="11.42578125" style="2" customWidth="1"/>
    <col min="6403" max="6403" width="47.5703125" style="2" customWidth="1"/>
    <col min="6404" max="6656" width="14.42578125" style="2"/>
    <col min="6657" max="6658" width="11.42578125" style="2" customWidth="1"/>
    <col min="6659" max="6659" width="47.5703125" style="2" customWidth="1"/>
    <col min="6660" max="6912" width="14.42578125" style="2"/>
    <col min="6913" max="6914" width="11.42578125" style="2" customWidth="1"/>
    <col min="6915" max="6915" width="47.5703125" style="2" customWidth="1"/>
    <col min="6916" max="7168" width="14.42578125" style="2"/>
    <col min="7169" max="7170" width="11.42578125" style="2" customWidth="1"/>
    <col min="7171" max="7171" width="47.5703125" style="2" customWidth="1"/>
    <col min="7172" max="7424" width="14.42578125" style="2"/>
    <col min="7425" max="7426" width="11.42578125" style="2" customWidth="1"/>
    <col min="7427" max="7427" width="47.5703125" style="2" customWidth="1"/>
    <col min="7428" max="7680" width="14.42578125" style="2"/>
    <col min="7681" max="7682" width="11.42578125" style="2" customWidth="1"/>
    <col min="7683" max="7683" width="47.5703125" style="2" customWidth="1"/>
    <col min="7684" max="7936" width="14.42578125" style="2"/>
    <col min="7937" max="7938" width="11.42578125" style="2" customWidth="1"/>
    <col min="7939" max="7939" width="47.5703125" style="2" customWidth="1"/>
    <col min="7940" max="8192" width="14.42578125" style="2"/>
    <col min="8193" max="8194" width="11.42578125" style="2" customWidth="1"/>
    <col min="8195" max="8195" width="47.5703125" style="2" customWidth="1"/>
    <col min="8196" max="8448" width="14.42578125" style="2"/>
    <col min="8449" max="8450" width="11.42578125" style="2" customWidth="1"/>
    <col min="8451" max="8451" width="47.5703125" style="2" customWidth="1"/>
    <col min="8452" max="8704" width="14.42578125" style="2"/>
    <col min="8705" max="8706" width="11.42578125" style="2" customWidth="1"/>
    <col min="8707" max="8707" width="47.5703125" style="2" customWidth="1"/>
    <col min="8708" max="8960" width="14.42578125" style="2"/>
    <col min="8961" max="8962" width="11.42578125" style="2" customWidth="1"/>
    <col min="8963" max="8963" width="47.5703125" style="2" customWidth="1"/>
    <col min="8964" max="9216" width="14.42578125" style="2"/>
    <col min="9217" max="9218" width="11.42578125" style="2" customWidth="1"/>
    <col min="9219" max="9219" width="47.5703125" style="2" customWidth="1"/>
    <col min="9220" max="9472" width="14.42578125" style="2"/>
    <col min="9473" max="9474" width="11.42578125" style="2" customWidth="1"/>
    <col min="9475" max="9475" width="47.5703125" style="2" customWidth="1"/>
    <col min="9476" max="9728" width="14.42578125" style="2"/>
    <col min="9729" max="9730" width="11.42578125" style="2" customWidth="1"/>
    <col min="9731" max="9731" width="47.5703125" style="2" customWidth="1"/>
    <col min="9732" max="9984" width="14.42578125" style="2"/>
    <col min="9985" max="9986" width="11.42578125" style="2" customWidth="1"/>
    <col min="9987" max="9987" width="47.5703125" style="2" customWidth="1"/>
    <col min="9988" max="10240" width="14.42578125" style="2"/>
    <col min="10241" max="10242" width="11.42578125" style="2" customWidth="1"/>
    <col min="10243" max="10243" width="47.5703125" style="2" customWidth="1"/>
    <col min="10244" max="10496" width="14.42578125" style="2"/>
    <col min="10497" max="10498" width="11.42578125" style="2" customWidth="1"/>
    <col min="10499" max="10499" width="47.5703125" style="2" customWidth="1"/>
    <col min="10500" max="10752" width="14.42578125" style="2"/>
    <col min="10753" max="10754" width="11.42578125" style="2" customWidth="1"/>
    <col min="10755" max="10755" width="47.5703125" style="2" customWidth="1"/>
    <col min="10756" max="11008" width="14.42578125" style="2"/>
    <col min="11009" max="11010" width="11.42578125" style="2" customWidth="1"/>
    <col min="11011" max="11011" width="47.5703125" style="2" customWidth="1"/>
    <col min="11012" max="11264" width="14.42578125" style="2"/>
    <col min="11265" max="11266" width="11.42578125" style="2" customWidth="1"/>
    <col min="11267" max="11267" width="47.5703125" style="2" customWidth="1"/>
    <col min="11268" max="11520" width="14.42578125" style="2"/>
    <col min="11521" max="11522" width="11.42578125" style="2" customWidth="1"/>
    <col min="11523" max="11523" width="47.5703125" style="2" customWidth="1"/>
    <col min="11524" max="11776" width="14.42578125" style="2"/>
    <col min="11777" max="11778" width="11.42578125" style="2" customWidth="1"/>
    <col min="11779" max="11779" width="47.5703125" style="2" customWidth="1"/>
    <col min="11780" max="12032" width="14.42578125" style="2"/>
    <col min="12033" max="12034" width="11.42578125" style="2" customWidth="1"/>
    <col min="12035" max="12035" width="47.5703125" style="2" customWidth="1"/>
    <col min="12036" max="12288" width="14.42578125" style="2"/>
    <col min="12289" max="12290" width="11.42578125" style="2" customWidth="1"/>
    <col min="12291" max="12291" width="47.5703125" style="2" customWidth="1"/>
    <col min="12292" max="12544" width="14.42578125" style="2"/>
    <col min="12545" max="12546" width="11.42578125" style="2" customWidth="1"/>
    <col min="12547" max="12547" width="47.5703125" style="2" customWidth="1"/>
    <col min="12548" max="12800" width="14.42578125" style="2"/>
    <col min="12801" max="12802" width="11.42578125" style="2" customWidth="1"/>
    <col min="12803" max="12803" width="47.5703125" style="2" customWidth="1"/>
    <col min="12804" max="13056" width="14.42578125" style="2"/>
    <col min="13057" max="13058" width="11.42578125" style="2" customWidth="1"/>
    <col min="13059" max="13059" width="47.5703125" style="2" customWidth="1"/>
    <col min="13060" max="13312" width="14.42578125" style="2"/>
    <col min="13313" max="13314" width="11.42578125" style="2" customWidth="1"/>
    <col min="13315" max="13315" width="47.5703125" style="2" customWidth="1"/>
    <col min="13316" max="13568" width="14.42578125" style="2"/>
    <col min="13569" max="13570" width="11.42578125" style="2" customWidth="1"/>
    <col min="13571" max="13571" width="47.5703125" style="2" customWidth="1"/>
    <col min="13572" max="13824" width="14.42578125" style="2"/>
    <col min="13825" max="13826" width="11.42578125" style="2" customWidth="1"/>
    <col min="13827" max="13827" width="47.5703125" style="2" customWidth="1"/>
    <col min="13828" max="14080" width="14.42578125" style="2"/>
    <col min="14081" max="14082" width="11.42578125" style="2" customWidth="1"/>
    <col min="14083" max="14083" width="47.5703125" style="2" customWidth="1"/>
    <col min="14084" max="14336" width="14.42578125" style="2"/>
    <col min="14337" max="14338" width="11.42578125" style="2" customWidth="1"/>
    <col min="14339" max="14339" width="47.5703125" style="2" customWidth="1"/>
    <col min="14340" max="14592" width="14.42578125" style="2"/>
    <col min="14593" max="14594" width="11.42578125" style="2" customWidth="1"/>
    <col min="14595" max="14595" width="47.5703125" style="2" customWidth="1"/>
    <col min="14596" max="14848" width="14.42578125" style="2"/>
    <col min="14849" max="14850" width="11.42578125" style="2" customWidth="1"/>
    <col min="14851" max="14851" width="47.5703125" style="2" customWidth="1"/>
    <col min="14852" max="15104" width="14.42578125" style="2"/>
    <col min="15105" max="15106" width="11.42578125" style="2" customWidth="1"/>
    <col min="15107" max="15107" width="47.5703125" style="2" customWidth="1"/>
    <col min="15108" max="15360" width="14.42578125" style="2"/>
    <col min="15361" max="15362" width="11.42578125" style="2" customWidth="1"/>
    <col min="15363" max="15363" width="47.5703125" style="2" customWidth="1"/>
    <col min="15364" max="15616" width="14.42578125" style="2"/>
    <col min="15617" max="15618" width="11.42578125" style="2" customWidth="1"/>
    <col min="15619" max="15619" width="47.5703125" style="2" customWidth="1"/>
    <col min="15620" max="15872" width="14.42578125" style="2"/>
    <col min="15873" max="15874" width="11.42578125" style="2" customWidth="1"/>
    <col min="15875" max="15875" width="47.5703125" style="2" customWidth="1"/>
    <col min="15876" max="16128" width="14.42578125" style="2"/>
    <col min="16129" max="16130" width="11.42578125" style="2" customWidth="1"/>
    <col min="16131" max="16131" width="47.5703125" style="2" customWidth="1"/>
    <col min="16132" max="16384" width="14.42578125" style="2"/>
  </cols>
  <sheetData>
    <row r="1" spans="1:16" x14ac:dyDescent="0.2">
      <c r="A1" s="1" t="s">
        <v>0</v>
      </c>
      <c r="B1" s="2" t="s">
        <v>1</v>
      </c>
      <c r="F1" s="4" t="s">
        <v>2</v>
      </c>
      <c r="H1" s="16"/>
      <c r="I1" s="1"/>
      <c r="M1" s="50" t="s">
        <v>96</v>
      </c>
      <c r="O1" s="1"/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8"/>
      <c r="G2" s="8"/>
      <c r="H2" s="8"/>
      <c r="I2" s="7"/>
      <c r="J2" s="8"/>
      <c r="K2" s="8"/>
      <c r="L2" s="8"/>
      <c r="M2" s="51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10"/>
      <c r="G3" s="10"/>
      <c r="H3" s="10"/>
      <c r="I3" s="9"/>
      <c r="J3" s="10"/>
      <c r="K3" s="10"/>
      <c r="L3" s="10"/>
      <c r="M3" s="52"/>
      <c r="N3" s="10"/>
      <c r="O3" s="10"/>
      <c r="P3" s="10"/>
    </row>
    <row r="4" spans="1:16" x14ac:dyDescent="0.2">
      <c r="A4" s="1" t="s">
        <v>5</v>
      </c>
      <c r="F4" s="2" t="s">
        <v>6</v>
      </c>
      <c r="G4" s="4" t="s">
        <v>97</v>
      </c>
      <c r="H4" s="16"/>
      <c r="I4" s="1"/>
      <c r="M4" s="4" t="s">
        <v>8</v>
      </c>
      <c r="N4" s="1"/>
    </row>
    <row r="5" spans="1:16" x14ac:dyDescent="0.2">
      <c r="G5" s="4" t="s">
        <v>98</v>
      </c>
      <c r="H5" s="16"/>
      <c r="I5" s="1"/>
      <c r="M5" s="4" t="s">
        <v>99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M6" s="4" t="s">
        <v>100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92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44927</v>
      </c>
      <c r="E12" s="18">
        <v>44958</v>
      </c>
      <c r="F12" s="18">
        <v>44986</v>
      </c>
      <c r="G12" s="18">
        <v>45017</v>
      </c>
      <c r="H12" s="18">
        <v>45047</v>
      </c>
      <c r="I12" s="18">
        <v>45078</v>
      </c>
      <c r="J12" s="18">
        <v>45108</v>
      </c>
      <c r="K12" s="18">
        <v>45139</v>
      </c>
      <c r="L12" s="18">
        <v>45170</v>
      </c>
      <c r="M12" s="18">
        <v>45200</v>
      </c>
      <c r="N12" s="18">
        <v>45231</v>
      </c>
      <c r="O12" s="18">
        <v>45261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8">
        <f>2657.23999999999+D62</f>
        <v>1931.2399999999898</v>
      </c>
      <c r="E21" s="28">
        <f>3542.98999999999+E62</f>
        <v>2574.9899999999898</v>
      </c>
      <c r="F21" s="28">
        <f>4428.74000000011+F62</f>
        <v>3217.7400000001098</v>
      </c>
      <c r="G21" s="28">
        <f>7085.97999999998+G62</f>
        <v>5148.9799999999796</v>
      </c>
      <c r="H21" s="28">
        <f>7085.97999999998+H62</f>
        <v>5148.9799999999796</v>
      </c>
      <c r="I21" s="28">
        <f>7085.97999999998+I62</f>
        <v>5148.9799999999796</v>
      </c>
      <c r="J21" s="28">
        <f>7971.72999999998+J62</f>
        <v>5792.7299999999796</v>
      </c>
      <c r="K21" s="28">
        <f t="shared" ref="K21:N21" si="2">7971.72999999998+K62</f>
        <v>5792.7299999999796</v>
      </c>
      <c r="L21" s="28">
        <f t="shared" si="2"/>
        <v>5792.7299999999796</v>
      </c>
      <c r="M21" s="28">
        <f t="shared" si="2"/>
        <v>5792.7299999999796</v>
      </c>
      <c r="N21" s="28">
        <f t="shared" si="2"/>
        <v>6034.7299999999796</v>
      </c>
      <c r="O21" s="28">
        <f>602714.95-886+O62</f>
        <v>11986.949999999953</v>
      </c>
      <c r="P21" s="25">
        <f t="shared" si="0"/>
        <v>64363.509999999893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8">
        <v>240.36133598009931</v>
      </c>
      <c r="E26" s="28">
        <v>240.24397204651527</v>
      </c>
      <c r="F26" s="28">
        <v>240.36133598009931</v>
      </c>
      <c r="G26" s="28">
        <v>240.24397204651527</v>
      </c>
      <c r="H26" s="28">
        <v>240.36133598009931</v>
      </c>
      <c r="I26" s="28">
        <v>240.24397204651527</v>
      </c>
      <c r="J26" s="28">
        <v>240.36133598009931</v>
      </c>
      <c r="K26" s="28">
        <v>240.24397204651527</v>
      </c>
      <c r="L26" s="28">
        <v>240.36133598009931</v>
      </c>
      <c r="M26" s="28">
        <v>240.24397204651527</v>
      </c>
      <c r="N26" s="28">
        <v>240.36133598009931</v>
      </c>
      <c r="O26" s="28">
        <v>240.24397204651527</v>
      </c>
      <c r="P26" s="25">
        <f t="shared" si="0"/>
        <v>2883.6318481596877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8">
        <v>14.986511492735952</v>
      </c>
      <c r="E29" s="28">
        <v>19.982015323651979</v>
      </c>
      <c r="F29" s="28">
        <v>24.977519154568004</v>
      </c>
      <c r="G29" s="28">
        <v>39.964030647297889</v>
      </c>
      <c r="H29" s="28">
        <v>39.964030647303957</v>
      </c>
      <c r="I29" s="28">
        <v>39.964030647303957</v>
      </c>
      <c r="J29" s="28">
        <v>44.959534478213911</v>
      </c>
      <c r="K29" s="28">
        <v>44.959534478219979</v>
      </c>
      <c r="L29" s="28">
        <v>44.959534478213911</v>
      </c>
      <c r="M29" s="28">
        <v>44.959534478213911</v>
      </c>
      <c r="N29" s="28">
        <v>39.964030647303957</v>
      </c>
      <c r="O29" s="28">
        <v>99.910076618259879</v>
      </c>
      <c r="P29" s="25">
        <f t="shared" si="0"/>
        <v>499.5503830912873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8">
        <v>5.3103089462797284</v>
      </c>
      <c r="E31" s="28">
        <v>7.0804119283744038</v>
      </c>
      <c r="F31" s="28">
        <v>8.8505149104690783</v>
      </c>
      <c r="G31" s="28">
        <v>14.160823856746658</v>
      </c>
      <c r="H31" s="28">
        <v>14.160823856748808</v>
      </c>
      <c r="I31" s="28">
        <v>14.160823856748808</v>
      </c>
      <c r="J31" s="28">
        <v>15.930926838841334</v>
      </c>
      <c r="K31" s="28">
        <v>15.930926838843483</v>
      </c>
      <c r="L31" s="28">
        <v>15.930926838841334</v>
      </c>
      <c r="M31" s="28">
        <v>15.930926838841334</v>
      </c>
      <c r="N31" s="28">
        <v>14.160823856748808</v>
      </c>
      <c r="O31" s="28">
        <v>35.402059641872015</v>
      </c>
      <c r="P31" s="25">
        <f t="shared" si="0"/>
        <v>177.01029820935577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8">
        <v>2.8760010117016921</v>
      </c>
      <c r="E33" s="28">
        <v>3.8346680156021611</v>
      </c>
      <c r="F33" s="28">
        <v>4.7933350195029147</v>
      </c>
      <c r="G33" s="28">
        <v>7.6693360312046073</v>
      </c>
      <c r="H33" s="28">
        <v>7.6693360312043222</v>
      </c>
      <c r="I33" s="28">
        <v>7.6693360312046073</v>
      </c>
      <c r="J33" s="28">
        <v>8.6280030351050758</v>
      </c>
      <c r="K33" s="28">
        <v>8.6280030351050758</v>
      </c>
      <c r="L33" s="28">
        <v>8.6280030351047916</v>
      </c>
      <c r="M33" s="28">
        <v>8.6280030351050758</v>
      </c>
      <c r="N33" s="28">
        <v>7.6693360312046073</v>
      </c>
      <c r="O33" s="28">
        <v>19.173340078011091</v>
      </c>
      <c r="P33" s="25">
        <f t="shared" si="0"/>
        <v>95.866700390056025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8">
        <v>0.59003432736452865</v>
      </c>
      <c r="E34" s="28">
        <v>0.78671243648601874</v>
      </c>
      <c r="F34" s="28">
        <v>0.98339054560756711</v>
      </c>
      <c r="G34" s="28">
        <v>1.5734248729720959</v>
      </c>
      <c r="H34" s="28">
        <v>1.5734248729720375</v>
      </c>
      <c r="I34" s="28">
        <v>1.5734248729720959</v>
      </c>
      <c r="J34" s="28">
        <v>1.7701029820935859</v>
      </c>
      <c r="K34" s="28">
        <v>1.7701029820935859</v>
      </c>
      <c r="L34" s="28">
        <v>1.7701029820935275</v>
      </c>
      <c r="M34" s="28">
        <v>1.7701029820935859</v>
      </c>
      <c r="N34" s="28">
        <v>1.5734248729720959</v>
      </c>
      <c r="O34" s="28">
        <v>3.9335621824301521</v>
      </c>
      <c r="P34" s="25">
        <f>SUM(D34:O34)</f>
        <v>19.66781091215088</v>
      </c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1" t="s">
        <v>58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5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1" t="s">
        <v>59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5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1" t="s">
        <v>60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5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1" t="s">
        <v>61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5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1" t="s">
        <v>62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5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27" t="s">
        <v>63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5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21" t="s">
        <v>64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5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21" t="s">
        <v>65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5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27" t="s">
        <v>66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5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8">
        <v>7.5</v>
      </c>
      <c r="E52" s="28">
        <v>10</v>
      </c>
      <c r="F52" s="28">
        <v>12.5</v>
      </c>
      <c r="G52" s="28">
        <v>20</v>
      </c>
      <c r="H52" s="28">
        <v>20</v>
      </c>
      <c r="I52" s="28">
        <v>20</v>
      </c>
      <c r="J52" s="28">
        <v>22.5</v>
      </c>
      <c r="K52" s="28">
        <v>22.5</v>
      </c>
      <c r="L52" s="28">
        <v>22.5</v>
      </c>
      <c r="M52" s="28">
        <v>22.5</v>
      </c>
      <c r="N52" s="28">
        <v>20</v>
      </c>
      <c r="O52" s="28">
        <v>50</v>
      </c>
      <c r="P52" s="25">
        <f t="shared" si="0"/>
        <v>250</v>
      </c>
    </row>
    <row r="53" spans="1:16" x14ac:dyDescent="0.2">
      <c r="A53" s="35"/>
      <c r="B53" s="36"/>
      <c r="C53" s="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38"/>
    </row>
    <row r="54" spans="1:16" x14ac:dyDescent="0.2">
      <c r="A54" s="43"/>
      <c r="B54" s="16"/>
      <c r="C54" s="1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8"/>
    </row>
    <row r="55" spans="1:16" ht="15.75" thickBot="1" x14ac:dyDescent="0.25">
      <c r="A55" s="5">
        <v>39</v>
      </c>
      <c r="C55" s="1" t="s">
        <v>77</v>
      </c>
      <c r="D55" s="40">
        <f t="shared" ref="D55:O55" si="3">SUM(D15:D54)</f>
        <v>2202.8641917581713</v>
      </c>
      <c r="E55" s="40">
        <f t="shared" si="3"/>
        <v>2856.91777975062</v>
      </c>
      <c r="F55" s="40">
        <f t="shared" si="3"/>
        <v>3510.2060956103569</v>
      </c>
      <c r="G55" s="40">
        <f t="shared" si="3"/>
        <v>5472.5915874547163</v>
      </c>
      <c r="H55" s="40">
        <f t="shared" si="3"/>
        <v>5472.7089513883084</v>
      </c>
      <c r="I55" s="40">
        <f t="shared" si="3"/>
        <v>5472.5915874547245</v>
      </c>
      <c r="J55" s="40">
        <f t="shared" si="3"/>
        <v>6126.8799033143332</v>
      </c>
      <c r="K55" s="40">
        <f t="shared" si="3"/>
        <v>6126.7625393807575</v>
      </c>
      <c r="L55" s="40">
        <f t="shared" si="3"/>
        <v>6126.8799033143323</v>
      </c>
      <c r="M55" s="40">
        <f t="shared" si="3"/>
        <v>6126.7625393807493</v>
      </c>
      <c r="N55" s="40">
        <f t="shared" si="3"/>
        <v>6358.4589513883084</v>
      </c>
      <c r="O55" s="40">
        <f t="shared" si="3"/>
        <v>12435.613010567042</v>
      </c>
      <c r="P55" s="49">
        <f>SUM(P15:P54)</f>
        <v>68289.23704076244</v>
      </c>
    </row>
    <row r="56" spans="1:16" ht="15.75" thickTop="1" x14ac:dyDescent="0.2"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42"/>
      <c r="J58" s="42" t="s">
        <v>90</v>
      </c>
      <c r="K58" s="38"/>
      <c r="L58" s="38"/>
      <c r="M58" s="38"/>
      <c r="N58" s="38"/>
      <c r="O58" s="42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1" spans="1:16" x14ac:dyDescent="0.2">
      <c r="A61" s="5" t="s">
        <v>80</v>
      </c>
    </row>
    <row r="62" spans="1:16" x14ac:dyDescent="0.2">
      <c r="C62" s="2" t="s">
        <v>93</v>
      </c>
      <c r="D62" s="24">
        <v>-726</v>
      </c>
      <c r="E62" s="24">
        <v>-968</v>
      </c>
      <c r="F62" s="24">
        <v>-1211</v>
      </c>
      <c r="G62" s="24">
        <v>-1937</v>
      </c>
      <c r="H62" s="24">
        <v>-1937</v>
      </c>
      <c r="I62" s="24">
        <v>-1937</v>
      </c>
      <c r="J62" s="24">
        <v>-2179</v>
      </c>
      <c r="K62" s="24">
        <v>-2179</v>
      </c>
      <c r="L62" s="24">
        <v>-2179</v>
      </c>
      <c r="M62" s="24">
        <v>-2179</v>
      </c>
      <c r="N62" s="24">
        <v>-1937</v>
      </c>
      <c r="O62" s="24">
        <f>-585000-4842</f>
        <v>-589842</v>
      </c>
    </row>
    <row r="63" spans="1:16" x14ac:dyDescent="0.2">
      <c r="C63" s="2" t="s">
        <v>94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19" zoomScale="85" zoomScaleNormal="85" workbookViewId="0">
      <selection activeCell="H42" sqref="H42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88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>
        <v>0</v>
      </c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 A C T I V E ! 1 5 6 7 6 7 8 3 . 1 < / d o c u m e n t i d >  
     < s e n d e r i d > K E A B E T < / s e n d e r i d >  
     < s e n d e r e m a i l > B K E A T I N G @ G U N S T E R . C O M < / s e n d e r e m a i l >  
     < l a s t m o d i f i e d > 2 0 2 2 - 0 3 - 1 1 T 1 5 : 4 3 : 1 3 . 0 0 0 0 0 0 0 - 0 5 : 0 0 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Total 2022</vt:lpstr>
      <vt:lpstr>FI Jenn 2022</vt:lpstr>
      <vt:lpstr>FI Joe Abba 2022</vt:lpstr>
      <vt:lpstr>Bety Adjustments 2022</vt:lpstr>
      <vt:lpstr>mgmgt adjustments 2022</vt:lpstr>
      <vt:lpstr>AMR 2022</vt:lpstr>
      <vt:lpstr>Total 2023</vt:lpstr>
      <vt:lpstr>FI Jenn 2023</vt:lpstr>
      <vt:lpstr>FI Joe Abba 2023</vt:lpstr>
      <vt:lpstr>Bety Adjustments 2023</vt:lpstr>
      <vt:lpstr>mgmgt adjustments 2023</vt:lpstr>
      <vt:lpstr>AMR 2023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Onsomu, Philip</cp:lastModifiedBy>
  <dcterms:created xsi:type="dcterms:W3CDTF">2022-02-21T15:25:52Z</dcterms:created>
  <dcterms:modified xsi:type="dcterms:W3CDTF">2022-03-11T20:43:13Z</dcterms:modified>
</cp:coreProperties>
</file>