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B Schedules\B-14\"/>
    </mc:Choice>
  </mc:AlternateContent>
  <bookViews>
    <workbookView xWindow="0" yWindow="0" windowWidth="25200" windowHeight="11250"/>
  </bookViews>
  <sheets>
    <sheet name="B14 - Reg assets PIVOT" sheetId="7" r:id="rId1"/>
    <sheet name="B15 - Reg liabilities PIVOT" sheetId="8" r:id="rId2"/>
    <sheet name="B10 support" sheetId="9" r:id="rId3"/>
    <sheet name="Sheet2" sheetId="10" r:id="rId4"/>
    <sheet name="Consolidated" sheetId="6" r:id="rId5"/>
    <sheet name="FN " sheetId="3" r:id="rId6"/>
    <sheet name="CF" sheetId="2" r:id="rId7"/>
    <sheet name="FT" sheetId="4" r:id="rId8"/>
    <sheet name="FI" sheetId="5" r:id="rId9"/>
  </sheets>
  <externalReferences>
    <externalReference r:id="rId10"/>
  </externalReferences>
  <calcPr calcId="162913" calcOnSave="0"/>
  <pivotCaches>
    <pivotCache cacheId="0" r:id="rId11"/>
    <pivotCache cacheId="1" r:id="rId12"/>
    <pivotCache cacheId="2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7" l="1"/>
  <c r="E34" i="7"/>
  <c r="D34" i="7"/>
  <c r="C34" i="7"/>
  <c r="G34" i="7"/>
  <c r="O31" i="8"/>
  <c r="O30" i="8"/>
  <c r="C30" i="8"/>
  <c r="N38" i="9" l="1"/>
  <c r="M38" i="9"/>
  <c r="L38" i="9"/>
  <c r="K38" i="9"/>
  <c r="J38" i="9"/>
  <c r="I38" i="9"/>
  <c r="H38" i="9"/>
  <c r="G38" i="9"/>
  <c r="F38" i="9"/>
  <c r="E38" i="9"/>
  <c r="D38" i="9"/>
  <c r="C38" i="9"/>
  <c r="B38" i="9"/>
  <c r="O26" i="8" l="1"/>
  <c r="O34" i="7"/>
  <c r="N34" i="7"/>
  <c r="M34" i="7"/>
  <c r="L34" i="7"/>
  <c r="K34" i="7"/>
  <c r="J34" i="7"/>
  <c r="I34" i="7"/>
  <c r="H34" i="7"/>
  <c r="C44" i="7"/>
  <c r="D44" i="7"/>
  <c r="E44" i="7"/>
  <c r="F44" i="7"/>
  <c r="G44" i="7"/>
  <c r="H44" i="7"/>
  <c r="I44" i="7"/>
  <c r="J44" i="7"/>
  <c r="K44" i="7"/>
  <c r="L44" i="7"/>
  <c r="M44" i="7"/>
  <c r="N44" i="7"/>
  <c r="C47" i="7"/>
  <c r="D47" i="7"/>
  <c r="E47" i="7"/>
  <c r="F47" i="7"/>
  <c r="G47" i="7"/>
  <c r="H47" i="7"/>
  <c r="I47" i="7"/>
  <c r="J47" i="7"/>
  <c r="K47" i="7"/>
  <c r="L47" i="7"/>
  <c r="M47" i="7"/>
  <c r="N47" i="7"/>
  <c r="C48" i="7"/>
  <c r="D48" i="7"/>
  <c r="E48" i="7"/>
  <c r="F48" i="7"/>
  <c r="G48" i="7"/>
  <c r="H48" i="7"/>
  <c r="I48" i="7"/>
  <c r="J48" i="7"/>
  <c r="K48" i="7"/>
  <c r="L48" i="7"/>
  <c r="M48" i="7"/>
  <c r="N48" i="7"/>
  <c r="C49" i="7"/>
  <c r="D49" i="7"/>
  <c r="E49" i="7"/>
  <c r="F49" i="7"/>
  <c r="G49" i="7"/>
  <c r="H49" i="7"/>
  <c r="I49" i="7"/>
  <c r="J49" i="7"/>
  <c r="K49" i="7"/>
  <c r="L49" i="7"/>
  <c r="M49" i="7"/>
  <c r="N49" i="7"/>
  <c r="S75" i="6"/>
  <c r="S74" i="6"/>
  <c r="S73" i="6"/>
  <c r="S72" i="6"/>
  <c r="S65" i="6"/>
  <c r="S22" i="6"/>
  <c r="S21" i="6"/>
  <c r="N31" i="8" l="1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N26" i="8"/>
  <c r="M26" i="8"/>
  <c r="L26" i="8"/>
  <c r="K26" i="8"/>
  <c r="J26" i="8"/>
  <c r="I26" i="8"/>
  <c r="H26" i="8"/>
  <c r="G26" i="8"/>
  <c r="F26" i="8"/>
  <c r="E26" i="8"/>
  <c r="D26" i="8"/>
  <c r="C26" i="8"/>
  <c r="S40" i="6"/>
  <c r="S41" i="6"/>
  <c r="S42" i="6"/>
  <c r="S43" i="6"/>
  <c r="S49" i="6"/>
  <c r="S39" i="6"/>
  <c r="S80" i="6"/>
  <c r="S79" i="6"/>
  <c r="S78" i="6"/>
  <c r="S77" i="6"/>
  <c r="S76" i="6"/>
  <c r="S71" i="6"/>
  <c r="S70" i="6"/>
  <c r="S69" i="6"/>
  <c r="S68" i="6"/>
  <c r="S67" i="6"/>
  <c r="S66" i="6"/>
  <c r="S64" i="6"/>
  <c r="S63" i="6"/>
  <c r="S62" i="6"/>
  <c r="S61" i="6"/>
  <c r="S60" i="6"/>
  <c r="S59" i="6"/>
  <c r="S58" i="6"/>
  <c r="S57" i="6"/>
  <c r="S56" i="6"/>
  <c r="S55" i="6"/>
  <c r="S54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54" i="3" l="1"/>
  <c r="N54" i="3"/>
  <c r="M54" i="3"/>
  <c r="L54" i="3"/>
  <c r="K54" i="3"/>
  <c r="J54" i="3"/>
  <c r="I54" i="3"/>
  <c r="H54" i="3"/>
  <c r="G54" i="3"/>
  <c r="O53" i="3"/>
  <c r="N53" i="3"/>
  <c r="M53" i="3"/>
  <c r="L53" i="3"/>
  <c r="K53" i="3"/>
  <c r="J53" i="3"/>
  <c r="I53" i="3"/>
  <c r="H53" i="3"/>
  <c r="G53" i="3"/>
  <c r="O52" i="3"/>
  <c r="N52" i="3"/>
  <c r="M52" i="3"/>
  <c r="L52" i="3"/>
  <c r="K52" i="3"/>
  <c r="J52" i="3"/>
  <c r="I52" i="3"/>
  <c r="H52" i="3"/>
  <c r="G52" i="3"/>
  <c r="O51" i="3"/>
  <c r="N51" i="3"/>
  <c r="M51" i="3"/>
  <c r="L51" i="3"/>
  <c r="L55" i="3" s="1"/>
  <c r="K51" i="3"/>
  <c r="J51" i="3"/>
  <c r="I51" i="3"/>
  <c r="H51" i="3"/>
  <c r="H55" i="3" s="1"/>
  <c r="G51" i="3"/>
  <c r="F53" i="3"/>
  <c r="E53" i="3"/>
  <c r="C53" i="3"/>
  <c r="D53" i="3"/>
  <c r="F54" i="3"/>
  <c r="E54" i="3"/>
  <c r="D54" i="3"/>
  <c r="C54" i="3"/>
  <c r="F52" i="3"/>
  <c r="E52" i="3"/>
  <c r="D52" i="3"/>
  <c r="C52" i="3"/>
  <c r="E51" i="3"/>
  <c r="D51" i="3"/>
  <c r="C51" i="3"/>
  <c r="F51" i="3"/>
  <c r="F55" i="3" s="1"/>
  <c r="I55" i="3" l="1"/>
  <c r="M55" i="3"/>
  <c r="N55" i="3"/>
  <c r="J55" i="3"/>
  <c r="O55" i="3"/>
  <c r="E55" i="3"/>
  <c r="G55" i="3"/>
  <c r="K55" i="3"/>
  <c r="C55" i="3"/>
  <c r="D55" i="3"/>
</calcChain>
</file>

<file path=xl/sharedStrings.xml><?xml version="1.0" encoding="utf-8"?>
<sst xmlns="http://schemas.openxmlformats.org/spreadsheetml/2006/main" count="862" uniqueCount="164">
  <si>
    <t>FPU Natural Gas</t>
  </si>
  <si>
    <t>Balance Sheet by FERC Account</t>
  </si>
  <si>
    <t>13-Month Average</t>
  </si>
  <si>
    <t>November 30, 2021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</si>
  <si>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</si>
  <si>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</si>
  <si>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</si>
  <si>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</si>
  <si>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</si>
  <si>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</si>
  <si>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</si>
  <si>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</si>
  <si>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</si>
  <si>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</si>
  <si>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</si>
  <si>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</si>
  <si>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2020</t>
  </si>
  <si>
    <t>2021</t>
  </si>
  <si>
    <t>Total</t>
  </si>
  <si>
    <t>13-Mo Avg</t>
  </si>
  <si>
    <t>-</t>
  </si>
  <si>
    <t>Regulatory assets</t>
  </si>
  <si>
    <t>Self Insurance Asset - Other Regulatory Assets</t>
  </si>
  <si>
    <t>16201823</t>
  </si>
  <si>
    <t>FN</t>
  </si>
  <si>
    <t>GRIP Clearing - Miscellaneous Deferred Debits GRIP</t>
  </si>
  <si>
    <t>1609186G</t>
  </si>
  <si>
    <t>Unrecovered PGC-DB CLR - Miscellaneous Deferred Debits</t>
  </si>
  <si>
    <t>16PG1860</t>
  </si>
  <si>
    <t>Total regulatory assets</t>
  </si>
  <si>
    <t>Environmental Regulatory Assets - Other Regulatory Assets</t>
  </si>
  <si>
    <t>17201823</t>
  </si>
  <si>
    <t>Deferred Rate Case - Miscellaneous Deferred Debits</t>
  </si>
  <si>
    <t>17601860</t>
  </si>
  <si>
    <t>Unrecovered Piping &amp; Conversion - Miscellaneous Deferred Debits</t>
  </si>
  <si>
    <t>17731860</t>
  </si>
  <si>
    <t>Unrecovered Area Expansion Costs - Accounts Receivable</t>
  </si>
  <si>
    <t>17741420</t>
  </si>
  <si>
    <t>Retirement Plans - Other Regulatory Assets</t>
  </si>
  <si>
    <t>17811823</t>
  </si>
  <si>
    <t>Regulatory Asset - Acquisition Adjustment</t>
  </si>
  <si>
    <t>17991140</t>
  </si>
  <si>
    <t>Regulatory Asset - Acquisition Adjustment (2nd acct)</t>
  </si>
  <si>
    <t>17991141</t>
  </si>
  <si>
    <t>Regulatory Asset - Accumulated Amort Acquisition Adjustment</t>
  </si>
  <si>
    <t>17991150</t>
  </si>
  <si>
    <t>Regulatory Asset - Accumulated Amort Acquisition Adjustment (2nd acct)</t>
  </si>
  <si>
    <t>17991151</t>
  </si>
  <si>
    <t>Regulatory Asset-COVID-19 - Other Regulatory Assets</t>
  </si>
  <si>
    <t>17CO1823</t>
  </si>
  <si>
    <t>Clearing Account - Clearing Accounts</t>
  </si>
  <si>
    <t>19901840</t>
  </si>
  <si>
    <t>Clearing Account - Clearing Accounts GRIP</t>
  </si>
  <si>
    <t>1990184G</t>
  </si>
  <si>
    <t>Regulatory liabilities</t>
  </si>
  <si>
    <t>Conservation Cost Recovery Liability - Other Deferred Credits</t>
  </si>
  <si>
    <t>26002530</t>
  </si>
  <si>
    <t>Over/Under Collections GRIP - Other Deferred Credits GRIP</t>
  </si>
  <si>
    <t>2605253G</t>
  </si>
  <si>
    <t>GRIP Clearing - Other Deferred Credits GRIP</t>
  </si>
  <si>
    <t>2609253G</t>
  </si>
  <si>
    <t>Self Insurance-Current - Accumulated Provision for Injuries &amp; Damages</t>
  </si>
  <si>
    <t>26202282</t>
  </si>
  <si>
    <t>Over-recovered PGC - Other Deferred Credits</t>
  </si>
  <si>
    <t>26PG2530</t>
  </si>
  <si>
    <t>Total regulatory liabilities</t>
  </si>
  <si>
    <t>Deferred Environmental Liability - Other Deferred Credits</t>
  </si>
  <si>
    <t>27782530</t>
  </si>
  <si>
    <t>Storm Reserve - Accum Provision for Property Insurance</t>
  </si>
  <si>
    <t>28052281</t>
  </si>
  <si>
    <t>Regulatory Liability ADIT - Property</t>
  </si>
  <si>
    <t>280X2822</t>
  </si>
  <si>
    <t>Environmental liabilities</t>
  </si>
  <si>
    <t>Deferred Environmental Costs - Other Deferred Credits</t>
  </si>
  <si>
    <t>28102530</t>
  </si>
  <si>
    <t>28152530</t>
  </si>
  <si>
    <t>Deferred Environmental Liability - Other Deferred Credits 2</t>
  </si>
  <si>
    <t>28152531</t>
  </si>
  <si>
    <t>Deferred Environmental Contra - Other Deferred Credits</t>
  </si>
  <si>
    <t>28192530</t>
  </si>
  <si>
    <t>Total environmental liabilities</t>
  </si>
  <si>
    <t>Central Florida Gas</t>
  </si>
  <si>
    <t>Contract Asset (current) - Miscellaneous Deferred Debits</t>
  </si>
  <si>
    <t>15901860</t>
  </si>
  <si>
    <t>Flex Rate Asset - Misc Current &amp; Accrued Liabilities</t>
  </si>
  <si>
    <t>16302420</t>
  </si>
  <si>
    <t>Flex Rate Asset - Prior Yr-Misc Current &amp; Accr Liab</t>
  </si>
  <si>
    <t>16302421</t>
  </si>
  <si>
    <t>Unrecovered PGC - Operational Balancing Account</t>
  </si>
  <si>
    <t>16911911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</si>
  <si>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</si>
  <si>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</si>
  <si>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</si>
  <si>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</si>
  <si>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Regulatory Asset - Other Regulatory Assets (Self Ins)</t>
  </si>
  <si>
    <t>17991740</t>
  </si>
  <si>
    <t>Deferred Costs (seeking recovery) - Miscellaneous Deferred Debits</t>
  </si>
  <si>
    <t>19831860</t>
  </si>
  <si>
    <t>Contract Asset (non-current) - Miscellaneous Deferred Debits</t>
  </si>
  <si>
    <t>19301860</t>
  </si>
  <si>
    <t>Reserve for Refund - Other Deferred Credits</t>
  </si>
  <si>
    <t>22202530</t>
  </si>
  <si>
    <t>Flex Rate Liability - Prior Yr-Misc Current &amp; Accr Liab</t>
  </si>
  <si>
    <t>26112421</t>
  </si>
  <si>
    <t>Self Insurance-Current - Misc Current &amp; Accrued Liabilities</t>
  </si>
  <si>
    <t>26202420</t>
  </si>
  <si>
    <t>Operational Balancing Acct Credit - Operational Balancing Account</t>
  </si>
  <si>
    <t>26OB1911</t>
  </si>
  <si>
    <t>Deferred Revenue - Other Deferred Credits</t>
  </si>
  <si>
    <t>27502530</t>
  </si>
  <si>
    <t>Deferred Environmental Liability - Other Regulatory Liabilities</t>
  </si>
  <si>
    <t>28152540</t>
  </si>
  <si>
    <t>Ft. Meade</t>
  </si>
  <si>
    <t>FPU-Indiantown</t>
  </si>
  <si>
    <t>Regulatory Asset - Miscellaneous Deferred Debits</t>
  </si>
  <si>
    <t>17991860</t>
  </si>
  <si>
    <t>Over-recovered PGC - Unrecovered Purchased Gas Costs</t>
  </si>
  <si>
    <t>26PG1910</t>
  </si>
  <si>
    <t>CFG</t>
  </si>
  <si>
    <t>FT</t>
  </si>
  <si>
    <t>CF</t>
  </si>
  <si>
    <t>Entity</t>
  </si>
  <si>
    <t>Account number</t>
  </si>
  <si>
    <t>FI</t>
  </si>
  <si>
    <t>Grand Total</t>
  </si>
  <si>
    <t>Data</t>
  </si>
  <si>
    <t>12/1/2020</t>
  </si>
  <si>
    <t>Sum of Jan-21</t>
  </si>
  <si>
    <t>Sum of Feb-21</t>
  </si>
  <si>
    <t>Sum of Mar-21</t>
  </si>
  <si>
    <t>Sum of Apr-21</t>
  </si>
  <si>
    <t>Sum of May-21</t>
  </si>
  <si>
    <t>Sum of Jun-21</t>
  </si>
  <si>
    <t>Sum of Jul-21</t>
  </si>
  <si>
    <t>Sum of Aug-21</t>
  </si>
  <si>
    <t>Sum of Sep-21</t>
  </si>
  <si>
    <t>Sum of Oct-21</t>
  </si>
  <si>
    <t>Sum of Nov-21</t>
  </si>
  <si>
    <t>Sum of 12/1/2020</t>
  </si>
  <si>
    <t>FERC Account</t>
  </si>
  <si>
    <t>FERC</t>
  </si>
  <si>
    <t>186</t>
  </si>
  <si>
    <t>182</t>
  </si>
  <si>
    <t>242</t>
  </si>
  <si>
    <t>115</t>
  </si>
  <si>
    <t>114</t>
  </si>
  <si>
    <t>174</t>
  </si>
  <si>
    <t>142</t>
  </si>
  <si>
    <t>191</t>
  </si>
  <si>
    <t>253</t>
  </si>
  <si>
    <t>254</t>
  </si>
  <si>
    <t>282</t>
  </si>
  <si>
    <t>228</t>
  </si>
  <si>
    <t>184</t>
  </si>
  <si>
    <t>(All)</t>
  </si>
  <si>
    <t xml:space="preserve">Deferred Environmental Costs </t>
  </si>
  <si>
    <t>Deferred Environmental Liability</t>
  </si>
  <si>
    <t>Sum of Dec-21</t>
  </si>
  <si>
    <t>(blank)</t>
  </si>
  <si>
    <t>MFR B14</t>
  </si>
  <si>
    <t>Environ reg asset</t>
  </si>
  <si>
    <t>To B-15</t>
  </si>
  <si>
    <t>Row Labels</t>
  </si>
  <si>
    <t>environmental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</si>
</sst>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#,##0;\(#,###,##0\)"/>
    <numFmt numFmtId="165" formatCode="_(* #,##0_);_(* \(#,##0\);_(* &quot;-&quot;??_);_(@_)"/>
  </numFmts>
  <fonts count="7" x14ac:knownFonts="1"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11">
    <xf numFmtId="0" fontId="0" fillId="0" borderId="0" xfId="0"/>
    <xf numFmtId="0" fontId="3" fillId="0" borderId="0" xfId="0" applyFont="1" applyAlignment="1">
      <alignment horizontal="left"/>
    </xf>
    <xf numFmtId="164" fontId="2" fillId="0" borderId="0" xfId="2"/>
    <xf numFmtId="0" fontId="4" fillId="0" borderId="0" xfId="0" applyFont="1" applyAlignment="1">
      <alignment horizontal="left"/>
    </xf>
    <xf numFmtId="49" fontId="2" fillId="0" borderId="0" xfId="2" applyNumberFormat="1" applyAlignment="1">
      <alignment horizontal="center"/>
    </xf>
    <xf numFmtId="49" fontId="2" fillId="0" borderId="1" xfId="2" applyNumberForma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/>
    <xf numFmtId="49" fontId="2" fillId="0" borderId="0" xfId="2" applyNumberFormat="1" applyAlignment="1">
      <alignment horizontal="fill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2" fillId="0" borderId="3" xfId="2" applyBorder="1"/>
    <xf numFmtId="164" fontId="2" fillId="0" borderId="4" xfId="2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2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2" fillId="0" borderId="6" xfId="2" applyBorder="1"/>
    <xf numFmtId="164" fontId="2" fillId="0" borderId="7" xfId="2" applyBorder="1"/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164" fontId="2" fillId="0" borderId="1" xfId="2" applyBorder="1"/>
    <xf numFmtId="164" fontId="2" fillId="0" borderId="9" xfId="2" applyBorder="1"/>
    <xf numFmtId="0" fontId="0" fillId="2" borderId="0" xfId="0" applyFill="1" applyAlignment="1">
      <alignment horizontal="left"/>
    </xf>
    <xf numFmtId="164" fontId="2" fillId="2" borderId="0" xfId="2" applyFill="1"/>
    <xf numFmtId="0" fontId="0" fillId="2" borderId="0" xfId="0" applyFill="1"/>
    <xf numFmtId="49" fontId="2" fillId="0" borderId="0" xfId="2" applyNumberFormat="1" applyFill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pivotButton="1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17" fontId="2" fillId="0" borderId="0" xfId="2" applyNumberFormat="1" applyAlignment="1">
      <alignment horizontal="center"/>
    </xf>
    <xf numFmtId="43" fontId="0" fillId="0" borderId="10" xfId="0" applyNumberFormat="1" applyBorder="1"/>
    <xf numFmtId="43" fontId="0" fillId="0" borderId="16" xfId="0" applyNumberFormat="1" applyBorder="1"/>
    <xf numFmtId="43" fontId="0" fillId="0" borderId="19" xfId="0" applyNumberFormat="1" applyBorder="1"/>
    <xf numFmtId="43" fontId="0" fillId="0" borderId="14" xfId="0" applyNumberFormat="1" applyBorder="1"/>
    <xf numFmtId="43" fontId="0" fillId="0" borderId="0" xfId="0" applyNumberFormat="1"/>
    <xf numFmtId="43" fontId="0" fillId="0" borderId="20" xfId="0" applyNumberFormat="1" applyBorder="1"/>
    <xf numFmtId="43" fontId="0" fillId="0" borderId="15" xfId="0" applyNumberFormat="1" applyBorder="1"/>
    <xf numFmtId="43" fontId="0" fillId="0" borderId="22" xfId="0" applyNumberFormat="1" applyBorder="1"/>
    <xf numFmtId="43" fontId="0" fillId="0" borderId="21" xfId="0" applyNumberFormat="1" applyBorder="1"/>
    <xf numFmtId="165" fontId="0" fillId="0" borderId="15" xfId="0" applyNumberFormat="1" applyBorder="1"/>
    <xf numFmtId="165" fontId="0" fillId="0" borderId="22" xfId="0" applyNumberFormat="1" applyBorder="1"/>
    <xf numFmtId="165" fontId="0" fillId="0" borderId="21" xfId="0" applyNumberFormat="1" applyBorder="1"/>
    <xf numFmtId="43" fontId="0" fillId="0" borderId="0" xfId="1" applyFont="1"/>
    <xf numFmtId="0" fontId="0" fillId="3" borderId="0" xfId="0" applyFill="1" applyAlignment="1">
      <alignment horizontal="left"/>
    </xf>
    <xf numFmtId="164" fontId="2" fillId="3" borderId="0" xfId="2" applyFill="1"/>
    <xf numFmtId="0" fontId="0" fillId="3" borderId="0" xfId="0" applyFill="1"/>
    <xf numFmtId="0" fontId="0" fillId="0" borderId="17" xfId="0" pivotButton="1" applyBorder="1"/>
    <xf numFmtId="0" fontId="0" fillId="0" borderId="17" xfId="0" applyBorder="1"/>
    <xf numFmtId="165" fontId="0" fillId="0" borderId="0" xfId="1" applyNumberFormat="1" applyFont="1"/>
    <xf numFmtId="43" fontId="0" fillId="3" borderId="14" xfId="0" applyNumberFormat="1" applyFill="1" applyBorder="1"/>
    <xf numFmtId="43" fontId="0" fillId="3" borderId="0" xfId="0" applyNumberFormat="1" applyFill="1"/>
    <xf numFmtId="43" fontId="0" fillId="3" borderId="20" xfId="0" applyNumberFormat="1" applyFill="1" applyBorder="1"/>
    <xf numFmtId="0" fontId="0" fillId="3" borderId="10" xfId="0" applyFill="1" applyBorder="1"/>
    <xf numFmtId="43" fontId="0" fillId="3" borderId="10" xfId="0" applyNumberFormat="1" applyFill="1" applyBorder="1"/>
    <xf numFmtId="43" fontId="0" fillId="3" borderId="16" xfId="0" applyNumberFormat="1" applyFill="1" applyBorder="1"/>
    <xf numFmtId="43" fontId="0" fillId="3" borderId="19" xfId="0" applyNumberFormat="1" applyFill="1" applyBorder="1"/>
    <xf numFmtId="0" fontId="0" fillId="3" borderId="14" xfId="0" applyFill="1" applyBorder="1"/>
    <xf numFmtId="164" fontId="2" fillId="3" borderId="3" xfId="2" applyFill="1" applyBorder="1"/>
    <xf numFmtId="164" fontId="2" fillId="3" borderId="4" xfId="2" applyFill="1" applyBorder="1"/>
    <xf numFmtId="164" fontId="6" fillId="0" borderId="0" xfId="2" applyFont="1"/>
    <xf numFmtId="164" fontId="2" fillId="3" borderId="6" xfId="2" applyFill="1" applyBorder="1"/>
    <xf numFmtId="164" fontId="2" fillId="3" borderId="7" xfId="2" applyFill="1" applyBorder="1"/>
    <xf numFmtId="164" fontId="2" fillId="3" borderId="1" xfId="2" applyFill="1" applyBorder="1"/>
    <xf numFmtId="164" fontId="2" fillId="3" borderId="9" xfId="2" applyFill="1" applyBorder="1"/>
    <xf numFmtId="164" fontId="2" fillId="4" borderId="1" xfId="2" applyFill="1" applyBorder="1"/>
    <xf numFmtId="164" fontId="2" fillId="4" borderId="9" xfId="2" applyFill="1" applyBorder="1"/>
    <xf numFmtId="0" fontId="0" fillId="5" borderId="8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64" fontId="2" fillId="5" borderId="1" xfId="2" applyFill="1" applyBorder="1"/>
    <xf numFmtId="0" fontId="0" fillId="5" borderId="0" xfId="0" applyFill="1"/>
    <xf numFmtId="164" fontId="2" fillId="4" borderId="6" xfId="2" applyFill="1" applyBorder="1"/>
    <xf numFmtId="164" fontId="2" fillId="4" borderId="7" xfId="2" applyFill="1" applyBorder="1"/>
    <xf numFmtId="164" fontId="2" fillId="4" borderId="3" xfId="2" applyFill="1" applyBorder="1"/>
    <xf numFmtId="164" fontId="2" fillId="4" borderId="4" xfId="2" applyFill="1" applyBorder="1"/>
    <xf numFmtId="164" fontId="2" fillId="4" borderId="0" xfId="2" applyFill="1"/>
    <xf numFmtId="0" fontId="0" fillId="0" borderId="0" xfId="0" applyBorder="1"/>
    <xf numFmtId="43" fontId="0" fillId="0" borderId="0" xfId="0" applyNumberFormat="1" applyBorder="1"/>
    <xf numFmtId="165" fontId="0" fillId="0" borderId="0" xfId="0" applyNumberFormat="1" applyBorder="1"/>
    <xf numFmtId="43" fontId="0" fillId="0" borderId="0" xfId="0" applyNumberFormat="1" applyFill="1" applyBorder="1"/>
    <xf numFmtId="0" fontId="0" fillId="0" borderId="0" xfId="0" applyFill="1"/>
    <xf numFmtId="0" fontId="0" fillId="0" borderId="10" xfId="0" applyFill="1" applyBorder="1"/>
    <xf numFmtId="43" fontId="0" fillId="0" borderId="10" xfId="0" applyNumberFormat="1" applyFill="1" applyBorder="1"/>
    <xf numFmtId="43" fontId="0" fillId="0" borderId="16" xfId="0" applyNumberFormat="1" applyFill="1" applyBorder="1"/>
    <xf numFmtId="43" fontId="0" fillId="0" borderId="19" xfId="0" applyNumberFormat="1" applyFill="1" applyBorder="1"/>
    <xf numFmtId="0" fontId="0" fillId="0" borderId="13" xfId="0" applyFill="1" applyBorder="1"/>
    <xf numFmtId="0" fontId="0" fillId="0" borderId="14" xfId="0" applyFill="1" applyBorder="1"/>
    <xf numFmtId="43" fontId="0" fillId="0" borderId="0" xfId="0" applyNumberFormat="1" applyFill="1"/>
    <xf numFmtId="49" fontId="5" fillId="0" borderId="0" xfId="2" applyNumberFormat="1" applyFont="1" applyBorder="1" applyAlignment="1">
      <alignment horizontal="center"/>
    </xf>
    <xf numFmtId="164" fontId="2" fillId="0" borderId="0" xfId="2" applyFill="1" applyBorder="1"/>
    <xf numFmtId="164" fontId="2" fillId="0" borderId="0" xfId="2" applyFill="1"/>
    <xf numFmtId="164" fontId="2" fillId="6" borderId="0" xfId="2" applyFill="1"/>
    <xf numFmtId="165" fontId="0" fillId="0" borderId="0" xfId="1" applyNumberFormat="1" applyFont="1" applyFill="1"/>
    <xf numFmtId="0" fontId="0" fillId="0" borderId="0" xfId="0" pivotButton="1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43" fontId="0" fillId="2" borderId="0" xfId="1" applyFont="1" applyFill="1"/>
    <xf numFmtId="165" fontId="0" fillId="0" borderId="0" xfId="0" applyNumberFormat="1"/>
    <xf numFmtId="165" fontId="0" fillId="2" borderId="0" xfId="0" applyNumberFormat="1" applyFill="1"/>
    <xf numFmtId="0" fontId="0" fillId="0" borderId="0" xfId="0" applyAlignment="1">
      <alignment horizontal="left" indent="2"/>
    </xf>
  </cellXfs>
  <cellStyles count="3">
    <cellStyle name="Comma" xfId="1" builtinId="3"/>
    <cellStyle name="FRxAmtStyle" xfId="2"/>
    <cellStyle name="Normal" xfId="0" builtinId="0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(* #,##0_);_(* \(#,##0\);_(* &quot;-&quot;??_);_(@_)"/>
    </dxf>
    <dxf>
      <numFmt numFmtId="166" formatCode="_(* #,##0.0_);_(* \(#,##0.0\);_(* &quot;-&quot;??_);_(@_)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numFmt numFmtId="35" formatCode="_(* #,##0.00_);_(* \(#,##0.00\);_(* &quot;-&quot;??_);_(@_)"/>
    </dxf>
    <dxf>
      <fill>
        <patternFill patternType="solid">
          <bgColor theme="7" tint="0.599993896298104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9389629810485"/>
        </patternFill>
      </fill>
    </dxf>
    <dxf>
      <fill>
        <patternFill patternType="solid">
          <bgColor rgb="FFFFC000"/>
        </patternFill>
      </fill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6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pivotCacheDefinition" Target="pivotCache/pivotCacheDefinition3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pivotCacheDefinition" Target="pivotCache/pivotCacheDefinition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pivotCacheDefinition" Target="pivotCache/pivotCacheDefinition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externalLink" Target="externalLinks/externalLink1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17</xdr:row>
      <xdr:rowOff>152400</xdr:rowOff>
    </xdr:from>
    <xdr:to>
      <xdr:col>15</xdr:col>
      <xdr:colOff>342900</xdr:colOff>
      <xdr:row>24</xdr:row>
      <xdr:rowOff>19050</xdr:rowOff>
    </xdr:to>
    <xdr:cxnSp macro="">
      <xdr:nvCxnSpPr>
        <xdr:cNvPr id="3" name="Straight Arrow Connector 2"/>
        <xdr:cNvCxnSpPr/>
      </xdr:nvCxnSpPr>
      <xdr:spPr>
        <a:xfrm>
          <a:off x="21755100" y="2905125"/>
          <a:ext cx="19050" cy="1000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11</xdr:row>
      <xdr:rowOff>19050</xdr:rowOff>
    </xdr:from>
    <xdr:to>
      <xdr:col>15</xdr:col>
      <xdr:colOff>257175</xdr:colOff>
      <xdr:row>19</xdr:row>
      <xdr:rowOff>104775</xdr:rowOff>
    </xdr:to>
    <xdr:cxnSp macro="">
      <xdr:nvCxnSpPr>
        <xdr:cNvPr id="3" name="Straight Arrow Connector 2"/>
        <xdr:cNvCxnSpPr/>
      </xdr:nvCxnSpPr>
      <xdr:spPr>
        <a:xfrm flipH="1">
          <a:off x="20421600" y="1800225"/>
          <a:ext cx="28575" cy="1381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40</xdr:row>
      <xdr:rowOff>0</xdr:rowOff>
    </xdr:from>
    <xdr:to>
      <xdr:col>9</xdr:col>
      <xdr:colOff>439276</xdr:colOff>
      <xdr:row>60</xdr:row>
      <xdr:rowOff>133821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6477000"/>
          <a:ext cx="8068801" cy="3372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-1 1of2"/>
      <sheetName val="B-1 1 of 2 FN"/>
      <sheetName val="B-1 1 of 2 CF"/>
      <sheetName val="B-1 1 of 2 FI"/>
      <sheetName val="B-1 1 of 2 FT"/>
      <sheetName val="B-1 2of2 "/>
      <sheetName val="B-1 1of2 Common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4 "/>
      <sheetName val="B-13 2of4"/>
      <sheetName val="B-13 3 of 4 FC Common"/>
      <sheetName val="B-13 1of2 FN"/>
      <sheetName val="B-13 1of2 CF"/>
      <sheetName val="B-13 1of2 FI"/>
      <sheetName val="B-13 1of2 FT"/>
      <sheetName val="B-13 4 of 4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nsomu, Philip" refreshedDate="44586.930015972219" createdVersion="6" refreshedVersion="6" recordCount="38">
  <cacheSource type="worksheet">
    <worksheetSource ref="A7:S45" sheet="Consolidated"/>
  </cacheSource>
  <cacheFields count="19">
    <cacheField name="Regulatory assets" numFmtId="0">
      <sharedItems containsBlank="1" count="27">
        <s v="Self Insurance Asset - Other Regulatory Assets"/>
        <s v="GRIP Clearing - Miscellaneous Deferred Debits GRIP"/>
        <s v="Unrecovered PGC-DB CLR - Miscellaneous Deferred Debits"/>
        <s v="Environmental Regulatory Assets - Other Regulatory Assets"/>
        <s v="Deferred Rate Case - Miscellaneous Deferred Debits"/>
        <s v="Unrecovered Piping &amp; Conversion - Miscellaneous Deferred Debits"/>
        <s v="Unrecovered Area Expansion Costs - Accounts Receivable"/>
        <s v="Retirement Plans - Other Regulatory Assets"/>
        <s v="Regulatory Asset - Acquisition Adjustment"/>
        <s v="Regulatory Asset - Acquisition Adjustment (2nd acct)"/>
        <s v="Regulatory Asset - Accumulated Amort Acquisition Adjustment"/>
        <s v="Regulatory Asset - Accumulated Amort Acquisition Adjustment (2nd acct)"/>
        <s v="Regulatory Asset-COVID-19 - Other Regulatory Assets"/>
        <s v="Clearing Account - Clearing Accounts"/>
        <s v="Clearing Account - Clearing Accounts GRIP"/>
        <s v="Flex Rate Asset - Misc Current &amp; Accrued Liabilities"/>
        <s v="Flex Rate Asset - Prior Yr-Misc Current &amp; Accr Liab"/>
        <s v="Unrecovered PGC - Operational Balancing Account"/>
        <s v="Environmental Regulatory Assets - Environmental Regulatory Assets"/>
        <s v="Environmental Regulatory Assets Contra - Environmental Regulatory Assets"/>
        <s v="Regulatory Asset - Other Regulatory Assets (Self Ins)"/>
        <s v="Regulatory Asset - Miscellaneous Deferred Debits"/>
        <s v="Contract Asset (current) - Miscellaneous Deferred Debits"/>
        <s v="Deferred Costs (seeking recovery) - Miscellaneous Deferred Debits"/>
        <s v="Contract Asset (non-current) - Miscellaneous Deferred Debits"/>
        <m/>
        <s v="Goodwill - Intangibles" u="1"/>
      </sharedItems>
    </cacheField>
    <cacheField name="Account number" numFmtId="0">
      <sharedItems containsBlank="1"/>
    </cacheField>
    <cacheField name="12/1/2020" numFmtId="164">
      <sharedItems containsString="0" containsBlank="1" containsNumber="1" containsInteger="1" minValue="-16926704" maxValue="51076898"/>
    </cacheField>
    <cacheField name="Jan-21" numFmtId="164">
      <sharedItems containsString="0" containsBlank="1" containsNumber="1" containsInteger="1" minValue="-17078513" maxValue="51076898"/>
    </cacheField>
    <cacheField name="Feb-21" numFmtId="164">
      <sharedItems containsString="0" containsBlank="1" containsNumber="1" containsInteger="1" minValue="-17230322" maxValue="51076898"/>
    </cacheField>
    <cacheField name="Mar-21" numFmtId="164">
      <sharedItems containsString="0" containsBlank="1" containsNumber="1" containsInteger="1" minValue="-17382131" maxValue="51076898"/>
    </cacheField>
    <cacheField name="Apr-21" numFmtId="164">
      <sharedItems containsString="0" containsBlank="1" containsNumber="1" containsInteger="1" minValue="-17533940" maxValue="51076898"/>
    </cacheField>
    <cacheField name="May-21" numFmtId="164">
      <sharedItems containsString="0" containsBlank="1" containsNumber="1" containsInteger="1" minValue="-17685749" maxValue="51076898"/>
    </cacheField>
    <cacheField name="Jun-21" numFmtId="164">
      <sharedItems containsString="0" containsBlank="1" containsNumber="1" containsInteger="1" minValue="-17837558" maxValue="51076898"/>
    </cacheField>
    <cacheField name="Jul-21" numFmtId="164">
      <sharedItems containsString="0" containsBlank="1" containsNumber="1" containsInteger="1" minValue="-17989367" maxValue="51076898"/>
    </cacheField>
    <cacheField name="Aug-21" numFmtId="164">
      <sharedItems containsString="0" containsBlank="1" containsNumber="1" containsInteger="1" minValue="-18141176" maxValue="51076898"/>
    </cacheField>
    <cacheField name="Sep-21" numFmtId="164">
      <sharedItems containsString="0" containsBlank="1" containsNumber="1" containsInteger="1" minValue="-18292985" maxValue="51076898"/>
    </cacheField>
    <cacheField name="Oct-21" numFmtId="164">
      <sharedItems containsString="0" containsBlank="1" containsNumber="1" containsInteger="1" minValue="-18444794" maxValue="51076898"/>
    </cacheField>
    <cacheField name="Nov-21" numFmtId="164">
      <sharedItems containsString="0" containsBlank="1" containsNumber="1" containsInteger="1" minValue="-18596603" maxValue="51076898"/>
    </cacheField>
    <cacheField name="Dec-21" numFmtId="164">
      <sharedItems containsString="0" containsBlank="1" containsNumber="1" containsInteger="1" minValue="-18748412" maxValue="51076898" count="34">
        <n v="0"/>
        <n v="1786752"/>
        <n v="1378445"/>
        <n v="1147582"/>
        <n v="289795"/>
        <n v="783396"/>
        <n v="3645883"/>
        <n v="9365535"/>
        <n v="51076898"/>
        <n v="-6518569"/>
        <n v="-18748412"/>
        <n v="1194240"/>
        <n v="577153"/>
        <n v="204447"/>
        <n v="2007"/>
        <n v="314117"/>
        <n v="842694"/>
        <n v="-842694"/>
        <n v="2468389"/>
        <n v="-2420000"/>
        <n v="26013"/>
        <n v="6755"/>
        <n v="149438"/>
        <n v="126"/>
        <n v="4498"/>
        <n v="403"/>
        <n v="745800"/>
        <n v="-567605"/>
        <n v="35140"/>
        <n v="550"/>
        <n v="18000"/>
        <n v="28724"/>
        <n v="366000"/>
        <m/>
      </sharedItems>
    </cacheField>
    <cacheField name="Total" numFmtId="164">
      <sharedItems containsString="0" containsBlank="1" containsNumber="1" containsInteger="1" minValue="-231888252" maxValue="663999677"/>
    </cacheField>
    <cacheField name="13-Mo Avg" numFmtId="164">
      <sharedItems containsString="0" containsBlank="1" containsNumber="1" containsInteger="1" minValue="-17837558" maxValue="51076898"/>
    </cacheField>
    <cacheField name="Entity" numFmtId="0">
      <sharedItems containsBlank="1" count="5">
        <s v="FN"/>
        <s v="CFG"/>
        <s v="FT"/>
        <s v="FI"/>
        <m/>
      </sharedItems>
    </cacheField>
    <cacheField name="FERC Account" numFmtId="0">
      <sharedItems containsBlank="1" count="10">
        <s v="182"/>
        <s v="186"/>
        <s v="142"/>
        <s v="114"/>
        <s v="115"/>
        <s v="184"/>
        <s v="242"/>
        <s v="191"/>
        <s v="17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nsomu, Philip" refreshedDate="44586.978760995371" createdVersion="6" refreshedVersion="6" recordCount="27">
  <cacheSource type="worksheet">
    <worksheetSource ref="A53:S80" sheet="Consolidated"/>
  </cacheSource>
  <cacheFields count="19">
    <cacheField name="Regulatory liabilities" numFmtId="0">
      <sharedItems count="18">
        <s v="Conservation Cost Recovery Liability - Other Deferred Credits"/>
        <s v="Over/Under Collections GRIP - Other Deferred Credits GRIP"/>
        <s v="GRIP Clearing - Other Deferred Credits GRIP"/>
        <s v="Self Insurance-Current - Accumulated Provision for Injuries &amp; Damages"/>
        <s v="Over-recovered PGC - Other Deferred Credits"/>
        <s v="Storm Reserve - Accum Provision for Property Insurance"/>
        <s v="Regulatory Liability ADIT - Property"/>
        <s v="Deferred Environmental Costs - Other Deferred Credits"/>
        <s v="Deferred Environmental Liability - Other Deferred Credits"/>
        <s v="Deferred Environmental Liability - Other Deferred Credits 2"/>
        <s v="Deferred Environmental Contra - Other Deferred Credits"/>
        <s v="Flex Rate Liability - Prior Yr-Misc Current &amp; Accr Liab"/>
        <s v="Self Insurance-Current - Misc Current &amp; Accrued Liabilities"/>
        <s v="Operational Balancing Acct Credit - Operational Balancing Account"/>
        <s v="Deferred Revenue - Other Deferred Credits"/>
        <s v="Deferred Environmental Liability - Other Regulatory Liabilities"/>
        <s v="Reserve for Refund - Other Deferred Credits"/>
        <s v="Over-recovered PGC - Unrecovered Purchased Gas Costs"/>
      </sharedItems>
    </cacheField>
    <cacheField name="Account number" numFmtId="0">
      <sharedItems count="19">
        <s v="26002530"/>
        <s v="2605253G"/>
        <s v="2609253G"/>
        <s v="26202282"/>
        <s v="26PG2530"/>
        <s v="28052281"/>
        <s v="280X2822"/>
        <s v="28102530"/>
        <s v="28152530"/>
        <s v="28152531"/>
        <s v="28192530"/>
        <s v="27782530"/>
        <s v="26112421"/>
        <s v="26202420"/>
        <s v="26OB1911"/>
        <s v="27502530"/>
        <s v="28152540"/>
        <s v="22202530"/>
        <s v="26PG1910"/>
      </sharedItems>
    </cacheField>
    <cacheField name="12/1/2020" numFmtId="164">
      <sharedItems containsSemiMixedTypes="0" containsString="0" containsNumber="1" containsInteger="1" minValue="-2404841" maxValue="5611069"/>
    </cacheField>
    <cacheField name="Jan-21" numFmtId="164">
      <sharedItems containsSemiMixedTypes="0" containsString="0" containsNumber="1" containsInteger="1" minValue="-2407394" maxValue="5611069"/>
    </cacheField>
    <cacheField name="Feb-21" numFmtId="164">
      <sharedItems containsSemiMixedTypes="0" containsString="0" containsNumber="1" containsInteger="1" minValue="-2412627" maxValue="5611069"/>
    </cacheField>
    <cacheField name="Mar-21" numFmtId="164">
      <sharedItems containsSemiMixedTypes="0" containsString="0" containsNumber="1" containsInteger="1" minValue="-2418121" maxValue="5611069"/>
    </cacheField>
    <cacheField name="Apr-21" numFmtId="164">
      <sharedItems containsSemiMixedTypes="0" containsString="0" containsNumber="1" containsInteger="1" minValue="-2420000" maxValue="5611069"/>
    </cacheField>
    <cacheField name="May-21" numFmtId="164">
      <sharedItems containsSemiMixedTypes="0" containsString="0" containsNumber="1" containsInteger="1" minValue="-2420000" maxValue="5611069"/>
    </cacheField>
    <cacheField name="Jun-21" numFmtId="164">
      <sharedItems containsSemiMixedTypes="0" containsString="0" containsNumber="1" containsInteger="1" minValue="-2417487" maxValue="5611069"/>
    </cacheField>
    <cacheField name="Jul-21" numFmtId="164">
      <sharedItems containsSemiMixedTypes="0" containsString="0" containsNumber="1" containsInteger="1" minValue="-2418958" maxValue="5611069"/>
    </cacheField>
    <cacheField name="Aug-21" numFmtId="164">
      <sharedItems containsSemiMixedTypes="0" containsString="0" containsNumber="1" containsInteger="1" minValue="-2420000" maxValue="5611069"/>
    </cacheField>
    <cacheField name="Sep-21" numFmtId="164">
      <sharedItems containsSemiMixedTypes="0" containsString="0" containsNumber="1" containsInteger="1" minValue="-2420000" maxValue="5611069"/>
    </cacheField>
    <cacheField name="Oct-21" numFmtId="164">
      <sharedItems containsSemiMixedTypes="0" containsString="0" containsNumber="1" containsInteger="1" minValue="-2420000" maxValue="5611069"/>
    </cacheField>
    <cacheField name="Nov-21" numFmtId="164">
      <sharedItems containsSemiMixedTypes="0" containsString="0" containsNumber="1" containsInteger="1" minValue="-2420000" maxValue="5611069"/>
    </cacheField>
    <cacheField name="Dec-21" numFmtId="164">
      <sharedItems containsSemiMixedTypes="0" containsString="0" containsNumber="1" containsInteger="1" minValue="-2420000" maxValue="5611069"/>
    </cacheField>
    <cacheField name="Total" numFmtId="164">
      <sharedItems containsSemiMixedTypes="0" containsString="0" containsNumber="1" containsInteger="1" minValue="-31419428" maxValue="72943896"/>
    </cacheField>
    <cacheField name="13-Mo Avg" numFmtId="164">
      <sharedItems containsSemiMixedTypes="0" containsString="0" containsNumber="1" containsInteger="1" minValue="-2416879" maxValue="5611069"/>
    </cacheField>
    <cacheField name="Entity" numFmtId="0">
      <sharedItems count="4">
        <s v="FN"/>
        <s v="CFG"/>
        <s v="FT"/>
        <s v="FI"/>
      </sharedItems>
    </cacheField>
    <cacheField name="FERC" numFmtId="0">
      <sharedItems count="6">
        <s v="253"/>
        <s v="228"/>
        <s v="282"/>
        <s v="242"/>
        <s v="191"/>
        <s v="25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Onsomu, Philip" refreshedDate="44587.400297800923" createdVersion="6" refreshedVersion="6" minRefreshableVersion="3" recordCount="36">
  <cacheSource type="worksheet">
    <worksheetSource ref="A7:S43" sheet="Consolidated"/>
  </cacheSource>
  <cacheFields count="19">
    <cacheField name="Regulatory assets" numFmtId="0">
      <sharedItems count="25">
        <s v="Self Insurance Asset - Other Regulatory Assets"/>
        <s v="GRIP Clearing - Miscellaneous Deferred Debits GRIP"/>
        <s v="Unrecovered PGC-DB CLR - Miscellaneous Deferred Debits"/>
        <s v="Environmental Regulatory Assets - Other Regulatory Assets"/>
        <s v="Deferred Rate Case - Miscellaneous Deferred Debits"/>
        <s v="Unrecovered Piping &amp; Conversion - Miscellaneous Deferred Debits"/>
        <s v="Unrecovered Area Expansion Costs - Accounts Receivable"/>
        <s v="Retirement Plans - Other Regulatory Assets"/>
        <s v="Regulatory Asset - Acquisition Adjustment"/>
        <s v="Regulatory Asset - Acquisition Adjustment (2nd acct)"/>
        <s v="Regulatory Asset - Accumulated Amort Acquisition Adjustment"/>
        <s v="Regulatory Asset - Accumulated Amort Acquisition Adjustment (2nd acct)"/>
        <s v="Regulatory Asset-COVID-19 - Other Regulatory Assets"/>
        <s v="Clearing Account - Clearing Accounts"/>
        <s v="Clearing Account - Clearing Accounts GRIP"/>
        <s v="Flex Rate Asset - Misc Current &amp; Accrued Liabilities"/>
        <s v="Flex Rate Asset - Prior Yr-Misc Current &amp; Accr Liab"/>
        <s v="Unrecovered PGC - Operational Balancing Account"/>
        <s v="Environmental Regulatory Assets - Environmental Regulatory Assets"/>
        <s v="Environmental Regulatory Assets Contra - Environmental Regulatory Assets"/>
        <s v="Regulatory Asset - Other Regulatory Assets (Self Ins)"/>
        <s v="Regulatory Asset - Miscellaneous Deferred Debits"/>
        <s v="Contract Asset (current) - Miscellaneous Deferred Debits"/>
        <s v="Deferred Costs (seeking recovery) - Miscellaneous Deferred Debits"/>
        <s v="Contract Asset (non-current) - Miscellaneous Deferred Debits"/>
      </sharedItems>
    </cacheField>
    <cacheField name="Account number" numFmtId="0">
      <sharedItems count="25">
        <s v="16201823"/>
        <s v="1609186G"/>
        <s v="16PG1860"/>
        <s v="17201823"/>
        <s v="17601860"/>
        <s v="17731860"/>
        <s v="17741420"/>
        <s v="17811823"/>
        <s v="17991140"/>
        <s v="17991141"/>
        <s v="17991150"/>
        <s v="17991151"/>
        <s v="17CO1823"/>
        <s v="19901840"/>
        <s v="1990184G"/>
        <s v="16302420"/>
        <s v="16302421"/>
        <s v="16911911"/>
        <s v="17201865"/>
        <s v="17291865"/>
        <s v="17991740"/>
        <s v="17991860"/>
        <s v="15901860"/>
        <s v="19831860"/>
        <s v="19301860"/>
      </sharedItems>
    </cacheField>
    <cacheField name="12/1/2020" numFmtId="164">
      <sharedItems containsSemiMixedTypes="0" containsString="0" containsNumber="1" containsInteger="1" minValue="-16926704" maxValue="51076898"/>
    </cacheField>
    <cacheField name="Jan-21" numFmtId="164">
      <sharedItems containsSemiMixedTypes="0" containsString="0" containsNumber="1" containsInteger="1" minValue="-17078513" maxValue="51076898"/>
    </cacheField>
    <cacheField name="Feb-21" numFmtId="164">
      <sharedItems containsSemiMixedTypes="0" containsString="0" containsNumber="1" containsInteger="1" minValue="-17230322" maxValue="51076898"/>
    </cacheField>
    <cacheField name="Mar-21" numFmtId="164">
      <sharedItems containsSemiMixedTypes="0" containsString="0" containsNumber="1" containsInteger="1" minValue="-17382131" maxValue="51076898"/>
    </cacheField>
    <cacheField name="Apr-21" numFmtId="164">
      <sharedItems containsSemiMixedTypes="0" containsString="0" containsNumber="1" containsInteger="1" minValue="-17533940" maxValue="51076898"/>
    </cacheField>
    <cacheField name="May-21" numFmtId="164">
      <sharedItems containsSemiMixedTypes="0" containsString="0" containsNumber="1" containsInteger="1" minValue="-17685749" maxValue="51076898"/>
    </cacheField>
    <cacheField name="Jun-21" numFmtId="164">
      <sharedItems containsSemiMixedTypes="0" containsString="0" containsNumber="1" containsInteger="1" minValue="-17837558" maxValue="51076898"/>
    </cacheField>
    <cacheField name="Jul-21" numFmtId="164">
      <sharedItems containsSemiMixedTypes="0" containsString="0" containsNumber="1" containsInteger="1" minValue="-17989367" maxValue="51076898"/>
    </cacheField>
    <cacheField name="Aug-21" numFmtId="164">
      <sharedItems containsSemiMixedTypes="0" containsString="0" containsNumber="1" containsInteger="1" minValue="-18141176" maxValue="51076898"/>
    </cacheField>
    <cacheField name="Sep-21" numFmtId="164">
      <sharedItems containsSemiMixedTypes="0" containsString="0" containsNumber="1" containsInteger="1" minValue="-18292985" maxValue="51076898"/>
    </cacheField>
    <cacheField name="Oct-21" numFmtId="164">
      <sharedItems containsSemiMixedTypes="0" containsString="0" containsNumber="1" containsInteger="1" minValue="-18444794" maxValue="51076898"/>
    </cacheField>
    <cacheField name="Nov-21" numFmtId="164">
      <sharedItems containsSemiMixedTypes="0" containsString="0" containsNumber="1" containsInteger="1" minValue="-18596603" maxValue="51076898"/>
    </cacheField>
    <cacheField name="Dec-21" numFmtId="164">
      <sharedItems containsSemiMixedTypes="0" containsString="0" containsNumber="1" containsInteger="1" minValue="-18748412" maxValue="51076898"/>
    </cacheField>
    <cacheField name="Total" numFmtId="164">
      <sharedItems containsSemiMixedTypes="0" containsString="0" containsNumber="1" containsInteger="1" minValue="-231888252" maxValue="663999677"/>
    </cacheField>
    <cacheField name="13-Mo Avg" numFmtId="164">
      <sharedItems containsSemiMixedTypes="0" containsString="0" containsNumber="1" containsInteger="1" minValue="-17837558" maxValue="51076898"/>
    </cacheField>
    <cacheField name="Entity" numFmtId="0">
      <sharedItems count="4">
        <s v="FN"/>
        <s v="CFG"/>
        <s v="FT"/>
        <s v="FI"/>
      </sharedItems>
    </cacheField>
    <cacheField name="FERC Accou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s v="16201823"/>
    <n v="54504"/>
    <n v="19863"/>
    <n v="21532"/>
    <n v="6308"/>
    <n v="4542"/>
    <n v="3785"/>
    <n v="0"/>
    <n v="0"/>
    <n v="0"/>
    <n v="0"/>
    <n v="0"/>
    <n v="0"/>
    <x v="0"/>
    <n v="110535"/>
    <n v="8503"/>
    <x v="0"/>
    <x v="0"/>
  </r>
  <r>
    <x v="1"/>
    <s v="1609186G"/>
    <n v="0"/>
    <n v="0"/>
    <n v="0"/>
    <n v="0"/>
    <n v="0"/>
    <n v="0"/>
    <n v="0"/>
    <n v="246006"/>
    <n v="657100"/>
    <n v="1028609"/>
    <n v="1430062"/>
    <n v="1688294"/>
    <x v="1"/>
    <n v="6836823"/>
    <n v="525909"/>
    <x v="0"/>
    <x v="1"/>
  </r>
  <r>
    <x v="2"/>
    <s v="16PG1860"/>
    <n v="179296"/>
    <n v="0"/>
    <n v="0"/>
    <n v="0"/>
    <n v="0"/>
    <n v="0"/>
    <n v="0"/>
    <n v="0"/>
    <n v="0"/>
    <n v="0"/>
    <n v="0"/>
    <n v="0"/>
    <x v="2"/>
    <n v="1557741"/>
    <n v="119826"/>
    <x v="0"/>
    <x v="1"/>
  </r>
  <r>
    <x v="3"/>
    <s v="17201823"/>
    <n v="1603930"/>
    <n v="1565901"/>
    <n v="1527872"/>
    <n v="1489843"/>
    <n v="1451814"/>
    <n v="1413785"/>
    <n v="1375756"/>
    <n v="1337727"/>
    <n v="1299698"/>
    <n v="1261669"/>
    <n v="1223640"/>
    <n v="1185611"/>
    <x v="3"/>
    <n v="17884822"/>
    <n v="1375756"/>
    <x v="0"/>
    <x v="0"/>
  </r>
  <r>
    <x v="4"/>
    <s v="17601860"/>
    <n v="0"/>
    <n v="701"/>
    <n v="7198"/>
    <n v="20113"/>
    <n v="25354"/>
    <n v="28441"/>
    <n v="34488"/>
    <n v="39304"/>
    <n v="66450"/>
    <n v="74394"/>
    <n v="108375"/>
    <n v="135703"/>
    <x v="4"/>
    <n v="830315"/>
    <n v="63870"/>
    <x v="0"/>
    <x v="1"/>
  </r>
  <r>
    <x v="5"/>
    <s v="17731860"/>
    <n v="838066"/>
    <n v="831653"/>
    <n v="839270"/>
    <n v="849797"/>
    <n v="845906"/>
    <n v="848124"/>
    <n v="836174"/>
    <n v="833053"/>
    <n v="820396"/>
    <n v="808954"/>
    <n v="801912"/>
    <n v="797380"/>
    <x v="5"/>
    <n v="10734082"/>
    <n v="825699"/>
    <x v="0"/>
    <x v="1"/>
  </r>
  <r>
    <x v="6"/>
    <s v="17741420"/>
    <n v="2717505"/>
    <n v="2706544"/>
    <n v="2695230"/>
    <n v="2683122"/>
    <n v="2669714"/>
    <n v="3055872"/>
    <n v="3040816"/>
    <n v="3641450"/>
    <n v="3633655"/>
    <n v="3624332"/>
    <n v="3612286"/>
    <n v="3598780"/>
    <x v="6"/>
    <n v="41325190"/>
    <n v="3178861"/>
    <x v="0"/>
    <x v="2"/>
  </r>
  <r>
    <x v="7"/>
    <s v="17811823"/>
    <n v="11239311"/>
    <n v="11239311"/>
    <n v="11239311"/>
    <n v="11156314"/>
    <n v="11156314"/>
    <n v="11156314"/>
    <n v="11073317"/>
    <n v="11073317"/>
    <n v="11073317"/>
    <n v="10990320"/>
    <n v="10990320"/>
    <n v="10990320"/>
    <x v="7"/>
    <n v="142743316"/>
    <n v="10980255"/>
    <x v="0"/>
    <x v="0"/>
  </r>
  <r>
    <x v="8"/>
    <s v="17991140"/>
    <n v="51076898"/>
    <n v="51076898"/>
    <n v="51076898"/>
    <n v="51076898"/>
    <n v="51076898"/>
    <n v="51076898"/>
    <n v="51076898"/>
    <n v="51076898"/>
    <n v="51076898"/>
    <n v="51076898"/>
    <n v="51076898"/>
    <n v="51076898"/>
    <x v="8"/>
    <n v="663999677"/>
    <n v="51076898"/>
    <x v="0"/>
    <x v="3"/>
  </r>
  <r>
    <x v="9"/>
    <s v="17991141"/>
    <n v="-6518569"/>
    <n v="-6518569"/>
    <n v="-6518569"/>
    <n v="-6518569"/>
    <n v="-6518569"/>
    <n v="-6518569"/>
    <n v="-6518569"/>
    <n v="-6518569"/>
    <n v="-6518569"/>
    <n v="-6518569"/>
    <n v="-6518569"/>
    <n v="-6518569"/>
    <x v="9"/>
    <n v="-84741397"/>
    <n v="-6518569"/>
    <x v="0"/>
    <x v="3"/>
  </r>
  <r>
    <x v="10"/>
    <s v="17991150"/>
    <n v="-16926704"/>
    <n v="-17078513"/>
    <n v="-17230322"/>
    <n v="-17382131"/>
    <n v="-17533940"/>
    <n v="-17685749"/>
    <n v="-17837558"/>
    <n v="-17989367"/>
    <n v="-18141176"/>
    <n v="-18292985"/>
    <n v="-18444794"/>
    <n v="-18596603"/>
    <x v="10"/>
    <n v="-231888252"/>
    <n v="-17837558"/>
    <x v="0"/>
    <x v="4"/>
  </r>
  <r>
    <x v="11"/>
    <s v="17991151"/>
    <n v="895680"/>
    <n v="920560"/>
    <n v="945440"/>
    <n v="970320"/>
    <n v="995200"/>
    <n v="1020080"/>
    <n v="1044960"/>
    <n v="1069840"/>
    <n v="1094720"/>
    <n v="1119600"/>
    <n v="1144480"/>
    <n v="1169360"/>
    <x v="11"/>
    <n v="13584480"/>
    <n v="1044960"/>
    <x v="0"/>
    <x v="4"/>
  </r>
  <r>
    <x v="12"/>
    <s v="17CO1823"/>
    <n v="762138"/>
    <n v="782422"/>
    <n v="800094"/>
    <n v="660389"/>
    <n v="679298"/>
    <n v="695717"/>
    <n v="623580"/>
    <n v="577153"/>
    <n v="577153"/>
    <n v="577153"/>
    <n v="577153"/>
    <n v="577153"/>
    <x v="12"/>
    <n v="8466556"/>
    <n v="651274"/>
    <x v="0"/>
    <x v="0"/>
  </r>
  <r>
    <x v="13"/>
    <s v="19901840"/>
    <n v="151160"/>
    <n v="227673"/>
    <n v="104891"/>
    <n v="208877"/>
    <n v="153570"/>
    <n v="131148"/>
    <n v="70911"/>
    <n v="55748"/>
    <n v="112084"/>
    <n v="139205"/>
    <n v="141206"/>
    <n v="149931"/>
    <x v="13"/>
    <n v="1850852"/>
    <n v="142373"/>
    <x v="0"/>
    <x v="5"/>
  </r>
  <r>
    <x v="14"/>
    <s v="1990184G"/>
    <n v="389943"/>
    <n v="97171"/>
    <n v="117101"/>
    <n v="153474"/>
    <n v="153474"/>
    <n v="190896"/>
    <n v="145505"/>
    <n v="112845"/>
    <n v="112845"/>
    <n v="84114"/>
    <n v="84435"/>
    <n v="54084"/>
    <x v="14"/>
    <n v="1697894"/>
    <n v="130607"/>
    <x v="0"/>
    <x v="5"/>
  </r>
  <r>
    <x v="1"/>
    <s v="1609186G"/>
    <n v="278276"/>
    <n v="278276"/>
    <n v="194635"/>
    <n v="136971"/>
    <n v="106287"/>
    <n v="129524"/>
    <n v="178389"/>
    <n v="209618"/>
    <n v="244590"/>
    <n v="309111"/>
    <n v="342238"/>
    <n v="349131"/>
    <x v="15"/>
    <n v="3071164"/>
    <n v="236243"/>
    <x v="1"/>
    <x v="1"/>
  </r>
  <r>
    <x v="15"/>
    <s v="16302420"/>
    <n v="842256"/>
    <n v="842315"/>
    <n v="842357"/>
    <n v="842391"/>
    <n v="842416"/>
    <n v="842441"/>
    <n v="842466"/>
    <n v="842500"/>
    <n v="842534"/>
    <n v="842568"/>
    <n v="842610"/>
    <n v="842652"/>
    <x v="16"/>
    <n v="10952203"/>
    <n v="842477"/>
    <x v="1"/>
    <x v="6"/>
  </r>
  <r>
    <x v="16"/>
    <s v="16302421"/>
    <n v="-842256"/>
    <n v="-842315"/>
    <n v="-842357"/>
    <n v="-842391"/>
    <n v="-836248"/>
    <n v="-831417"/>
    <n v="-826932"/>
    <n v="-822369"/>
    <n v="-817987"/>
    <n v="-842568"/>
    <n v="-842610"/>
    <n v="-842652"/>
    <x v="17"/>
    <n v="-10874797"/>
    <n v="-836523"/>
    <x v="1"/>
    <x v="6"/>
  </r>
  <r>
    <x v="17"/>
    <s v="16911911"/>
    <n v="39681"/>
    <n v="39681"/>
    <n v="0"/>
    <n v="0"/>
    <n v="141366"/>
    <n v="266155"/>
    <n v="0"/>
    <n v="0"/>
    <n v="0"/>
    <n v="0"/>
    <n v="0"/>
    <n v="0"/>
    <x v="0"/>
    <n v="486883"/>
    <n v="37453"/>
    <x v="1"/>
    <x v="7"/>
  </r>
  <r>
    <x v="18"/>
    <s v="17201865"/>
    <n v="2420000"/>
    <n v="2420000"/>
    <n v="2420000"/>
    <n v="2420000"/>
    <n v="2420000"/>
    <n v="2438113"/>
    <n v="2438113"/>
    <n v="2441355"/>
    <n v="2445662"/>
    <n v="2448672"/>
    <n v="2460632"/>
    <n v="2460809"/>
    <x v="18"/>
    <n v="31701744"/>
    <n v="2438596"/>
    <x v="1"/>
    <x v="1"/>
  </r>
  <r>
    <x v="19"/>
    <s v="17291865"/>
    <n v="-2420000"/>
    <n v="-2420000"/>
    <n v="-2420000"/>
    <n v="-2420000"/>
    <n v="-2416757"/>
    <n v="-2416757"/>
    <n v="-2416757"/>
    <n v="-2420000"/>
    <n v="-2420000"/>
    <n v="-2420000"/>
    <n v="-2420000"/>
    <n v="-2420000"/>
    <x v="19"/>
    <n v="-31450272"/>
    <n v="-2419252"/>
    <x v="1"/>
    <x v="1"/>
  </r>
  <r>
    <x v="4"/>
    <s v="17601860"/>
    <n v="0"/>
    <n v="140"/>
    <n v="7138"/>
    <n v="11226"/>
    <n v="13889"/>
    <n v="13978"/>
    <n v="18224"/>
    <n v="20437"/>
    <n v="22804"/>
    <n v="23504"/>
    <n v="24167"/>
    <n v="23768"/>
    <x v="20"/>
    <n v="205288"/>
    <n v="15791"/>
    <x v="1"/>
    <x v="1"/>
  </r>
  <r>
    <x v="20"/>
    <s v="17991740"/>
    <n v="49955"/>
    <n v="35555"/>
    <n v="35555"/>
    <n v="17555"/>
    <n v="17555"/>
    <n v="15155"/>
    <n v="13955"/>
    <n v="12755"/>
    <n v="11555"/>
    <n v="10355"/>
    <n v="9155"/>
    <n v="7955"/>
    <x v="21"/>
    <n v="243812"/>
    <n v="18755"/>
    <x v="1"/>
    <x v="8"/>
  </r>
  <r>
    <x v="12"/>
    <s v="17CO1823"/>
    <n v="105738"/>
    <n v="114536"/>
    <n v="122465"/>
    <n v="107341"/>
    <n v="112322"/>
    <n v="116962"/>
    <n v="73451"/>
    <n v="149438"/>
    <n v="149438"/>
    <n v="149438"/>
    <n v="149438"/>
    <n v="149438"/>
    <x v="22"/>
    <n v="1649441"/>
    <n v="126880"/>
    <x v="1"/>
    <x v="0"/>
  </r>
  <r>
    <x v="4"/>
    <s v="17601860"/>
    <n v="0"/>
    <n v="0"/>
    <n v="2"/>
    <n v="40"/>
    <n v="61"/>
    <n v="65"/>
    <n v="79"/>
    <n v="90"/>
    <n v="105"/>
    <n v="120"/>
    <n v="124"/>
    <n v="122"/>
    <x v="23"/>
    <n v="934"/>
    <n v="72"/>
    <x v="2"/>
    <x v="1"/>
  </r>
  <r>
    <x v="12"/>
    <s v="17CO1823"/>
    <n v="2475"/>
    <n v="2698"/>
    <n v="2901"/>
    <n v="4011"/>
    <n v="4082"/>
    <n v="4144"/>
    <n v="3887"/>
    <n v="4498"/>
    <n v="4498"/>
    <n v="4498"/>
    <n v="4498"/>
    <n v="4498"/>
    <x v="24"/>
    <n v="51186"/>
    <n v="3937"/>
    <x v="2"/>
    <x v="0"/>
  </r>
  <r>
    <x v="4"/>
    <s v="17601860"/>
    <n v="0"/>
    <n v="0"/>
    <n v="7"/>
    <n v="126"/>
    <n v="191"/>
    <n v="207"/>
    <n v="249"/>
    <n v="287"/>
    <n v="335"/>
    <n v="382"/>
    <n v="395"/>
    <n v="387"/>
    <x v="25"/>
    <n v="2969"/>
    <n v="228"/>
    <x v="3"/>
    <x v="1"/>
  </r>
  <r>
    <x v="8"/>
    <s v="17991140"/>
    <n v="745800"/>
    <n v="745800"/>
    <n v="745800"/>
    <n v="745800"/>
    <n v="745800"/>
    <n v="745800"/>
    <n v="745800"/>
    <n v="745800"/>
    <n v="745800"/>
    <n v="745800"/>
    <n v="745800"/>
    <n v="745800"/>
    <x v="26"/>
    <n v="9695394"/>
    <n v="745800"/>
    <x v="3"/>
    <x v="3"/>
  </r>
  <r>
    <x v="10"/>
    <s v="17991150"/>
    <n v="-517889"/>
    <n v="-522032"/>
    <n v="-526175"/>
    <n v="-530318"/>
    <n v="-534461"/>
    <n v="-538604"/>
    <n v="-542747"/>
    <n v="-546890"/>
    <n v="-551033"/>
    <n v="-555176"/>
    <n v="-559319"/>
    <n v="-563462"/>
    <x v="27"/>
    <n v="-7055705"/>
    <n v="-542747"/>
    <x v="3"/>
    <x v="4"/>
  </r>
  <r>
    <x v="21"/>
    <s v="17991860"/>
    <n v="35140"/>
    <n v="35140"/>
    <n v="35140"/>
    <n v="35140"/>
    <n v="35140"/>
    <n v="35140"/>
    <n v="35140"/>
    <n v="35140"/>
    <n v="35140"/>
    <n v="35140"/>
    <n v="35140"/>
    <n v="35140"/>
    <x v="28"/>
    <n v="456816"/>
    <n v="35140"/>
    <x v="3"/>
    <x v="1"/>
  </r>
  <r>
    <x v="12"/>
    <s v="17CO1823"/>
    <n v="1534"/>
    <n v="1534"/>
    <n v="1534"/>
    <n v="187"/>
    <n v="187"/>
    <n v="187"/>
    <n v="187"/>
    <n v="550"/>
    <n v="550"/>
    <n v="550"/>
    <n v="550"/>
    <n v="550"/>
    <x v="29"/>
    <n v="8652"/>
    <n v="666"/>
    <x v="3"/>
    <x v="0"/>
  </r>
  <r>
    <x v="22"/>
    <s v="15901860"/>
    <n v="18000"/>
    <n v="18000"/>
    <n v="18000"/>
    <n v="18000"/>
    <n v="18000"/>
    <n v="18000"/>
    <n v="18000"/>
    <n v="18000"/>
    <n v="18000"/>
    <n v="18000"/>
    <n v="18000"/>
    <n v="18000"/>
    <x v="30"/>
    <n v="234000"/>
    <n v="18000"/>
    <x v="1"/>
    <x v="1"/>
  </r>
  <r>
    <x v="13"/>
    <s v="19901840"/>
    <n v="56512"/>
    <n v="48379"/>
    <n v="44899"/>
    <n v="37672"/>
    <n v="25814"/>
    <n v="15300"/>
    <n v="12300"/>
    <n v="17831"/>
    <n v="16133"/>
    <n v="17647"/>
    <n v="27534"/>
    <n v="27096"/>
    <x v="31"/>
    <n v="375842"/>
    <n v="28911"/>
    <x v="1"/>
    <x v="5"/>
  </r>
  <r>
    <x v="14"/>
    <s v="1990184G"/>
    <n v="0"/>
    <n v="9313"/>
    <n v="9313"/>
    <n v="0"/>
    <n v="0"/>
    <n v="0"/>
    <n v="0"/>
    <n v="0"/>
    <n v="0"/>
    <n v="0"/>
    <n v="0"/>
    <n v="0"/>
    <x v="0"/>
    <n v="18627"/>
    <n v="1433"/>
    <x v="1"/>
    <x v="5"/>
  </r>
  <r>
    <x v="23"/>
    <s v="19831860"/>
    <n v="0"/>
    <n v="0"/>
    <n v="0"/>
    <n v="0"/>
    <n v="0"/>
    <n v="0"/>
    <n v="0"/>
    <n v="0"/>
    <n v="0"/>
    <n v="0"/>
    <n v="0"/>
    <n v="0"/>
    <x v="0"/>
    <n v="0"/>
    <n v="0"/>
    <x v="1"/>
    <x v="1"/>
  </r>
  <r>
    <x v="24"/>
    <s v="19301860"/>
    <n v="384000"/>
    <n v="382500"/>
    <n v="381000"/>
    <n v="379500"/>
    <n v="378000"/>
    <n v="376500"/>
    <n v="375000"/>
    <n v="373500"/>
    <n v="372000"/>
    <n v="370500"/>
    <n v="369000"/>
    <n v="367500"/>
    <x v="32"/>
    <n v="4875000"/>
    <n v="375000"/>
    <x v="1"/>
    <x v="1"/>
  </r>
  <r>
    <x v="25"/>
    <m/>
    <m/>
    <m/>
    <m/>
    <m/>
    <m/>
    <m/>
    <m/>
    <m/>
    <m/>
    <m/>
    <m/>
    <m/>
    <x v="33"/>
    <m/>
    <m/>
    <x v="4"/>
    <x v="9"/>
  </r>
  <r>
    <x v="25"/>
    <m/>
    <m/>
    <m/>
    <m/>
    <m/>
    <m/>
    <m/>
    <m/>
    <m/>
    <m/>
    <m/>
    <m/>
    <m/>
    <x v="33"/>
    <m/>
    <m/>
    <x v="4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x v="0"/>
    <n v="275836"/>
    <n v="407900"/>
    <n v="535579"/>
    <n v="395513"/>
    <n v="435166"/>
    <n v="383774"/>
    <n v="552602"/>
    <n v="583535"/>
    <n v="437818"/>
    <n v="616588"/>
    <n v="648715"/>
    <n v="560686"/>
    <n v="566599"/>
    <n v="6400308"/>
    <n v="492331"/>
    <x v="0"/>
    <x v="0"/>
  </r>
  <r>
    <x v="1"/>
    <x v="1"/>
    <n v="-1293720"/>
    <n v="-1044528"/>
    <n v="-1008367"/>
    <n v="-994148"/>
    <n v="-1045278"/>
    <n v="-1241230"/>
    <n v="-1551755"/>
    <n v="-1622865"/>
    <n v="-1622865"/>
    <n v="-1622865"/>
    <n v="-1622865"/>
    <n v="-1622865"/>
    <n v="-1622865"/>
    <n v="-17916216"/>
    <n v="-1378170"/>
    <x v="0"/>
    <x v="0"/>
  </r>
  <r>
    <x v="2"/>
    <x v="2"/>
    <n v="1622865"/>
    <n v="1622865"/>
    <n v="1622865"/>
    <n v="1622865"/>
    <n v="1622865"/>
    <n v="1622865"/>
    <n v="1622865"/>
    <n v="1622865"/>
    <n v="1622865"/>
    <n v="1622865"/>
    <n v="1622865"/>
    <n v="1622865"/>
    <n v="1622865"/>
    <n v="21097245"/>
    <n v="1622865"/>
    <x v="0"/>
    <x v="0"/>
  </r>
  <r>
    <x v="3"/>
    <x v="3"/>
    <n v="0"/>
    <n v="0"/>
    <n v="0"/>
    <n v="0"/>
    <n v="0"/>
    <n v="0"/>
    <n v="13747"/>
    <n v="9621"/>
    <n v="20095"/>
    <n v="30484"/>
    <n v="41055"/>
    <n v="37117"/>
    <n v="44618"/>
    <n v="196736"/>
    <n v="15134"/>
    <x v="0"/>
    <x v="1"/>
  </r>
  <r>
    <x v="4"/>
    <x v="4"/>
    <n v="0"/>
    <n v="1139527"/>
    <n v="1948008"/>
    <n v="2250464"/>
    <n v="3036496"/>
    <n v="3312802"/>
    <n v="3333872"/>
    <n v="3093692"/>
    <n v="2461557"/>
    <n v="2314355"/>
    <n v="1464123"/>
    <n v="209619"/>
    <n v="0"/>
    <n v="24564514"/>
    <n v="1889578"/>
    <x v="0"/>
    <x v="0"/>
  </r>
  <r>
    <x v="5"/>
    <x v="5"/>
    <n v="662950"/>
    <n v="663450"/>
    <n v="663950"/>
    <n v="664450"/>
    <n v="664950"/>
    <n v="665450"/>
    <n v="665950"/>
    <n v="666450"/>
    <n v="666950"/>
    <n v="667450"/>
    <n v="667950"/>
    <n v="668450"/>
    <n v="655534"/>
    <n v="8643936"/>
    <n v="664918"/>
    <x v="0"/>
    <x v="1"/>
  </r>
  <r>
    <x v="6"/>
    <x v="6"/>
    <n v="74269"/>
    <n v="74269"/>
    <n v="74269"/>
    <n v="74269"/>
    <n v="74269"/>
    <n v="74269"/>
    <n v="74269"/>
    <n v="74269"/>
    <n v="74269"/>
    <n v="74269"/>
    <n v="74269"/>
    <n v="74269"/>
    <n v="74269"/>
    <n v="965497"/>
    <n v="74269"/>
    <x v="0"/>
    <x v="2"/>
  </r>
  <r>
    <x v="7"/>
    <x v="7"/>
    <n v="5611069"/>
    <n v="5611069"/>
    <n v="5611069"/>
    <n v="5611069"/>
    <n v="5611069"/>
    <n v="5611069"/>
    <n v="5611069"/>
    <n v="5611069"/>
    <n v="5611069"/>
    <n v="5611069"/>
    <n v="5611069"/>
    <n v="5611069"/>
    <n v="5611069"/>
    <n v="72943896"/>
    <n v="5611069"/>
    <x v="0"/>
    <x v="0"/>
  </r>
  <r>
    <x v="8"/>
    <x v="8"/>
    <n v="-1277217"/>
    <n v="-1312352"/>
    <n v="-1327946"/>
    <n v="-1396508"/>
    <n v="-1380310"/>
    <n v="-1431293"/>
    <n v="-1431622"/>
    <n v="-1507509"/>
    <n v="-1510272"/>
    <n v="-1509654"/>
    <n v="-1522834"/>
    <n v="-1535559"/>
    <n v="-1566589"/>
    <n v="-18709665"/>
    <n v="-1439205"/>
    <x v="0"/>
    <x v="0"/>
  </r>
  <r>
    <x v="9"/>
    <x v="9"/>
    <n v="1603930"/>
    <n v="1565901"/>
    <n v="1527872"/>
    <n v="1489843"/>
    <n v="1451814"/>
    <n v="1413785"/>
    <n v="1375756"/>
    <n v="1337727"/>
    <n v="1299698"/>
    <n v="1261669"/>
    <n v="1223640"/>
    <n v="1185611"/>
    <n v="1147582"/>
    <n v="17884822"/>
    <n v="1375756"/>
    <x v="0"/>
    <x v="0"/>
  </r>
  <r>
    <x v="10"/>
    <x v="10"/>
    <n v="-1654000"/>
    <n v="-1654000"/>
    <n v="-1654000"/>
    <n v="-1654000"/>
    <n v="-1654000"/>
    <n v="-1654000"/>
    <n v="-1654000"/>
    <n v="-1654000"/>
    <n v="-1654000"/>
    <n v="-1654000"/>
    <n v="-1654000"/>
    <n v="-1654000"/>
    <n v="-1654000"/>
    <n v="-21502000"/>
    <n v="-1654000"/>
    <x v="0"/>
    <x v="0"/>
  </r>
  <r>
    <x v="8"/>
    <x v="11"/>
    <n v="1654000"/>
    <n v="1654000"/>
    <n v="1654000"/>
    <n v="1654000"/>
    <n v="1654000"/>
    <n v="1654000"/>
    <n v="1654000"/>
    <n v="1654000"/>
    <n v="1654000"/>
    <n v="1654000"/>
    <n v="1654000"/>
    <n v="1654000"/>
    <n v="1654000"/>
    <n v="21502000"/>
    <n v="1654000"/>
    <x v="0"/>
    <x v="0"/>
  </r>
  <r>
    <x v="0"/>
    <x v="0"/>
    <n v="83065"/>
    <n v="122835"/>
    <n v="161284"/>
    <n v="119104"/>
    <n v="131045"/>
    <n v="115569"/>
    <n v="166410"/>
    <n v="175725"/>
    <n v="131844"/>
    <n v="185679"/>
    <n v="195354"/>
    <n v="168844"/>
    <n v="170625"/>
    <n v="1927384"/>
    <n v="148260"/>
    <x v="1"/>
    <x v="0"/>
  </r>
  <r>
    <x v="11"/>
    <x v="12"/>
    <n v="64662"/>
    <n v="64666"/>
    <n v="64669"/>
    <n v="64671"/>
    <n v="64673"/>
    <n v="64675"/>
    <n v="64677"/>
    <n v="64679"/>
    <n v="64680"/>
    <n v="35670"/>
    <n v="30899"/>
    <n v="25586"/>
    <n v="18730"/>
    <n v="692941"/>
    <n v="53303"/>
    <x v="1"/>
    <x v="3"/>
  </r>
  <r>
    <x v="1"/>
    <x v="1"/>
    <n v="-278276"/>
    <n v="-208058"/>
    <n v="-194635"/>
    <n v="-136971"/>
    <n v="-106287"/>
    <n v="-129524"/>
    <n v="-178389"/>
    <n v="-178389"/>
    <n v="-178389"/>
    <n v="-178389"/>
    <n v="-178389"/>
    <n v="-178389"/>
    <n v="-178389"/>
    <n v="-2302475"/>
    <n v="-177113"/>
    <x v="1"/>
    <x v="0"/>
  </r>
  <r>
    <x v="2"/>
    <x v="2"/>
    <n v="278276"/>
    <n v="278276"/>
    <n v="194635"/>
    <n v="136971"/>
    <n v="106287"/>
    <n v="129524"/>
    <n v="178389"/>
    <n v="178389"/>
    <n v="178389"/>
    <n v="178389"/>
    <n v="178389"/>
    <n v="178389"/>
    <n v="178389"/>
    <n v="2372693"/>
    <n v="182515"/>
    <x v="1"/>
    <x v="0"/>
  </r>
  <r>
    <x v="12"/>
    <x v="13"/>
    <n v="28800"/>
    <n v="15600"/>
    <n v="16800"/>
    <n v="0"/>
    <n v="1200"/>
    <n v="0"/>
    <n v="0"/>
    <n v="0"/>
    <n v="0"/>
    <n v="0"/>
    <n v="0"/>
    <n v="0"/>
    <n v="0"/>
    <n v="62400"/>
    <n v="4800"/>
    <x v="1"/>
    <x v="3"/>
  </r>
  <r>
    <x v="13"/>
    <x v="14"/>
    <n v="0"/>
    <n v="11570"/>
    <n v="49117"/>
    <n v="228313"/>
    <n v="0"/>
    <n v="0"/>
    <n v="8358"/>
    <n v="173322"/>
    <n v="387227"/>
    <n v="497930"/>
    <n v="163523"/>
    <n v="170829"/>
    <n v="291411"/>
    <n v="1981599"/>
    <n v="152431"/>
    <x v="1"/>
    <x v="4"/>
  </r>
  <r>
    <x v="14"/>
    <x v="15"/>
    <n v="164630"/>
    <n v="183917"/>
    <n v="164204"/>
    <n v="144491"/>
    <n v="124778"/>
    <n v="105065"/>
    <n v="85352"/>
    <n v="65639"/>
    <n v="45926"/>
    <n v="26213"/>
    <n v="6500"/>
    <n v="184343"/>
    <n v="164630"/>
    <n v="1485401"/>
    <n v="114262"/>
    <x v="1"/>
    <x v="0"/>
  </r>
  <r>
    <x v="7"/>
    <x v="7"/>
    <n v="-2404841"/>
    <n v="-2407394"/>
    <n v="-2412627"/>
    <n v="-2418121"/>
    <n v="-2420000"/>
    <n v="-2420000"/>
    <n v="-2417487"/>
    <n v="-2418958"/>
    <n v="-2420000"/>
    <n v="-2420000"/>
    <n v="-2420000"/>
    <n v="-2420000"/>
    <n v="-2420000"/>
    <n v="-31419428"/>
    <n v="-2416879"/>
    <x v="1"/>
    <x v="0"/>
  </r>
  <r>
    <x v="15"/>
    <x v="16"/>
    <n v="2420000"/>
    <n v="2420000"/>
    <n v="2420000"/>
    <n v="2420000"/>
    <n v="2420000"/>
    <n v="2420000"/>
    <n v="2420000"/>
    <n v="2420000"/>
    <n v="2420000"/>
    <n v="2420000"/>
    <n v="2420000"/>
    <n v="2420000"/>
    <n v="2420000"/>
    <n v="31460000"/>
    <n v="2420000"/>
    <x v="1"/>
    <x v="5"/>
  </r>
  <r>
    <x v="16"/>
    <x v="17"/>
    <n v="100000"/>
    <n v="100000"/>
    <n v="100000"/>
    <n v="100000"/>
    <n v="100000"/>
    <n v="100000"/>
    <n v="100000"/>
    <n v="100000"/>
    <n v="100000"/>
    <n v="100000"/>
    <n v="100000"/>
    <n v="100000"/>
    <n v="100000"/>
    <n v="1300000"/>
    <n v="100000"/>
    <x v="1"/>
    <x v="0"/>
  </r>
  <r>
    <x v="0"/>
    <x v="0"/>
    <n v="2554"/>
    <n v="3776"/>
    <n v="4958"/>
    <n v="3662"/>
    <n v="4029"/>
    <n v="3553"/>
    <n v="5116"/>
    <n v="5402"/>
    <n v="4053"/>
    <n v="5708"/>
    <n v="6006"/>
    <n v="5191"/>
    <n v="5246"/>
    <n v="59255"/>
    <n v="4558"/>
    <x v="2"/>
    <x v="0"/>
  </r>
  <r>
    <x v="1"/>
    <x v="1"/>
    <n v="8435"/>
    <n v="9616"/>
    <n v="10373"/>
    <n v="10676"/>
    <n v="11132"/>
    <n v="11195"/>
    <n v="11062"/>
    <n v="10140"/>
    <n v="10202"/>
    <n v="9820"/>
    <n v="9639"/>
    <n v="9875"/>
    <n v="10701"/>
    <n v="132866"/>
    <n v="10220"/>
    <x v="2"/>
    <x v="0"/>
  </r>
  <r>
    <x v="0"/>
    <x v="0"/>
    <n v="2991"/>
    <n v="4423"/>
    <n v="5807"/>
    <n v="4289"/>
    <n v="4718"/>
    <n v="4161"/>
    <n v="5992"/>
    <n v="6327"/>
    <n v="4747"/>
    <n v="6686"/>
    <n v="7034"/>
    <n v="6079"/>
    <n v="6144"/>
    <n v="69398"/>
    <n v="5338"/>
    <x v="3"/>
    <x v="0"/>
  </r>
  <r>
    <x v="13"/>
    <x v="14"/>
    <n v="-53482"/>
    <n v="-53482"/>
    <n v="-53482"/>
    <n v="-53482"/>
    <n v="-53482"/>
    <n v="-53482"/>
    <n v="-53482"/>
    <n v="-53482"/>
    <n v="-53482"/>
    <n v="-53482"/>
    <n v="-53482"/>
    <n v="-53482"/>
    <n v="-53482"/>
    <n v="-695266"/>
    <n v="-53482"/>
    <x v="3"/>
    <x v="4"/>
  </r>
  <r>
    <x v="17"/>
    <x v="18"/>
    <n v="53482"/>
    <n v="53482"/>
    <n v="53482"/>
    <n v="53482"/>
    <n v="53482"/>
    <n v="53482"/>
    <n v="53482"/>
    <n v="53482"/>
    <n v="53482"/>
    <n v="53482"/>
    <n v="53482"/>
    <n v="53482"/>
    <n v="53482"/>
    <n v="695266"/>
    <n v="53482"/>
    <x v="3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6">
  <r>
    <x v="0"/>
    <x v="0"/>
    <n v="54504"/>
    <n v="19863"/>
    <n v="21532"/>
    <n v="6308"/>
    <n v="4542"/>
    <n v="3785"/>
    <n v="0"/>
    <n v="0"/>
    <n v="0"/>
    <n v="0"/>
    <n v="0"/>
    <n v="0"/>
    <n v="0"/>
    <n v="110535"/>
    <n v="8503"/>
    <x v="0"/>
    <s v="182"/>
  </r>
  <r>
    <x v="1"/>
    <x v="1"/>
    <n v="0"/>
    <n v="0"/>
    <n v="0"/>
    <n v="0"/>
    <n v="0"/>
    <n v="0"/>
    <n v="0"/>
    <n v="246006"/>
    <n v="657100"/>
    <n v="1028609"/>
    <n v="1430062"/>
    <n v="1688294"/>
    <n v="1786752"/>
    <n v="6836823"/>
    <n v="525909"/>
    <x v="0"/>
    <s v="186"/>
  </r>
  <r>
    <x v="2"/>
    <x v="2"/>
    <n v="179296"/>
    <n v="0"/>
    <n v="0"/>
    <n v="0"/>
    <n v="0"/>
    <n v="0"/>
    <n v="0"/>
    <n v="0"/>
    <n v="0"/>
    <n v="0"/>
    <n v="0"/>
    <n v="0"/>
    <n v="1378445"/>
    <n v="1557741"/>
    <n v="119826"/>
    <x v="0"/>
    <s v="186"/>
  </r>
  <r>
    <x v="3"/>
    <x v="3"/>
    <n v="1603930"/>
    <n v="1565901"/>
    <n v="1527872"/>
    <n v="1489843"/>
    <n v="1451814"/>
    <n v="1413785"/>
    <n v="1375756"/>
    <n v="1337727"/>
    <n v="1299698"/>
    <n v="1261669"/>
    <n v="1223640"/>
    <n v="1185611"/>
    <n v="1147582"/>
    <n v="17884822"/>
    <n v="1375756"/>
    <x v="0"/>
    <s v="182"/>
  </r>
  <r>
    <x v="4"/>
    <x v="4"/>
    <n v="0"/>
    <n v="701"/>
    <n v="7198"/>
    <n v="20113"/>
    <n v="25354"/>
    <n v="28441"/>
    <n v="34488"/>
    <n v="39304"/>
    <n v="66450"/>
    <n v="74394"/>
    <n v="108375"/>
    <n v="135703"/>
    <n v="289795"/>
    <n v="830315"/>
    <n v="63870"/>
    <x v="0"/>
    <s v="186"/>
  </r>
  <r>
    <x v="5"/>
    <x v="5"/>
    <n v="838066"/>
    <n v="831653"/>
    <n v="839270"/>
    <n v="849797"/>
    <n v="845906"/>
    <n v="848124"/>
    <n v="836174"/>
    <n v="833053"/>
    <n v="820396"/>
    <n v="808954"/>
    <n v="801912"/>
    <n v="797380"/>
    <n v="783396"/>
    <n v="10734082"/>
    <n v="825699"/>
    <x v="0"/>
    <s v="186"/>
  </r>
  <r>
    <x v="6"/>
    <x v="6"/>
    <n v="2717505"/>
    <n v="2706544"/>
    <n v="2695230"/>
    <n v="2683122"/>
    <n v="2669714"/>
    <n v="3055872"/>
    <n v="3040816"/>
    <n v="3641450"/>
    <n v="3633655"/>
    <n v="3624332"/>
    <n v="3612286"/>
    <n v="3598780"/>
    <n v="3645883"/>
    <n v="41325190"/>
    <n v="3178861"/>
    <x v="0"/>
    <s v="142"/>
  </r>
  <r>
    <x v="7"/>
    <x v="7"/>
    <n v="11239311"/>
    <n v="11239311"/>
    <n v="11239311"/>
    <n v="11156314"/>
    <n v="11156314"/>
    <n v="11156314"/>
    <n v="11073317"/>
    <n v="11073317"/>
    <n v="11073317"/>
    <n v="10990320"/>
    <n v="10990320"/>
    <n v="10990320"/>
    <n v="9365535"/>
    <n v="142743316"/>
    <n v="10980255"/>
    <x v="0"/>
    <s v="182"/>
  </r>
  <r>
    <x v="8"/>
    <x v="8"/>
    <n v="51076898"/>
    <n v="51076898"/>
    <n v="51076898"/>
    <n v="51076898"/>
    <n v="51076898"/>
    <n v="51076898"/>
    <n v="51076898"/>
    <n v="51076898"/>
    <n v="51076898"/>
    <n v="51076898"/>
    <n v="51076898"/>
    <n v="51076898"/>
    <n v="51076898"/>
    <n v="663999677"/>
    <n v="51076898"/>
    <x v="0"/>
    <s v="114"/>
  </r>
  <r>
    <x v="9"/>
    <x v="9"/>
    <n v="-6518569"/>
    <n v="-6518569"/>
    <n v="-6518569"/>
    <n v="-6518569"/>
    <n v="-6518569"/>
    <n v="-6518569"/>
    <n v="-6518569"/>
    <n v="-6518569"/>
    <n v="-6518569"/>
    <n v="-6518569"/>
    <n v="-6518569"/>
    <n v="-6518569"/>
    <n v="-6518569"/>
    <n v="-84741397"/>
    <n v="-6518569"/>
    <x v="0"/>
    <s v="114"/>
  </r>
  <r>
    <x v="10"/>
    <x v="10"/>
    <n v="-16926704"/>
    <n v="-17078513"/>
    <n v="-17230322"/>
    <n v="-17382131"/>
    <n v="-17533940"/>
    <n v="-17685749"/>
    <n v="-17837558"/>
    <n v="-17989367"/>
    <n v="-18141176"/>
    <n v="-18292985"/>
    <n v="-18444794"/>
    <n v="-18596603"/>
    <n v="-18748412"/>
    <n v="-231888252"/>
    <n v="-17837558"/>
    <x v="0"/>
    <s v="115"/>
  </r>
  <r>
    <x v="11"/>
    <x v="11"/>
    <n v="895680"/>
    <n v="920560"/>
    <n v="945440"/>
    <n v="970320"/>
    <n v="995200"/>
    <n v="1020080"/>
    <n v="1044960"/>
    <n v="1069840"/>
    <n v="1094720"/>
    <n v="1119600"/>
    <n v="1144480"/>
    <n v="1169360"/>
    <n v="1194240"/>
    <n v="13584480"/>
    <n v="1044960"/>
    <x v="0"/>
    <s v="115"/>
  </r>
  <r>
    <x v="12"/>
    <x v="12"/>
    <n v="762138"/>
    <n v="782422"/>
    <n v="800094"/>
    <n v="660389"/>
    <n v="679298"/>
    <n v="695717"/>
    <n v="623580"/>
    <n v="577153"/>
    <n v="577153"/>
    <n v="577153"/>
    <n v="577153"/>
    <n v="577153"/>
    <n v="577153"/>
    <n v="8466556"/>
    <n v="651274"/>
    <x v="0"/>
    <s v="182"/>
  </r>
  <r>
    <x v="13"/>
    <x v="13"/>
    <n v="151160"/>
    <n v="227673"/>
    <n v="104891"/>
    <n v="208877"/>
    <n v="153570"/>
    <n v="131148"/>
    <n v="70911"/>
    <n v="55748"/>
    <n v="112084"/>
    <n v="139205"/>
    <n v="141206"/>
    <n v="149931"/>
    <n v="204447"/>
    <n v="1850852"/>
    <n v="142373"/>
    <x v="0"/>
    <s v="184"/>
  </r>
  <r>
    <x v="14"/>
    <x v="14"/>
    <n v="389943"/>
    <n v="97171"/>
    <n v="117101"/>
    <n v="153474"/>
    <n v="153474"/>
    <n v="190896"/>
    <n v="145505"/>
    <n v="112845"/>
    <n v="112845"/>
    <n v="84114"/>
    <n v="84435"/>
    <n v="54084"/>
    <n v="2007"/>
    <n v="1697894"/>
    <n v="130607"/>
    <x v="0"/>
    <s v="184"/>
  </r>
  <r>
    <x v="1"/>
    <x v="1"/>
    <n v="278276"/>
    <n v="278276"/>
    <n v="194635"/>
    <n v="136971"/>
    <n v="106287"/>
    <n v="129524"/>
    <n v="178389"/>
    <n v="209618"/>
    <n v="244590"/>
    <n v="309111"/>
    <n v="342238"/>
    <n v="349131"/>
    <n v="314117"/>
    <n v="3071164"/>
    <n v="236243"/>
    <x v="1"/>
    <s v="186"/>
  </r>
  <r>
    <x v="15"/>
    <x v="15"/>
    <n v="842256"/>
    <n v="842315"/>
    <n v="842357"/>
    <n v="842391"/>
    <n v="842416"/>
    <n v="842441"/>
    <n v="842466"/>
    <n v="842500"/>
    <n v="842534"/>
    <n v="842568"/>
    <n v="842610"/>
    <n v="842652"/>
    <n v="842694"/>
    <n v="10952203"/>
    <n v="842477"/>
    <x v="1"/>
    <s v="242"/>
  </r>
  <r>
    <x v="16"/>
    <x v="16"/>
    <n v="-842256"/>
    <n v="-842315"/>
    <n v="-842357"/>
    <n v="-842391"/>
    <n v="-836248"/>
    <n v="-831417"/>
    <n v="-826932"/>
    <n v="-822369"/>
    <n v="-817987"/>
    <n v="-842568"/>
    <n v="-842610"/>
    <n v="-842652"/>
    <n v="-842694"/>
    <n v="-10874797"/>
    <n v="-836523"/>
    <x v="1"/>
    <s v="242"/>
  </r>
  <r>
    <x v="17"/>
    <x v="17"/>
    <n v="39681"/>
    <n v="39681"/>
    <n v="0"/>
    <n v="0"/>
    <n v="141366"/>
    <n v="266155"/>
    <n v="0"/>
    <n v="0"/>
    <n v="0"/>
    <n v="0"/>
    <n v="0"/>
    <n v="0"/>
    <n v="0"/>
    <n v="486883"/>
    <n v="37453"/>
    <x v="1"/>
    <s v="191"/>
  </r>
  <r>
    <x v="18"/>
    <x v="18"/>
    <n v="2420000"/>
    <n v="2420000"/>
    <n v="2420000"/>
    <n v="2420000"/>
    <n v="2420000"/>
    <n v="2438113"/>
    <n v="2438113"/>
    <n v="2441355"/>
    <n v="2445662"/>
    <n v="2448672"/>
    <n v="2460632"/>
    <n v="2460809"/>
    <n v="2468389"/>
    <n v="31701744"/>
    <n v="2438596"/>
    <x v="1"/>
    <s v="186"/>
  </r>
  <r>
    <x v="19"/>
    <x v="19"/>
    <n v="-2420000"/>
    <n v="-2420000"/>
    <n v="-2420000"/>
    <n v="-2420000"/>
    <n v="-2416757"/>
    <n v="-2416757"/>
    <n v="-2416757"/>
    <n v="-2420000"/>
    <n v="-2420000"/>
    <n v="-2420000"/>
    <n v="-2420000"/>
    <n v="-2420000"/>
    <n v="-2420000"/>
    <n v="-31450272"/>
    <n v="-2419252"/>
    <x v="1"/>
    <s v="186"/>
  </r>
  <r>
    <x v="4"/>
    <x v="4"/>
    <n v="0"/>
    <n v="140"/>
    <n v="7138"/>
    <n v="11226"/>
    <n v="13889"/>
    <n v="13978"/>
    <n v="18224"/>
    <n v="20437"/>
    <n v="22804"/>
    <n v="23504"/>
    <n v="24167"/>
    <n v="23768"/>
    <n v="26013"/>
    <n v="205288"/>
    <n v="15791"/>
    <x v="1"/>
    <s v="186"/>
  </r>
  <r>
    <x v="20"/>
    <x v="20"/>
    <n v="49955"/>
    <n v="35555"/>
    <n v="35555"/>
    <n v="17555"/>
    <n v="17555"/>
    <n v="15155"/>
    <n v="13955"/>
    <n v="12755"/>
    <n v="11555"/>
    <n v="10355"/>
    <n v="9155"/>
    <n v="7955"/>
    <n v="6755"/>
    <n v="243812"/>
    <n v="18755"/>
    <x v="1"/>
    <s v="174"/>
  </r>
  <r>
    <x v="12"/>
    <x v="12"/>
    <n v="105738"/>
    <n v="114536"/>
    <n v="122465"/>
    <n v="107341"/>
    <n v="112322"/>
    <n v="116962"/>
    <n v="73451"/>
    <n v="149438"/>
    <n v="149438"/>
    <n v="149438"/>
    <n v="149438"/>
    <n v="149438"/>
    <n v="149438"/>
    <n v="1649441"/>
    <n v="126880"/>
    <x v="1"/>
    <s v="182"/>
  </r>
  <r>
    <x v="4"/>
    <x v="4"/>
    <n v="0"/>
    <n v="0"/>
    <n v="2"/>
    <n v="40"/>
    <n v="61"/>
    <n v="65"/>
    <n v="79"/>
    <n v="90"/>
    <n v="105"/>
    <n v="120"/>
    <n v="124"/>
    <n v="122"/>
    <n v="126"/>
    <n v="934"/>
    <n v="72"/>
    <x v="2"/>
    <s v="186"/>
  </r>
  <r>
    <x v="12"/>
    <x v="12"/>
    <n v="2475"/>
    <n v="2698"/>
    <n v="2901"/>
    <n v="4011"/>
    <n v="4082"/>
    <n v="4144"/>
    <n v="3887"/>
    <n v="4498"/>
    <n v="4498"/>
    <n v="4498"/>
    <n v="4498"/>
    <n v="4498"/>
    <n v="4498"/>
    <n v="51186"/>
    <n v="3937"/>
    <x v="2"/>
    <s v="182"/>
  </r>
  <r>
    <x v="4"/>
    <x v="4"/>
    <n v="0"/>
    <n v="0"/>
    <n v="7"/>
    <n v="126"/>
    <n v="191"/>
    <n v="207"/>
    <n v="249"/>
    <n v="287"/>
    <n v="335"/>
    <n v="382"/>
    <n v="395"/>
    <n v="387"/>
    <n v="403"/>
    <n v="2969"/>
    <n v="228"/>
    <x v="3"/>
    <s v="186"/>
  </r>
  <r>
    <x v="8"/>
    <x v="8"/>
    <n v="745800"/>
    <n v="745800"/>
    <n v="745800"/>
    <n v="745800"/>
    <n v="745800"/>
    <n v="745800"/>
    <n v="745800"/>
    <n v="745800"/>
    <n v="745800"/>
    <n v="745800"/>
    <n v="745800"/>
    <n v="745800"/>
    <n v="745800"/>
    <n v="9695394"/>
    <n v="745800"/>
    <x v="3"/>
    <s v="114"/>
  </r>
  <r>
    <x v="10"/>
    <x v="10"/>
    <n v="-517889"/>
    <n v="-522032"/>
    <n v="-526175"/>
    <n v="-530318"/>
    <n v="-534461"/>
    <n v="-538604"/>
    <n v="-542747"/>
    <n v="-546890"/>
    <n v="-551033"/>
    <n v="-555176"/>
    <n v="-559319"/>
    <n v="-563462"/>
    <n v="-567605"/>
    <n v="-7055705"/>
    <n v="-542747"/>
    <x v="3"/>
    <s v="115"/>
  </r>
  <r>
    <x v="21"/>
    <x v="21"/>
    <n v="35140"/>
    <n v="35140"/>
    <n v="35140"/>
    <n v="35140"/>
    <n v="35140"/>
    <n v="35140"/>
    <n v="35140"/>
    <n v="35140"/>
    <n v="35140"/>
    <n v="35140"/>
    <n v="35140"/>
    <n v="35140"/>
    <n v="35140"/>
    <n v="456816"/>
    <n v="35140"/>
    <x v="3"/>
    <s v="186"/>
  </r>
  <r>
    <x v="12"/>
    <x v="12"/>
    <n v="1534"/>
    <n v="1534"/>
    <n v="1534"/>
    <n v="187"/>
    <n v="187"/>
    <n v="187"/>
    <n v="187"/>
    <n v="550"/>
    <n v="550"/>
    <n v="550"/>
    <n v="550"/>
    <n v="550"/>
    <n v="550"/>
    <n v="8652"/>
    <n v="666"/>
    <x v="3"/>
    <s v="182"/>
  </r>
  <r>
    <x v="22"/>
    <x v="22"/>
    <n v="18000"/>
    <n v="18000"/>
    <n v="18000"/>
    <n v="18000"/>
    <n v="18000"/>
    <n v="18000"/>
    <n v="18000"/>
    <n v="18000"/>
    <n v="18000"/>
    <n v="18000"/>
    <n v="18000"/>
    <n v="18000"/>
    <n v="18000"/>
    <n v="234000"/>
    <n v="18000"/>
    <x v="1"/>
    <s v="186"/>
  </r>
  <r>
    <x v="13"/>
    <x v="13"/>
    <n v="56512"/>
    <n v="48379"/>
    <n v="44899"/>
    <n v="37672"/>
    <n v="25814"/>
    <n v="15300"/>
    <n v="12300"/>
    <n v="17831"/>
    <n v="16133"/>
    <n v="17647"/>
    <n v="27534"/>
    <n v="27096"/>
    <n v="28724"/>
    <n v="375842"/>
    <n v="28911"/>
    <x v="1"/>
    <s v="184"/>
  </r>
  <r>
    <x v="14"/>
    <x v="14"/>
    <n v="0"/>
    <n v="9313"/>
    <n v="9313"/>
    <n v="0"/>
    <n v="0"/>
    <n v="0"/>
    <n v="0"/>
    <n v="0"/>
    <n v="0"/>
    <n v="0"/>
    <n v="0"/>
    <n v="0"/>
    <n v="0"/>
    <n v="18627"/>
    <n v="1433"/>
    <x v="1"/>
    <s v="184"/>
  </r>
  <r>
    <x v="23"/>
    <x v="23"/>
    <n v="0"/>
    <n v="0"/>
    <n v="0"/>
    <n v="0"/>
    <n v="0"/>
    <n v="0"/>
    <n v="0"/>
    <n v="0"/>
    <n v="0"/>
    <n v="0"/>
    <n v="0"/>
    <n v="0"/>
    <n v="0"/>
    <n v="0"/>
    <n v="0"/>
    <x v="1"/>
    <s v="186"/>
  </r>
  <r>
    <x v="24"/>
    <x v="24"/>
    <n v="384000"/>
    <n v="382500"/>
    <n v="381000"/>
    <n v="379500"/>
    <n v="378000"/>
    <n v="376500"/>
    <n v="375000"/>
    <n v="373500"/>
    <n v="372000"/>
    <n v="370500"/>
    <n v="369000"/>
    <n v="367500"/>
    <n v="366000"/>
    <n v="4875000"/>
    <n v="375000"/>
    <x v="1"/>
    <s v="1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O31" firstHeaderRow="1" firstDataRow="2" firstDataCol="2" rowPageCount="1" colPageCount="1"/>
  <pivotFields count="19">
    <pivotField axis="axisRow" compact="0" outline="0" subtotalTop="0" showAll="0" includeNewItemsInFilter="1">
      <items count="28">
        <item x="4"/>
        <item x="18"/>
        <item x="3"/>
        <item x="19"/>
        <item x="15"/>
        <item x="16"/>
        <item x="1"/>
        <item x="10"/>
        <item x="11"/>
        <item x="8"/>
        <item x="9"/>
        <item x="21"/>
        <item x="20"/>
        <item x="12"/>
        <item x="7"/>
        <item x="0"/>
        <item x="6"/>
        <item x="17"/>
        <item x="2"/>
        <item x="5"/>
        <item m="1" x="26"/>
        <item x="22"/>
        <item x="13"/>
        <item x="14"/>
        <item x="23"/>
        <item x="24"/>
        <item x="25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outline="0" showAll="0" defaultSubtotal="0"/>
    <pivotField compact="0" numFmtId="164" outline="0" subtotalTop="0" showAll="0" includeNewItemsInFilter="1"/>
    <pivotField compact="0" numFmtId="164" outline="0" subtotalTop="0" showAll="0" includeNewItemsInFilter="1"/>
    <pivotField axis="axisPage" compact="0" outline="0" subtotalTop="0" multipleItemSelectionAllowed="1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howAll="0" defaultSubtotal="0">
      <items count="10">
        <item x="3"/>
        <item x="4"/>
        <item x="2"/>
        <item x="8"/>
        <item x="0"/>
        <item x="1"/>
        <item x="7"/>
        <item x="6"/>
        <item x="5"/>
        <item x="9"/>
      </items>
    </pivotField>
  </pivotFields>
  <rowFields count="2">
    <field x="18"/>
    <field x="0"/>
  </rowFields>
  <rowItems count="27">
    <i>
      <x/>
      <x v="9"/>
    </i>
    <i r="1">
      <x v="10"/>
    </i>
    <i>
      <x v="1"/>
      <x v="7"/>
    </i>
    <i r="1">
      <x v="8"/>
    </i>
    <i>
      <x v="2"/>
      <x v="16"/>
    </i>
    <i>
      <x v="3"/>
      <x v="12"/>
    </i>
    <i>
      <x v="4"/>
      <x v="2"/>
    </i>
    <i r="1">
      <x v="13"/>
    </i>
    <i r="1">
      <x v="14"/>
    </i>
    <i r="1">
      <x v="15"/>
    </i>
    <i>
      <x v="5"/>
      <x/>
    </i>
    <i r="1">
      <x v="1"/>
    </i>
    <i r="1">
      <x v="3"/>
    </i>
    <i r="1">
      <x v="6"/>
    </i>
    <i r="1">
      <x v="11"/>
    </i>
    <i r="1">
      <x v="18"/>
    </i>
    <i r="1">
      <x v="19"/>
    </i>
    <i r="1">
      <x v="21"/>
    </i>
    <i r="1">
      <x v="24"/>
    </i>
    <i r="1">
      <x v="25"/>
    </i>
    <i>
      <x v="6"/>
      <x v="17"/>
    </i>
    <i>
      <x v="7"/>
      <x v="4"/>
    </i>
    <i r="1">
      <x v="5"/>
    </i>
    <i>
      <x v="8"/>
      <x v="22"/>
    </i>
    <i r="1">
      <x v="23"/>
    </i>
    <i>
      <x v="9"/>
      <x v="26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17" hier="-1"/>
  </pageFields>
  <dataFields count="13">
    <dataField name="Sum of 12/1/2020" fld="2" baseField="0" baseItem="0"/>
    <dataField name="Sum of Jan-21" fld="3" baseField="0" baseItem="0"/>
    <dataField name="Sum of Feb-21" fld="4" baseField="0" baseItem="0"/>
    <dataField name="Sum of Mar-21" fld="5" baseField="0" baseItem="0"/>
    <dataField name="Sum of Apr-21" fld="6" baseField="0" baseItem="0"/>
    <dataField name="Sum of May-21" fld="7" baseField="0" baseItem="0"/>
    <dataField name="Sum of Jun-21" fld="8" baseField="0" baseItem="0"/>
    <dataField name="Sum of Jul-21" fld="9" baseField="0" baseItem="0"/>
    <dataField name="Sum of Aug-21" fld="10" baseField="0" baseItem="0"/>
    <dataField name="Sum of Sep-21" fld="11" baseField="0" baseItem="0"/>
    <dataField name="Sum of Oct-21" fld="12" baseField="0" baseItem="0"/>
    <dataField name="Sum of Nov-21" fld="13" baseField="0" baseItem="0"/>
    <dataField name="Sum of Dec-21" fld="14" baseField="0" baseItem="9"/>
  </dataFields>
  <formats count="10">
    <format dxfId="18">
      <pivotArea outline="0" fieldPosition="0"/>
    </format>
    <format dxfId="17">
      <pivotArea outline="0" fieldPosition="0"/>
    </format>
    <format dxfId="16">
      <pivotArea outline="0" fieldPosition="0"/>
    </format>
    <format dxfId="15">
      <pivotArea outline="0" fieldPosition="0">
        <references count="1">
          <reference field="0" count="0" selected="0"/>
        </references>
      </pivotArea>
    </format>
    <format dxfId="14">
      <pivotArea outline="0" fieldPosition="0">
        <references count="3">
          <reference field="4294967294" count="1" selected="0">
            <x v="0"/>
          </reference>
          <reference field="0" count="10" selected="0">
            <x v="1"/>
            <x v="3"/>
            <x v="6"/>
            <x v="11"/>
            <x v="18"/>
            <x v="19"/>
            <x v="20"/>
            <x v="21"/>
            <x v="24"/>
            <x v="25"/>
          </reference>
          <reference field="18" count="1" selected="0">
            <x v="5"/>
          </reference>
        </references>
      </pivotArea>
    </format>
    <format dxfId="13">
      <pivotArea outline="0" fieldPosition="0">
        <references count="2">
          <reference field="0" count="10" selected="0">
            <x v="1"/>
            <x v="3"/>
            <x v="6"/>
            <x v="11"/>
            <x v="18"/>
            <x v="19"/>
            <x v="20"/>
            <x v="21"/>
            <x v="24"/>
            <x v="25"/>
          </reference>
          <reference field="18" count="1" selected="0">
            <x v="5"/>
          </reference>
        </references>
      </pivotArea>
    </format>
    <format dxfId="12">
      <pivotArea outline="0" fieldPosition="0">
        <references count="2">
          <reference field="0" count="3" selected="0">
            <x v="0"/>
            <x v="1"/>
            <x v="3"/>
          </reference>
          <reference field="18" count="1" selected="0">
            <x v="5"/>
          </reference>
        </references>
      </pivotArea>
    </format>
    <format dxfId="11">
      <pivotArea dataOnly="0" labelOnly="1" outline="0" offset="IV1:IV3" fieldPosition="0">
        <references count="1">
          <reference field="18" count="1">
            <x v="5"/>
          </reference>
        </references>
      </pivotArea>
    </format>
    <format dxfId="10">
      <pivotArea dataOnly="0" labelOnly="1" outline="0" fieldPosition="0">
        <references count="2">
          <reference field="0" count="3">
            <x v="0"/>
            <x v="1"/>
            <x v="3"/>
          </reference>
          <reference field="18" count="1" selected="0">
            <x v="5"/>
          </reference>
        </references>
      </pivotArea>
    </format>
    <format dxfId="9">
      <pivotArea outline="0" fieldPosition="0">
        <references count="2">
          <reference field="0" count="2" selected="0">
            <x v="1"/>
            <x v="3"/>
          </reference>
          <reference field="18" count="1" selected="0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O23" firstHeaderRow="1" firstDataRow="2" firstDataCol="2" rowPageCount="1" colPageCount="1"/>
  <pivotFields count="19">
    <pivotField axis="axisRow" compact="0" outline="0" subtotalTop="0" showAll="0" includeNewItemsInFilter="1">
      <items count="19">
        <item x="0"/>
        <item x="10"/>
        <item x="7"/>
        <item x="8"/>
        <item x="9"/>
        <item x="15"/>
        <item x="11"/>
        <item x="2"/>
        <item x="13"/>
        <item x="1"/>
        <item x="4"/>
        <item x="17"/>
        <item x="6"/>
        <item x="3"/>
        <item x="12"/>
        <item x="5"/>
        <item x="14"/>
        <item x="16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howAll="0" defaultSubtotal="0"/>
    <pivotField compact="0" numFmtId="164" outline="0" subtotalTop="0" showAll="0" includeNewItemsInFilter="1"/>
    <pivotField compact="0" numFmtId="164" outline="0" subtotalTop="0" showAll="0" includeNewItemsInFilter="1"/>
    <pivotField axis="axisPage" compact="0" outline="0" subtotalTop="0" multipleItemSelectionAllowed="1" showAll="0" includeNewItemsInFilter="1">
      <items count="5">
        <item x="1"/>
        <item x="3"/>
        <item x="0"/>
        <item x="2"/>
        <item t="default"/>
      </items>
    </pivotField>
    <pivotField axis="axisRow" compact="0" outline="0" subtotalTop="0" showAll="0" includeNewItemsInFilter="1" defaultSubtotal="0">
      <items count="6">
        <item x="4"/>
        <item x="1"/>
        <item x="3"/>
        <item x="0"/>
        <item x="5"/>
        <item x="2"/>
      </items>
    </pivotField>
  </pivotFields>
  <rowFields count="2">
    <field x="18"/>
    <field x="0"/>
  </rowFields>
  <rowItems count="19">
    <i>
      <x/>
      <x v="8"/>
    </i>
    <i r="1">
      <x v="11"/>
    </i>
    <i>
      <x v="1"/>
      <x v="13"/>
    </i>
    <i r="1">
      <x v="15"/>
    </i>
    <i>
      <x v="2"/>
      <x v="6"/>
    </i>
    <i r="1">
      <x v="14"/>
    </i>
    <i>
      <x v="3"/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6"/>
    </i>
    <i r="1">
      <x v="17"/>
    </i>
    <i>
      <x v="4"/>
      <x v="5"/>
    </i>
    <i>
      <x v="5"/>
      <x v="12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17" hier="-1"/>
  </pageFields>
  <dataFields count="13">
    <dataField name="Sum of 12/1/2020" fld="2" baseField="0" baseItem="0"/>
    <dataField name="Sum of Jan-21" fld="3" baseField="0" baseItem="0"/>
    <dataField name="Sum of Feb-21" fld="4" baseField="0" baseItem="0"/>
    <dataField name="Sum of Mar-21" fld="5" baseField="0" baseItem="0"/>
    <dataField name="Sum of Apr-21" fld="6" baseField="0" baseItem="0"/>
    <dataField name="Sum of May-21" fld="7" baseField="0" baseItem="0"/>
    <dataField name="Sum of Jun-21" fld="8" baseField="0" baseItem="0"/>
    <dataField name="Sum of Jul-21" fld="9" baseField="0" baseItem="0"/>
    <dataField name="Sum of Aug-21" fld="10" baseField="0" baseItem="0"/>
    <dataField name="Sum of Sep-21" fld="11" baseField="0" baseItem="0"/>
    <dataField name="Sum of Oct-21" fld="12" baseField="0" baseItem="0"/>
    <dataField name="Sum of Nov-21" fld="13" baseField="0" baseItem="0"/>
    <dataField name="Sum of Dec-21" fld="14" baseField="0" baseItem="0"/>
  </dataFields>
  <formats count="3">
    <format dxfId="8">
      <pivotArea outline="0" fieldPosition="0"/>
    </format>
    <format dxfId="7">
      <pivotArea outline="0" fieldPosition="0">
        <references count="2">
          <reference field="0" count="10" selected="0">
            <x v="0"/>
            <x v="1"/>
            <x v="2"/>
            <x v="3"/>
            <x v="4"/>
            <x v="7"/>
            <x v="9"/>
            <x v="10"/>
            <x v="16"/>
            <x v="17"/>
          </reference>
          <reference field="18" count="1" selected="0">
            <x v="3"/>
          </reference>
        </references>
      </pivotArea>
    </format>
    <format dxfId="6">
      <pivotArea dataOnly="0" labelOnly="1" outline="0" fieldPosition="0">
        <references count="2">
          <reference field="0" count="10">
            <x v="0"/>
            <x v="1"/>
            <x v="2"/>
            <x v="3"/>
            <x v="4"/>
            <x v="7"/>
            <x v="9"/>
            <x v="10"/>
            <x v="16"/>
            <x v="17"/>
          </reference>
          <reference field="18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35" firstHeaderRow="0" firstDataRow="1" firstDataCol="1"/>
  <pivotFields count="19">
    <pivotField showAll="0"/>
    <pivotField axis="axisRow" showAll="0">
      <items count="20">
        <item x="17"/>
        <item x="0"/>
        <item x="1"/>
        <item x="2"/>
        <item x="12"/>
        <item x="3"/>
        <item x="13"/>
        <item x="14"/>
        <item x="18"/>
        <item x="4"/>
        <item x="15"/>
        <item x="11"/>
        <item x="5"/>
        <item x="6"/>
        <item x="7"/>
        <item x="8"/>
        <item x="9"/>
        <item x="16"/>
        <item x="1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axis="axisRow" showAll="0">
      <items count="5">
        <item x="1"/>
        <item x="3"/>
        <item x="0"/>
        <item x="2"/>
        <item t="default"/>
      </items>
    </pivotField>
    <pivotField showAll="0"/>
  </pivotFields>
  <rowFields count="2">
    <field x="17"/>
    <field x="1"/>
  </rowFields>
  <rowItems count="32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10"/>
    </i>
    <i r="1">
      <x v="14"/>
    </i>
    <i r="1">
      <x v="17"/>
    </i>
    <i>
      <x v="1"/>
    </i>
    <i r="1">
      <x v="1"/>
    </i>
    <i r="1">
      <x v="7"/>
    </i>
    <i r="1">
      <x v="8"/>
    </i>
    <i>
      <x v="2"/>
    </i>
    <i r="1">
      <x v="1"/>
    </i>
    <i r="1">
      <x v="2"/>
    </i>
    <i r="1">
      <x v="3"/>
    </i>
    <i r="1">
      <x v="5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>
      <x v="3"/>
    </i>
    <i r="1">
      <x v="1"/>
    </i>
    <i r="1">
      <x v="2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12/1/2020" fld="2" baseField="0" baseItem="0"/>
    <dataField name="Sum of Jan-21" fld="3" baseField="0" baseItem="0"/>
    <dataField name="Sum of Feb-21" fld="4" baseField="0" baseItem="0"/>
    <dataField name="Sum of Mar-21" fld="5" baseField="0" baseItem="0"/>
    <dataField name="Sum of Apr-21" fld="6" baseField="0" baseItem="0"/>
    <dataField name="Sum of May-21" fld="7" baseField="0" baseItem="0"/>
    <dataField name="Sum of Jun-21" fld="8" baseField="0" baseItem="0"/>
    <dataField name="Sum of Jul-21" fld="9" baseField="0" baseItem="0"/>
    <dataField name="Sum of Aug-21" fld="10" baseField="0" baseItem="0"/>
    <dataField name="Sum of Sep-21" fld="11" baseField="0" baseItem="0"/>
    <dataField name="Sum of Oct-21" fld="12" baseField="0" baseItem="0"/>
    <dataField name="Sum of Nov-21" fld="13" baseField="0" baseItem="0"/>
    <dataField name="Sum of Dec-21" fld="14" baseField="0" baseItem="0"/>
  </dataFields>
  <formats count="2">
    <format dxfId="5">
      <pivotArea collapsedLevelsAreSubtotals="1" fieldPosition="0">
        <references count="2">
          <reference field="1" count="4">
            <x v="14"/>
            <x v="15"/>
            <x v="16"/>
            <x v="18"/>
          </reference>
          <reference field="17" count="1" selected="0">
            <x v="2"/>
          </reference>
        </references>
      </pivotArea>
    </format>
    <format dxfId="4">
      <pivotArea dataOnly="0" labelOnly="1" fieldPosition="0">
        <references count="2">
          <reference field="1" count="4">
            <x v="14"/>
            <x v="15"/>
            <x v="16"/>
            <x v="18"/>
          </reference>
          <reference field="1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80" firstHeaderRow="0" firstDataRow="1" firstDataCol="1"/>
  <pivotFields count="19">
    <pivotField axis="axisRow" showAll="0">
      <items count="26">
        <item x="13"/>
        <item x="14"/>
        <item x="22"/>
        <item x="24"/>
        <item x="23"/>
        <item x="4"/>
        <item x="18"/>
        <item x="3"/>
        <item x="19"/>
        <item x="15"/>
        <item x="16"/>
        <item x="1"/>
        <item x="10"/>
        <item x="11"/>
        <item x="8"/>
        <item x="9"/>
        <item x="21"/>
        <item x="20"/>
        <item x="12"/>
        <item x="7"/>
        <item x="0"/>
        <item x="6"/>
        <item x="17"/>
        <item x="2"/>
        <item x="5"/>
        <item t="default"/>
      </items>
    </pivotField>
    <pivotField axis="axisRow" showAll="0">
      <items count="26">
        <item x="22"/>
        <item x="1"/>
        <item x="0"/>
        <item x="15"/>
        <item x="16"/>
        <item x="17"/>
        <item x="2"/>
        <item x="3"/>
        <item x="18"/>
        <item x="19"/>
        <item x="4"/>
        <item x="5"/>
        <item x="6"/>
        <item x="7"/>
        <item x="8"/>
        <item x="9"/>
        <item x="10"/>
        <item x="11"/>
        <item x="20"/>
        <item x="21"/>
        <item x="12"/>
        <item x="24"/>
        <item x="23"/>
        <item x="13"/>
        <item x="14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axis="axisRow" showAll="0">
      <items count="5">
        <item x="1"/>
        <item x="3"/>
        <item x="0"/>
        <item x="2"/>
        <item t="default"/>
      </items>
    </pivotField>
    <pivotField showAll="0"/>
  </pivotFields>
  <rowFields count="3">
    <field x="17"/>
    <field x="0"/>
    <field x="1"/>
  </rowFields>
  <rowItems count="77">
    <i>
      <x/>
    </i>
    <i r="1">
      <x/>
    </i>
    <i r="2">
      <x v="23"/>
    </i>
    <i r="1">
      <x v="1"/>
    </i>
    <i r="2">
      <x v="24"/>
    </i>
    <i r="1">
      <x v="2"/>
    </i>
    <i r="2">
      <x/>
    </i>
    <i r="1">
      <x v="3"/>
    </i>
    <i r="2">
      <x v="21"/>
    </i>
    <i r="1">
      <x v="4"/>
    </i>
    <i r="2">
      <x v="22"/>
    </i>
    <i r="1">
      <x v="5"/>
    </i>
    <i r="2">
      <x v="10"/>
    </i>
    <i r="1">
      <x v="6"/>
    </i>
    <i r="2">
      <x v="8"/>
    </i>
    <i r="1">
      <x v="8"/>
    </i>
    <i r="2">
      <x v="9"/>
    </i>
    <i r="1">
      <x v="9"/>
    </i>
    <i r="2">
      <x v="3"/>
    </i>
    <i r="1">
      <x v="10"/>
    </i>
    <i r="2">
      <x v="4"/>
    </i>
    <i r="1">
      <x v="11"/>
    </i>
    <i r="2">
      <x v="1"/>
    </i>
    <i r="1">
      <x v="17"/>
    </i>
    <i r="2">
      <x v="18"/>
    </i>
    <i r="1">
      <x v="18"/>
    </i>
    <i r="2">
      <x v="20"/>
    </i>
    <i r="1">
      <x v="22"/>
    </i>
    <i r="2">
      <x v="5"/>
    </i>
    <i>
      <x v="1"/>
    </i>
    <i r="1">
      <x v="5"/>
    </i>
    <i r="2">
      <x v="10"/>
    </i>
    <i r="1">
      <x v="12"/>
    </i>
    <i r="2">
      <x v="16"/>
    </i>
    <i r="1">
      <x v="14"/>
    </i>
    <i r="2">
      <x v="14"/>
    </i>
    <i r="1">
      <x v="16"/>
    </i>
    <i r="2">
      <x v="19"/>
    </i>
    <i r="1">
      <x v="18"/>
    </i>
    <i r="2">
      <x v="20"/>
    </i>
    <i>
      <x v="2"/>
    </i>
    <i r="1">
      <x/>
    </i>
    <i r="2">
      <x v="23"/>
    </i>
    <i r="1">
      <x v="1"/>
    </i>
    <i r="2">
      <x v="24"/>
    </i>
    <i r="1">
      <x v="5"/>
    </i>
    <i r="2">
      <x v="10"/>
    </i>
    <i r="1">
      <x v="7"/>
    </i>
    <i r="2">
      <x v="7"/>
    </i>
    <i r="1">
      <x v="11"/>
    </i>
    <i r="2">
      <x v="1"/>
    </i>
    <i r="1">
      <x v="12"/>
    </i>
    <i r="2">
      <x v="16"/>
    </i>
    <i r="1">
      <x v="13"/>
    </i>
    <i r="2">
      <x v="17"/>
    </i>
    <i r="1">
      <x v="14"/>
    </i>
    <i r="2">
      <x v="14"/>
    </i>
    <i r="1">
      <x v="15"/>
    </i>
    <i r="2">
      <x v="15"/>
    </i>
    <i r="1">
      <x v="18"/>
    </i>
    <i r="2">
      <x v="20"/>
    </i>
    <i r="1">
      <x v="19"/>
    </i>
    <i r="2">
      <x v="13"/>
    </i>
    <i r="1">
      <x v="20"/>
    </i>
    <i r="2">
      <x v="2"/>
    </i>
    <i r="1">
      <x v="21"/>
    </i>
    <i r="2">
      <x v="12"/>
    </i>
    <i r="1">
      <x v="23"/>
    </i>
    <i r="2">
      <x v="6"/>
    </i>
    <i r="1">
      <x v="24"/>
    </i>
    <i r="2">
      <x v="11"/>
    </i>
    <i>
      <x v="3"/>
    </i>
    <i r="1">
      <x v="5"/>
    </i>
    <i r="2">
      <x v="10"/>
    </i>
    <i r="1">
      <x v="18"/>
    </i>
    <i r="2">
      <x v="20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12/1/2020" fld="2" baseField="0" baseItem="0"/>
    <dataField name="Sum of Jan-21" fld="3" baseField="0" baseItem="0"/>
    <dataField name="Sum of Feb-21" fld="4" baseField="0" baseItem="0"/>
    <dataField name="Sum of Mar-21" fld="5" baseField="0" baseItem="0"/>
    <dataField name="Sum of Apr-21" fld="6" baseField="0" baseItem="0"/>
    <dataField name="Sum of May-21" fld="7" baseField="0" baseItem="0"/>
    <dataField name="Sum of Jun-21" fld="8" baseField="0" baseItem="0"/>
    <dataField name="Sum of Jul-21" fld="9" baseField="0" baseItem="0"/>
    <dataField name="Sum of Aug-21" fld="10" baseField="0" baseItem="0"/>
    <dataField name="Sum of Sep-21" fld="11" baseField="0" baseItem="0"/>
    <dataField name="Sum of Oct-21" fld="12" baseField="0" baseItem="0"/>
    <dataField name="Sum of Nov-21" fld="13" baseField="0" baseItem="0"/>
    <dataField name="Sum of Dec-21" fld="14" baseField="0" baseItem="0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collapsedLevelsAreSubtotals="1" fieldPosition="0">
        <references count="1">
          <reference field="0" count="3">
            <x v="6"/>
            <x v="7"/>
            <x v="8"/>
          </reference>
        </references>
      </pivotArea>
    </format>
    <format dxfId="0">
      <pivotArea dataOnly="0" labelOnly="1" fieldPosition="0">
        <references count="1">
          <reference field="0" count="3"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P34" sqref="P34"/>
    </sheetView>
  </sheetViews>
  <sheetFormatPr defaultRowHeight="12.75" x14ac:dyDescent="0.2"/>
  <cols>
    <col min="1" max="2" width="65.42578125" bestFit="1" customWidth="1"/>
    <col min="3" max="3" width="15.7109375" bestFit="1" customWidth="1"/>
    <col min="4" max="18" width="14.5703125" customWidth="1"/>
    <col min="19" max="30" width="16.42578125" bestFit="1" customWidth="1"/>
    <col min="31" max="31" width="10.5703125" bestFit="1" customWidth="1"/>
  </cols>
  <sheetData>
    <row r="1" spans="1:30" x14ac:dyDescent="0.2">
      <c r="A1" s="58" t="s">
        <v>121</v>
      </c>
      <c r="B1" s="59" t="s">
        <v>154</v>
      </c>
    </row>
    <row r="3" spans="1:30" x14ac:dyDescent="0.2">
      <c r="A3" s="31"/>
      <c r="B3" s="32"/>
      <c r="C3" s="35" t="s">
        <v>125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  <c r="P3" s="87"/>
      <c r="Q3" s="87"/>
      <c r="R3" s="87"/>
    </row>
    <row r="4" spans="1:30" x14ac:dyDescent="0.2">
      <c r="A4" s="35" t="s">
        <v>139</v>
      </c>
      <c r="B4" s="35" t="s">
        <v>21</v>
      </c>
      <c r="C4" s="31" t="s">
        <v>138</v>
      </c>
      <c r="D4" s="40" t="s">
        <v>127</v>
      </c>
      <c r="E4" s="40" t="s">
        <v>128</v>
      </c>
      <c r="F4" s="40" t="s">
        <v>129</v>
      </c>
      <c r="G4" s="40" t="s">
        <v>130</v>
      </c>
      <c r="H4" s="40" t="s">
        <v>131</v>
      </c>
      <c r="I4" s="40" t="s">
        <v>132</v>
      </c>
      <c r="J4" s="40" t="s">
        <v>133</v>
      </c>
      <c r="K4" s="40" t="s">
        <v>134</v>
      </c>
      <c r="L4" s="40" t="s">
        <v>135</v>
      </c>
      <c r="M4" s="40" t="s">
        <v>136</v>
      </c>
      <c r="N4" s="40" t="s">
        <v>137</v>
      </c>
      <c r="O4" s="39" t="s">
        <v>157</v>
      </c>
      <c r="P4" s="87"/>
      <c r="Q4" s="87"/>
      <c r="R4" s="87"/>
    </row>
    <row r="5" spans="1:30" x14ac:dyDescent="0.2">
      <c r="A5" s="31" t="s">
        <v>145</v>
      </c>
      <c r="B5" s="31" t="s">
        <v>40</v>
      </c>
      <c r="C5" s="42">
        <v>51822698</v>
      </c>
      <c r="D5" s="43">
        <v>51822698</v>
      </c>
      <c r="E5" s="43">
        <v>51822698</v>
      </c>
      <c r="F5" s="43">
        <v>51822698</v>
      </c>
      <c r="G5" s="43">
        <v>51822698</v>
      </c>
      <c r="H5" s="43">
        <v>51822698</v>
      </c>
      <c r="I5" s="43">
        <v>51822698</v>
      </c>
      <c r="J5" s="43">
        <v>51822698</v>
      </c>
      <c r="K5" s="43">
        <v>51822698</v>
      </c>
      <c r="L5" s="43">
        <v>51822698</v>
      </c>
      <c r="M5" s="43">
        <v>51822698</v>
      </c>
      <c r="N5" s="43">
        <v>51822698</v>
      </c>
      <c r="O5" s="44">
        <v>51822698</v>
      </c>
      <c r="P5" s="88"/>
      <c r="Q5" s="88"/>
      <c r="R5" s="88"/>
    </row>
    <row r="6" spans="1:30" x14ac:dyDescent="0.2">
      <c r="A6" s="34"/>
      <c r="B6" s="36" t="s">
        <v>42</v>
      </c>
      <c r="C6" s="45">
        <v>-6518569</v>
      </c>
      <c r="D6" s="46">
        <v>-6518569</v>
      </c>
      <c r="E6" s="46">
        <v>-6518569</v>
      </c>
      <c r="F6" s="46">
        <v>-6518569</v>
      </c>
      <c r="G6" s="46">
        <v>-6518569</v>
      </c>
      <c r="H6" s="46">
        <v>-6518569</v>
      </c>
      <c r="I6" s="46">
        <v>-6518569</v>
      </c>
      <c r="J6" s="46">
        <v>-6518569</v>
      </c>
      <c r="K6" s="46">
        <v>-6518569</v>
      </c>
      <c r="L6" s="46">
        <v>-6518569</v>
      </c>
      <c r="M6" s="46">
        <v>-6518569</v>
      </c>
      <c r="N6" s="46">
        <v>-6518569</v>
      </c>
      <c r="O6" s="47">
        <v>-6518569</v>
      </c>
      <c r="P6" s="88"/>
      <c r="Q6" s="88"/>
      <c r="R6" s="88"/>
    </row>
    <row r="7" spans="1:30" x14ac:dyDescent="0.2">
      <c r="A7" s="31" t="s">
        <v>144</v>
      </c>
      <c r="B7" s="31" t="s">
        <v>44</v>
      </c>
      <c r="C7" s="42">
        <v>-17444593</v>
      </c>
      <c r="D7" s="43">
        <v>-17600545</v>
      </c>
      <c r="E7" s="43">
        <v>-17756497</v>
      </c>
      <c r="F7" s="43">
        <v>-17912449</v>
      </c>
      <c r="G7" s="43">
        <v>-18068401</v>
      </c>
      <c r="H7" s="43">
        <v>-18224353</v>
      </c>
      <c r="I7" s="43">
        <v>-18380305</v>
      </c>
      <c r="J7" s="43">
        <v>-18536257</v>
      </c>
      <c r="K7" s="43">
        <v>-18692209</v>
      </c>
      <c r="L7" s="43">
        <v>-18848161</v>
      </c>
      <c r="M7" s="43">
        <v>-19004113</v>
      </c>
      <c r="N7" s="43">
        <v>-19160065</v>
      </c>
      <c r="O7" s="44">
        <v>-19316017</v>
      </c>
      <c r="P7" s="88"/>
      <c r="Q7" s="88"/>
      <c r="R7" s="88"/>
    </row>
    <row r="8" spans="1:30" x14ac:dyDescent="0.2">
      <c r="A8" s="34"/>
      <c r="B8" s="36" t="s">
        <v>46</v>
      </c>
      <c r="C8" s="45">
        <v>895680</v>
      </c>
      <c r="D8" s="46">
        <v>920560</v>
      </c>
      <c r="E8" s="46">
        <v>945440</v>
      </c>
      <c r="F8" s="46">
        <v>970320</v>
      </c>
      <c r="G8" s="46">
        <v>995200</v>
      </c>
      <c r="H8" s="46">
        <v>1020080</v>
      </c>
      <c r="I8" s="46">
        <v>1044960</v>
      </c>
      <c r="J8" s="46">
        <v>1069840</v>
      </c>
      <c r="K8" s="46">
        <v>1094720</v>
      </c>
      <c r="L8" s="46">
        <v>1119600</v>
      </c>
      <c r="M8" s="46">
        <v>1144480</v>
      </c>
      <c r="N8" s="46">
        <v>1169360</v>
      </c>
      <c r="O8" s="47">
        <v>1194240</v>
      </c>
      <c r="P8" s="88"/>
      <c r="Q8" s="88"/>
      <c r="R8" s="88"/>
    </row>
    <row r="9" spans="1:30" x14ac:dyDescent="0.2">
      <c r="A9" s="31" t="s">
        <v>147</v>
      </c>
      <c r="B9" s="31" t="s">
        <v>36</v>
      </c>
      <c r="C9" s="42">
        <v>2717505</v>
      </c>
      <c r="D9" s="43">
        <v>2706544</v>
      </c>
      <c r="E9" s="43">
        <v>2695230</v>
      </c>
      <c r="F9" s="43">
        <v>2683122</v>
      </c>
      <c r="G9" s="43">
        <v>2669714</v>
      </c>
      <c r="H9" s="43">
        <v>3055872</v>
      </c>
      <c r="I9" s="43">
        <v>3040816</v>
      </c>
      <c r="J9" s="43">
        <v>3641450</v>
      </c>
      <c r="K9" s="43">
        <v>3633655</v>
      </c>
      <c r="L9" s="43">
        <v>3624332</v>
      </c>
      <c r="M9" s="43">
        <v>3612286</v>
      </c>
      <c r="N9" s="43">
        <v>3598780</v>
      </c>
      <c r="O9" s="44">
        <v>3645883</v>
      </c>
      <c r="P9" s="88"/>
      <c r="Q9" s="88"/>
      <c r="R9" s="88"/>
    </row>
    <row r="10" spans="1:30" x14ac:dyDescent="0.2">
      <c r="A10" s="31" t="s">
        <v>146</v>
      </c>
      <c r="B10" s="31" t="s">
        <v>94</v>
      </c>
      <c r="C10" s="42">
        <v>49955</v>
      </c>
      <c r="D10" s="43">
        <v>35555</v>
      </c>
      <c r="E10" s="43">
        <v>35555</v>
      </c>
      <c r="F10" s="43">
        <v>17555</v>
      </c>
      <c r="G10" s="43">
        <v>17555</v>
      </c>
      <c r="H10" s="43">
        <v>15155</v>
      </c>
      <c r="I10" s="43">
        <v>13955</v>
      </c>
      <c r="J10" s="43">
        <v>12755</v>
      </c>
      <c r="K10" s="43">
        <v>11555</v>
      </c>
      <c r="L10" s="43">
        <v>10355</v>
      </c>
      <c r="M10" s="43">
        <v>9155</v>
      </c>
      <c r="N10" s="43">
        <v>7955</v>
      </c>
      <c r="O10" s="44">
        <v>6755</v>
      </c>
      <c r="P10" s="88"/>
      <c r="Q10" s="88"/>
      <c r="R10" s="88"/>
      <c r="S10" s="88"/>
    </row>
    <row r="11" spans="1:30" x14ac:dyDescent="0.2">
      <c r="A11" s="31" t="s">
        <v>142</v>
      </c>
      <c r="B11" s="31" t="s">
        <v>30</v>
      </c>
      <c r="C11" s="42">
        <v>1603930</v>
      </c>
      <c r="D11" s="43">
        <v>1565901</v>
      </c>
      <c r="E11" s="43">
        <v>1527872</v>
      </c>
      <c r="F11" s="43">
        <v>1489843</v>
      </c>
      <c r="G11" s="43">
        <v>1451814</v>
      </c>
      <c r="H11" s="43">
        <v>1413785</v>
      </c>
      <c r="I11" s="43">
        <v>1375756</v>
      </c>
      <c r="J11" s="43">
        <v>1337727</v>
      </c>
      <c r="K11" s="43">
        <v>1299698</v>
      </c>
      <c r="L11" s="43">
        <v>1261669</v>
      </c>
      <c r="M11" s="43">
        <v>1223640</v>
      </c>
      <c r="N11" s="43">
        <v>1185611</v>
      </c>
      <c r="O11" s="44">
        <v>1147582</v>
      </c>
      <c r="P11" s="88"/>
      <c r="Q11" s="88"/>
      <c r="R11" s="88"/>
      <c r="S11" s="88"/>
    </row>
    <row r="12" spans="1:30" x14ac:dyDescent="0.2">
      <c r="A12" s="34"/>
      <c r="B12" s="36" t="s">
        <v>48</v>
      </c>
      <c r="C12" s="45">
        <v>871885</v>
      </c>
      <c r="D12" s="46">
        <v>901190</v>
      </c>
      <c r="E12" s="46">
        <v>926994</v>
      </c>
      <c r="F12" s="46">
        <v>771928</v>
      </c>
      <c r="G12" s="46">
        <v>795889</v>
      </c>
      <c r="H12" s="46">
        <v>817010</v>
      </c>
      <c r="I12" s="46">
        <v>701105</v>
      </c>
      <c r="J12" s="46">
        <v>731639</v>
      </c>
      <c r="K12" s="46">
        <v>731639</v>
      </c>
      <c r="L12" s="46">
        <v>731639</v>
      </c>
      <c r="M12" s="46">
        <v>731639</v>
      </c>
      <c r="N12" s="46">
        <v>731639</v>
      </c>
      <c r="O12" s="47">
        <v>731639</v>
      </c>
      <c r="P12" s="88"/>
      <c r="Q12" s="88"/>
      <c r="R12" s="88"/>
      <c r="S12" s="88"/>
    </row>
    <row r="13" spans="1:30" x14ac:dyDescent="0.2">
      <c r="A13" s="34"/>
      <c r="B13" s="36" t="s">
        <v>38</v>
      </c>
      <c r="C13" s="45">
        <v>11239311</v>
      </c>
      <c r="D13" s="46">
        <v>11239311</v>
      </c>
      <c r="E13" s="46">
        <v>11239311</v>
      </c>
      <c r="F13" s="46">
        <v>11156314</v>
      </c>
      <c r="G13" s="46">
        <v>11156314</v>
      </c>
      <c r="H13" s="46">
        <v>11156314</v>
      </c>
      <c r="I13" s="46">
        <v>11073317</v>
      </c>
      <c r="J13" s="46">
        <v>11073317</v>
      </c>
      <c r="K13" s="46">
        <v>11073317</v>
      </c>
      <c r="L13" s="46">
        <v>10990320</v>
      </c>
      <c r="M13" s="46">
        <v>10990320</v>
      </c>
      <c r="N13" s="46">
        <v>10990320</v>
      </c>
      <c r="O13" s="47">
        <v>9365535</v>
      </c>
      <c r="P13" s="88"/>
      <c r="Q13" s="88"/>
      <c r="R13" s="88"/>
      <c r="S13" s="88"/>
    </row>
    <row r="14" spans="1:30" x14ac:dyDescent="0.2">
      <c r="A14" s="34"/>
      <c r="B14" s="36" t="s">
        <v>22</v>
      </c>
      <c r="C14" s="45">
        <v>54504</v>
      </c>
      <c r="D14" s="46">
        <v>19863</v>
      </c>
      <c r="E14" s="46">
        <v>21532</v>
      </c>
      <c r="F14" s="46">
        <v>6308</v>
      </c>
      <c r="G14" s="46">
        <v>4542</v>
      </c>
      <c r="H14" s="46">
        <v>3785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7">
        <v>0</v>
      </c>
      <c r="P14" s="88"/>
      <c r="Q14" s="88"/>
      <c r="R14" s="88"/>
      <c r="S14" s="88"/>
    </row>
    <row r="15" spans="1:30" x14ac:dyDescent="0.2">
      <c r="A15" s="92" t="s">
        <v>141</v>
      </c>
      <c r="B15" s="92" t="s">
        <v>32</v>
      </c>
      <c r="C15" s="93">
        <v>0</v>
      </c>
      <c r="D15" s="94">
        <v>841</v>
      </c>
      <c r="E15" s="94">
        <v>14345</v>
      </c>
      <c r="F15" s="94">
        <v>31505</v>
      </c>
      <c r="G15" s="94">
        <v>39495</v>
      </c>
      <c r="H15" s="94">
        <v>42691</v>
      </c>
      <c r="I15" s="94">
        <v>53040</v>
      </c>
      <c r="J15" s="94">
        <v>60118</v>
      </c>
      <c r="K15" s="94">
        <v>89694</v>
      </c>
      <c r="L15" s="94">
        <v>98400</v>
      </c>
      <c r="M15" s="94">
        <v>133061</v>
      </c>
      <c r="N15" s="94">
        <v>159980</v>
      </c>
      <c r="O15" s="95">
        <v>316337</v>
      </c>
      <c r="P15" s="90"/>
      <c r="Q15" s="88"/>
      <c r="R15" s="88"/>
      <c r="S15" s="88"/>
    </row>
    <row r="16" spans="1:30" x14ac:dyDescent="0.2">
      <c r="A16" s="96"/>
      <c r="B16" s="97" t="s">
        <v>90</v>
      </c>
      <c r="C16" s="61">
        <v>2420000</v>
      </c>
      <c r="D16" s="62">
        <v>2420000</v>
      </c>
      <c r="E16" s="62">
        <v>2420000</v>
      </c>
      <c r="F16" s="62">
        <v>2420000</v>
      </c>
      <c r="G16" s="62">
        <v>2420000</v>
      </c>
      <c r="H16" s="62">
        <v>2438113</v>
      </c>
      <c r="I16" s="62">
        <v>2438113</v>
      </c>
      <c r="J16" s="62">
        <v>2441355</v>
      </c>
      <c r="K16" s="62">
        <v>2445662</v>
      </c>
      <c r="L16" s="62">
        <v>2448672</v>
      </c>
      <c r="M16" s="62">
        <v>2460632</v>
      </c>
      <c r="N16" s="62">
        <v>2460809</v>
      </c>
      <c r="O16" s="63">
        <v>2468389</v>
      </c>
      <c r="AD16" s="98"/>
    </row>
    <row r="17" spans="1:19" x14ac:dyDescent="0.2">
      <c r="A17" s="96"/>
      <c r="B17" s="97" t="s">
        <v>92</v>
      </c>
      <c r="C17" s="61">
        <v>-2420000</v>
      </c>
      <c r="D17" s="62">
        <v>-2420000</v>
      </c>
      <c r="E17" s="62">
        <v>-2420000</v>
      </c>
      <c r="F17" s="62">
        <v>-2420000</v>
      </c>
      <c r="G17" s="62">
        <v>-2416757</v>
      </c>
      <c r="H17" s="62">
        <v>-2416757</v>
      </c>
      <c r="I17" s="62">
        <v>-2416757</v>
      </c>
      <c r="J17" s="62">
        <v>-2420000</v>
      </c>
      <c r="K17" s="62">
        <v>-2420000</v>
      </c>
      <c r="L17" s="62">
        <v>-2420000</v>
      </c>
      <c r="M17" s="62">
        <v>-2420000</v>
      </c>
      <c r="N17" s="62">
        <v>-2420000</v>
      </c>
      <c r="O17" s="63">
        <v>-2420000</v>
      </c>
      <c r="P17" s="90"/>
      <c r="Q17" s="88"/>
      <c r="R17" s="88"/>
      <c r="S17" s="88"/>
    </row>
    <row r="18" spans="1:19" x14ac:dyDescent="0.2">
      <c r="A18" s="34"/>
      <c r="B18" s="36" t="s">
        <v>25</v>
      </c>
      <c r="C18" s="61">
        <v>278276</v>
      </c>
      <c r="D18" s="62">
        <v>278276</v>
      </c>
      <c r="E18" s="62">
        <v>194635</v>
      </c>
      <c r="F18" s="62">
        <v>136971</v>
      </c>
      <c r="G18" s="62">
        <v>106287</v>
      </c>
      <c r="H18" s="62">
        <v>129524</v>
      </c>
      <c r="I18" s="62">
        <v>178389</v>
      </c>
      <c r="J18" s="62">
        <v>455624</v>
      </c>
      <c r="K18" s="62">
        <v>901690</v>
      </c>
      <c r="L18" s="62">
        <v>1337720</v>
      </c>
      <c r="M18" s="62">
        <v>1772300</v>
      </c>
      <c r="N18" s="62">
        <v>2037425</v>
      </c>
      <c r="O18" s="63">
        <v>2100869</v>
      </c>
      <c r="P18" s="91" t="s">
        <v>159</v>
      </c>
      <c r="Q18" s="88"/>
      <c r="R18" s="88"/>
      <c r="S18" s="88"/>
    </row>
    <row r="19" spans="1:19" x14ac:dyDescent="0.2">
      <c r="A19" s="34"/>
      <c r="B19" s="36" t="s">
        <v>114</v>
      </c>
      <c r="C19" s="61">
        <v>35140</v>
      </c>
      <c r="D19" s="62">
        <v>35140</v>
      </c>
      <c r="E19" s="62">
        <v>35140</v>
      </c>
      <c r="F19" s="62">
        <v>35140</v>
      </c>
      <c r="G19" s="62">
        <v>35140</v>
      </c>
      <c r="H19" s="62">
        <v>35140</v>
      </c>
      <c r="I19" s="62">
        <v>35140</v>
      </c>
      <c r="J19" s="62">
        <v>35140</v>
      </c>
      <c r="K19" s="62">
        <v>35140</v>
      </c>
      <c r="L19" s="62">
        <v>35140</v>
      </c>
      <c r="M19" s="62">
        <v>35140</v>
      </c>
      <c r="N19" s="62">
        <v>35140</v>
      </c>
      <c r="O19" s="63">
        <v>35140</v>
      </c>
      <c r="Q19" s="88"/>
      <c r="R19" s="88"/>
      <c r="S19" s="88"/>
    </row>
    <row r="20" spans="1:19" x14ac:dyDescent="0.2">
      <c r="A20" s="34"/>
      <c r="B20" s="36" t="s">
        <v>27</v>
      </c>
      <c r="C20" s="61">
        <v>179296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3">
        <v>1378445</v>
      </c>
      <c r="P20" s="90"/>
      <c r="Q20" s="88"/>
      <c r="R20" s="88"/>
      <c r="S20" s="88"/>
    </row>
    <row r="21" spans="1:19" x14ac:dyDescent="0.2">
      <c r="A21" s="34"/>
      <c r="B21" s="36" t="s">
        <v>34</v>
      </c>
      <c r="C21" s="61">
        <v>838066</v>
      </c>
      <c r="D21" s="62">
        <v>831653</v>
      </c>
      <c r="E21" s="62">
        <v>839270</v>
      </c>
      <c r="F21" s="62">
        <v>849797</v>
      </c>
      <c r="G21" s="62">
        <v>845906</v>
      </c>
      <c r="H21" s="62">
        <v>848124</v>
      </c>
      <c r="I21" s="62">
        <v>836174</v>
      </c>
      <c r="J21" s="62">
        <v>833053</v>
      </c>
      <c r="K21" s="62">
        <v>820396</v>
      </c>
      <c r="L21" s="62">
        <v>808954</v>
      </c>
      <c r="M21" s="62">
        <v>801912</v>
      </c>
      <c r="N21" s="62">
        <v>797380</v>
      </c>
      <c r="O21" s="63">
        <v>783396</v>
      </c>
      <c r="P21" s="90"/>
      <c r="Q21" s="88"/>
      <c r="R21" s="88"/>
      <c r="S21" s="88"/>
    </row>
    <row r="22" spans="1:19" x14ac:dyDescent="0.2">
      <c r="A22" s="34"/>
      <c r="B22" s="36" t="s">
        <v>82</v>
      </c>
      <c r="C22" s="61">
        <v>18000</v>
      </c>
      <c r="D22" s="62">
        <v>18000</v>
      </c>
      <c r="E22" s="62">
        <v>18000</v>
      </c>
      <c r="F22" s="62">
        <v>18000</v>
      </c>
      <c r="G22" s="62">
        <v>18000</v>
      </c>
      <c r="H22" s="62">
        <v>18000</v>
      </c>
      <c r="I22" s="62">
        <v>18000</v>
      </c>
      <c r="J22" s="62">
        <v>18000</v>
      </c>
      <c r="K22" s="62">
        <v>18000</v>
      </c>
      <c r="L22" s="62">
        <v>18000</v>
      </c>
      <c r="M22" s="62">
        <v>18000</v>
      </c>
      <c r="N22" s="62">
        <v>18000</v>
      </c>
      <c r="O22" s="63">
        <v>18000</v>
      </c>
      <c r="P22" s="90"/>
      <c r="Q22" s="88"/>
      <c r="R22" s="88"/>
      <c r="S22" s="88"/>
    </row>
    <row r="23" spans="1:19" x14ac:dyDescent="0.2">
      <c r="A23" s="34"/>
      <c r="B23" s="36" t="s">
        <v>96</v>
      </c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3">
        <v>0</v>
      </c>
      <c r="P23" s="90"/>
      <c r="Q23" s="88"/>
      <c r="R23" s="88"/>
      <c r="S23" s="88"/>
    </row>
    <row r="24" spans="1:19" x14ac:dyDescent="0.2">
      <c r="A24" s="34"/>
      <c r="B24" s="36" t="s">
        <v>98</v>
      </c>
      <c r="C24" s="61">
        <v>384000</v>
      </c>
      <c r="D24" s="62">
        <v>382500</v>
      </c>
      <c r="E24" s="62">
        <v>381000</v>
      </c>
      <c r="F24" s="62">
        <v>379500</v>
      </c>
      <c r="G24" s="62">
        <v>378000</v>
      </c>
      <c r="H24" s="62">
        <v>376500</v>
      </c>
      <c r="I24" s="62">
        <v>375000</v>
      </c>
      <c r="J24" s="62">
        <v>373500</v>
      </c>
      <c r="K24" s="62">
        <v>372000</v>
      </c>
      <c r="L24" s="62">
        <v>370500</v>
      </c>
      <c r="M24" s="62">
        <v>369000</v>
      </c>
      <c r="N24" s="62">
        <v>367500</v>
      </c>
      <c r="O24" s="63">
        <v>366000</v>
      </c>
      <c r="P24" s="90"/>
      <c r="Q24" s="88"/>
      <c r="R24" s="88"/>
      <c r="S24" s="88"/>
    </row>
    <row r="25" spans="1:19" x14ac:dyDescent="0.2">
      <c r="A25" s="31" t="s">
        <v>148</v>
      </c>
      <c r="B25" s="31" t="s">
        <v>88</v>
      </c>
      <c r="C25" s="42">
        <v>39681</v>
      </c>
      <c r="D25" s="43">
        <v>39681</v>
      </c>
      <c r="E25" s="43">
        <v>0</v>
      </c>
      <c r="F25" s="43">
        <v>0</v>
      </c>
      <c r="G25" s="43">
        <v>141366</v>
      </c>
      <c r="H25" s="43">
        <v>266155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4">
        <v>0</v>
      </c>
      <c r="P25" s="90"/>
      <c r="Q25" s="88"/>
      <c r="R25" s="88"/>
      <c r="S25" s="88"/>
    </row>
    <row r="26" spans="1:19" x14ac:dyDescent="0.2">
      <c r="A26" s="31" t="s">
        <v>143</v>
      </c>
      <c r="B26" s="31" t="s">
        <v>84</v>
      </c>
      <c r="C26" s="42">
        <v>842256</v>
      </c>
      <c r="D26" s="43">
        <v>842315</v>
      </c>
      <c r="E26" s="43">
        <v>842357</v>
      </c>
      <c r="F26" s="43">
        <v>842391</v>
      </c>
      <c r="G26" s="43">
        <v>842416</v>
      </c>
      <c r="H26" s="43">
        <v>842441</v>
      </c>
      <c r="I26" s="43">
        <v>842466</v>
      </c>
      <c r="J26" s="43">
        <v>842500</v>
      </c>
      <c r="K26" s="43">
        <v>842534</v>
      </c>
      <c r="L26" s="43">
        <v>842568</v>
      </c>
      <c r="M26" s="43">
        <v>842610</v>
      </c>
      <c r="N26" s="43">
        <v>842652</v>
      </c>
      <c r="O26" s="44">
        <v>842694</v>
      </c>
      <c r="P26" s="90"/>
      <c r="Q26" s="88"/>
      <c r="R26" s="88"/>
      <c r="S26" s="88"/>
    </row>
    <row r="27" spans="1:19" x14ac:dyDescent="0.2">
      <c r="A27" s="34"/>
      <c r="B27" s="36" t="s">
        <v>86</v>
      </c>
      <c r="C27" s="45">
        <v>-842256</v>
      </c>
      <c r="D27" s="46">
        <v>-842315</v>
      </c>
      <c r="E27" s="46">
        <v>-842357</v>
      </c>
      <c r="F27" s="46">
        <v>-842391</v>
      </c>
      <c r="G27" s="46">
        <v>-836248</v>
      </c>
      <c r="H27" s="46">
        <v>-831417</v>
      </c>
      <c r="I27" s="46">
        <v>-826932</v>
      </c>
      <c r="J27" s="46">
        <v>-822369</v>
      </c>
      <c r="K27" s="46">
        <v>-817987</v>
      </c>
      <c r="L27" s="46">
        <v>-842568</v>
      </c>
      <c r="M27" s="46">
        <v>-842610</v>
      </c>
      <c r="N27" s="46">
        <v>-842652</v>
      </c>
      <c r="O27" s="47">
        <v>-842694</v>
      </c>
      <c r="P27" s="88"/>
      <c r="Q27" s="88"/>
      <c r="R27" s="88"/>
      <c r="S27" s="88"/>
    </row>
    <row r="28" spans="1:19" x14ac:dyDescent="0.2">
      <c r="A28" s="31" t="s">
        <v>153</v>
      </c>
      <c r="B28" s="31" t="s">
        <v>50</v>
      </c>
      <c r="C28" s="42">
        <v>207672</v>
      </c>
      <c r="D28" s="43">
        <v>276052</v>
      </c>
      <c r="E28" s="43">
        <v>149790</v>
      </c>
      <c r="F28" s="43">
        <v>246549</v>
      </c>
      <c r="G28" s="43">
        <v>179384</v>
      </c>
      <c r="H28" s="43">
        <v>146448</v>
      </c>
      <c r="I28" s="43">
        <v>83211</v>
      </c>
      <c r="J28" s="43">
        <v>73579</v>
      </c>
      <c r="K28" s="43">
        <v>128217</v>
      </c>
      <c r="L28" s="43">
        <v>156852</v>
      </c>
      <c r="M28" s="43">
        <v>168740</v>
      </c>
      <c r="N28" s="43">
        <v>177027</v>
      </c>
      <c r="O28" s="44">
        <v>233171</v>
      </c>
      <c r="P28" s="88"/>
      <c r="Q28" s="88"/>
      <c r="R28" s="88"/>
      <c r="S28" s="88"/>
    </row>
    <row r="29" spans="1:19" x14ac:dyDescent="0.2">
      <c r="A29" s="34"/>
      <c r="B29" s="36" t="s">
        <v>52</v>
      </c>
      <c r="C29" s="45">
        <v>389943</v>
      </c>
      <c r="D29" s="46">
        <v>106484</v>
      </c>
      <c r="E29" s="46">
        <v>126414</v>
      </c>
      <c r="F29" s="46">
        <v>153474</v>
      </c>
      <c r="G29" s="46">
        <v>153474</v>
      </c>
      <c r="H29" s="46">
        <v>190896</v>
      </c>
      <c r="I29" s="46">
        <v>145505</v>
      </c>
      <c r="J29" s="46">
        <v>112845</v>
      </c>
      <c r="K29" s="46">
        <v>112845</v>
      </c>
      <c r="L29" s="46">
        <v>84114</v>
      </c>
      <c r="M29" s="46">
        <v>84435</v>
      </c>
      <c r="N29" s="46">
        <v>54084</v>
      </c>
      <c r="O29" s="47">
        <v>2007</v>
      </c>
      <c r="P29" s="88"/>
      <c r="Q29" s="88"/>
      <c r="R29" s="88"/>
      <c r="S29" s="88"/>
    </row>
    <row r="30" spans="1:19" x14ac:dyDescent="0.2">
      <c r="A30" s="31" t="s">
        <v>158</v>
      </c>
      <c r="B30" s="31" t="s">
        <v>158</v>
      </c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88"/>
      <c r="Q30" s="88"/>
      <c r="R30" s="88"/>
      <c r="S30" s="88"/>
    </row>
    <row r="31" spans="1:19" x14ac:dyDescent="0.2">
      <c r="A31" s="37" t="s">
        <v>124</v>
      </c>
      <c r="B31" s="38"/>
      <c r="C31" s="51">
        <v>47662380</v>
      </c>
      <c r="D31" s="52">
        <v>47061135</v>
      </c>
      <c r="E31" s="52">
        <v>46698160</v>
      </c>
      <c r="F31" s="52">
        <v>46338006</v>
      </c>
      <c r="G31" s="52">
        <v>46233219</v>
      </c>
      <c r="H31" s="52">
        <v>46647635</v>
      </c>
      <c r="I31" s="52">
        <v>45935082</v>
      </c>
      <c r="J31" s="52">
        <v>46637945</v>
      </c>
      <c r="K31" s="52">
        <v>46984695</v>
      </c>
      <c r="L31" s="52">
        <v>47132235</v>
      </c>
      <c r="M31" s="52">
        <v>47434756</v>
      </c>
      <c r="N31" s="52">
        <v>47515074</v>
      </c>
      <c r="O31" s="53">
        <v>47361500</v>
      </c>
      <c r="P31" s="89"/>
      <c r="Q31" s="89"/>
      <c r="R31" s="89"/>
    </row>
    <row r="34" spans="2:20" x14ac:dyDescent="0.2">
      <c r="B34" t="s">
        <v>160</v>
      </c>
      <c r="C34" s="98">
        <f t="shared" ref="C34:G34" si="0">+C16+C17</f>
        <v>0</v>
      </c>
      <c r="D34" s="98">
        <f t="shared" si="0"/>
        <v>0</v>
      </c>
      <c r="E34" s="98">
        <f t="shared" si="0"/>
        <v>0</v>
      </c>
      <c r="F34" s="98">
        <f t="shared" si="0"/>
        <v>0</v>
      </c>
      <c r="G34" s="98">
        <f>+G16+G17</f>
        <v>3243</v>
      </c>
      <c r="H34" s="98">
        <f>+H16+H17</f>
        <v>21356</v>
      </c>
      <c r="I34" s="98">
        <f>+I16+I17</f>
        <v>21356</v>
      </c>
      <c r="J34" s="98">
        <f>+J16+J17</f>
        <v>21355</v>
      </c>
      <c r="K34" s="98">
        <f>+K16+K17</f>
        <v>25662</v>
      </c>
      <c r="L34" s="98">
        <f>+L16+L17</f>
        <v>28672</v>
      </c>
      <c r="M34" s="98">
        <f>+M16+M17</f>
        <v>40632</v>
      </c>
      <c r="N34" s="98">
        <f>+N16+N17</f>
        <v>40809</v>
      </c>
      <c r="O34" s="98">
        <f>+O16+O17</f>
        <v>48389</v>
      </c>
      <c r="P34" s="91" t="s">
        <v>159</v>
      </c>
      <c r="S34" s="98"/>
      <c r="T34" s="98"/>
    </row>
    <row r="44" spans="2:20" x14ac:dyDescent="0.2">
      <c r="C44" s="46">
        <f>C16+C17</f>
        <v>0</v>
      </c>
      <c r="D44" s="46">
        <f t="shared" ref="D44:N44" si="1">D16+D17</f>
        <v>0</v>
      </c>
      <c r="E44" s="46">
        <f t="shared" si="1"/>
        <v>0</v>
      </c>
      <c r="F44" s="46">
        <f t="shared" si="1"/>
        <v>0</v>
      </c>
      <c r="G44" s="46">
        <f t="shared" si="1"/>
        <v>3243</v>
      </c>
      <c r="H44" s="46">
        <f t="shared" si="1"/>
        <v>21356</v>
      </c>
      <c r="I44" s="46">
        <f t="shared" si="1"/>
        <v>21356</v>
      </c>
      <c r="J44" s="46">
        <f t="shared" si="1"/>
        <v>21355</v>
      </c>
      <c r="K44" s="46">
        <f t="shared" si="1"/>
        <v>25662</v>
      </c>
      <c r="L44" s="46">
        <f t="shared" si="1"/>
        <v>28672</v>
      </c>
      <c r="M44" s="46">
        <f t="shared" si="1"/>
        <v>40632</v>
      </c>
      <c r="N44" s="46">
        <f t="shared" si="1"/>
        <v>40809</v>
      </c>
      <c r="O44" s="46"/>
      <c r="P44" s="46"/>
      <c r="Q44" s="46"/>
      <c r="R44" s="46"/>
    </row>
    <row r="47" spans="2:20" x14ac:dyDescent="0.2">
      <c r="C47" s="46">
        <f>+SUM(C16:C25)</f>
        <v>1772459</v>
      </c>
      <c r="D47" s="46">
        <f t="shared" ref="D47:M47" si="2">+SUM(D16:D25)</f>
        <v>1585250</v>
      </c>
      <c r="E47" s="46">
        <f t="shared" si="2"/>
        <v>1468045</v>
      </c>
      <c r="F47" s="46">
        <f t="shared" si="2"/>
        <v>1419408</v>
      </c>
      <c r="G47" s="46">
        <f t="shared" si="2"/>
        <v>1527942</v>
      </c>
      <c r="H47" s="46">
        <f t="shared" si="2"/>
        <v>1694799</v>
      </c>
      <c r="I47" s="46">
        <f t="shared" si="2"/>
        <v>1464059</v>
      </c>
      <c r="J47" s="46">
        <f t="shared" si="2"/>
        <v>1736672</v>
      </c>
      <c r="K47" s="46">
        <f t="shared" si="2"/>
        <v>2172888</v>
      </c>
      <c r="L47" s="46">
        <f t="shared" si="2"/>
        <v>2598986</v>
      </c>
      <c r="M47" s="46">
        <f t="shared" si="2"/>
        <v>3036984</v>
      </c>
      <c r="N47" s="46">
        <f>+SUM(N16:N25)</f>
        <v>3296254</v>
      </c>
      <c r="O47" s="46"/>
      <c r="P47" s="46"/>
      <c r="Q47" s="46"/>
      <c r="R47" s="46"/>
    </row>
    <row r="48" spans="2:20" x14ac:dyDescent="0.2">
      <c r="C48" s="54" t="e">
        <f>+#REF!</f>
        <v>#REF!</v>
      </c>
      <c r="D48" s="54" t="e">
        <f>+#REF!</f>
        <v>#REF!</v>
      </c>
      <c r="E48" s="54" t="e">
        <f>+#REF!</f>
        <v>#REF!</v>
      </c>
      <c r="F48" s="54" t="e">
        <f>+#REF!</f>
        <v>#REF!</v>
      </c>
      <c r="G48" s="54" t="e">
        <f>+#REF!</f>
        <v>#REF!</v>
      </c>
      <c r="H48" s="54" t="e">
        <f>+#REF!</f>
        <v>#REF!</v>
      </c>
      <c r="I48" s="54" t="e">
        <f>+#REF!</f>
        <v>#REF!</v>
      </c>
      <c r="J48" s="54" t="e">
        <f>+#REF!</f>
        <v>#REF!</v>
      </c>
      <c r="K48" s="54" t="e">
        <f>+#REF!</f>
        <v>#REF!</v>
      </c>
      <c r="L48" s="54" t="e">
        <f>+#REF!</f>
        <v>#REF!</v>
      </c>
      <c r="M48" s="54" t="e">
        <f>+#REF!</f>
        <v>#REF!</v>
      </c>
      <c r="N48" s="54" t="e">
        <f>+#REF!</f>
        <v>#REF!</v>
      </c>
      <c r="O48" s="54"/>
      <c r="P48" s="54"/>
      <c r="Q48" s="54"/>
      <c r="R48" s="54"/>
    </row>
    <row r="49" spans="3:18" x14ac:dyDescent="0.2">
      <c r="C49" s="46" t="e">
        <f>+C47-C48</f>
        <v>#REF!</v>
      </c>
      <c r="D49" s="46" t="e">
        <f t="shared" ref="D49:N49" si="3">+D47-D48</f>
        <v>#REF!</v>
      </c>
      <c r="E49" s="46" t="e">
        <f t="shared" si="3"/>
        <v>#REF!</v>
      </c>
      <c r="F49" s="46" t="e">
        <f t="shared" si="3"/>
        <v>#REF!</v>
      </c>
      <c r="G49" s="46" t="e">
        <f t="shared" si="3"/>
        <v>#REF!</v>
      </c>
      <c r="H49" s="46" t="e">
        <f t="shared" si="3"/>
        <v>#REF!</v>
      </c>
      <c r="I49" s="46" t="e">
        <f t="shared" si="3"/>
        <v>#REF!</v>
      </c>
      <c r="J49" s="46" t="e">
        <f t="shared" si="3"/>
        <v>#REF!</v>
      </c>
      <c r="K49" s="46" t="e">
        <f t="shared" si="3"/>
        <v>#REF!</v>
      </c>
      <c r="L49" s="46" t="e">
        <f t="shared" si="3"/>
        <v>#REF!</v>
      </c>
      <c r="M49" s="46" t="e">
        <f t="shared" si="3"/>
        <v>#REF!</v>
      </c>
      <c r="N49" s="46" t="e">
        <f t="shared" si="3"/>
        <v>#REF!</v>
      </c>
      <c r="O49" s="46"/>
      <c r="P49" s="46"/>
      <c r="Q49" s="46"/>
      <c r="R49" s="46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opLeftCell="E1" workbookViewId="0">
      <selection activeCell="O21" sqref="O21"/>
    </sheetView>
  </sheetViews>
  <sheetFormatPr defaultRowHeight="12.75" x14ac:dyDescent="0.2"/>
  <cols>
    <col min="1" max="1" width="60.85546875" bestFit="1" customWidth="1"/>
    <col min="2" max="2" width="60.85546875" customWidth="1"/>
    <col min="3" max="3" width="15.7109375" customWidth="1"/>
    <col min="4" max="4" width="13.5703125" bestFit="1" customWidth="1"/>
    <col min="5" max="10" width="14" customWidth="1"/>
    <col min="11" max="15" width="13.5703125" bestFit="1" customWidth="1"/>
    <col min="16" max="28" width="10.28515625" style="60" bestFit="1" customWidth="1"/>
    <col min="29" max="30" width="9.140625" style="60"/>
  </cols>
  <sheetData>
    <row r="1" spans="1:29" x14ac:dyDescent="0.2">
      <c r="A1" s="58" t="s">
        <v>121</v>
      </c>
      <c r="B1" s="59" t="s">
        <v>154</v>
      </c>
    </row>
    <row r="3" spans="1:29" x14ac:dyDescent="0.2">
      <c r="A3" s="31"/>
      <c r="B3" s="32"/>
      <c r="C3" s="35" t="s">
        <v>125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29" x14ac:dyDescent="0.2">
      <c r="A4" s="35" t="s">
        <v>140</v>
      </c>
      <c r="B4" s="35" t="s">
        <v>54</v>
      </c>
      <c r="C4" s="31" t="s">
        <v>138</v>
      </c>
      <c r="D4" s="40" t="s">
        <v>127</v>
      </c>
      <c r="E4" s="40" t="s">
        <v>128</v>
      </c>
      <c r="F4" s="40" t="s">
        <v>129</v>
      </c>
      <c r="G4" s="40" t="s">
        <v>130</v>
      </c>
      <c r="H4" s="40" t="s">
        <v>131</v>
      </c>
      <c r="I4" s="40" t="s">
        <v>132</v>
      </c>
      <c r="J4" s="40" t="s">
        <v>133</v>
      </c>
      <c r="K4" s="40" t="s">
        <v>134</v>
      </c>
      <c r="L4" s="40" t="s">
        <v>135</v>
      </c>
      <c r="M4" s="40" t="s">
        <v>136</v>
      </c>
      <c r="N4" s="40" t="s">
        <v>137</v>
      </c>
      <c r="O4" s="39" t="s">
        <v>157</v>
      </c>
    </row>
    <row r="5" spans="1:29" x14ac:dyDescent="0.2">
      <c r="A5" s="31" t="s">
        <v>148</v>
      </c>
      <c r="B5" s="31" t="s">
        <v>106</v>
      </c>
      <c r="C5" s="42">
        <v>-53482</v>
      </c>
      <c r="D5" s="43">
        <v>-41912</v>
      </c>
      <c r="E5" s="43">
        <v>-4365</v>
      </c>
      <c r="F5" s="43">
        <v>174831</v>
      </c>
      <c r="G5" s="43">
        <v>-53482</v>
      </c>
      <c r="H5" s="43">
        <v>-53482</v>
      </c>
      <c r="I5" s="43">
        <v>-45124</v>
      </c>
      <c r="J5" s="43">
        <v>119840</v>
      </c>
      <c r="K5" s="43">
        <v>333745</v>
      </c>
      <c r="L5" s="43">
        <v>444448</v>
      </c>
      <c r="M5" s="43">
        <v>110041</v>
      </c>
      <c r="N5" s="43">
        <v>117347</v>
      </c>
      <c r="O5" s="44">
        <v>237929</v>
      </c>
    </row>
    <row r="6" spans="1:29" x14ac:dyDescent="0.2">
      <c r="A6" s="34"/>
      <c r="B6" s="36" t="s">
        <v>116</v>
      </c>
      <c r="C6" s="45">
        <v>53482</v>
      </c>
      <c r="D6" s="46">
        <v>53482</v>
      </c>
      <c r="E6" s="46">
        <v>53482</v>
      </c>
      <c r="F6" s="46">
        <v>53482</v>
      </c>
      <c r="G6" s="46">
        <v>53482</v>
      </c>
      <c r="H6" s="46">
        <v>53482</v>
      </c>
      <c r="I6" s="46">
        <v>53482</v>
      </c>
      <c r="J6" s="46">
        <v>53482</v>
      </c>
      <c r="K6" s="46">
        <v>53482</v>
      </c>
      <c r="L6" s="46">
        <v>53482</v>
      </c>
      <c r="M6" s="46">
        <v>53482</v>
      </c>
      <c r="N6" s="46">
        <v>53482</v>
      </c>
      <c r="O6" s="47">
        <v>53482</v>
      </c>
    </row>
    <row r="7" spans="1:29" x14ac:dyDescent="0.2">
      <c r="A7" s="31" t="s">
        <v>152</v>
      </c>
      <c r="B7" s="31" t="s">
        <v>61</v>
      </c>
      <c r="C7" s="42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13747</v>
      </c>
      <c r="J7" s="43">
        <v>9621</v>
      </c>
      <c r="K7" s="43">
        <v>20095</v>
      </c>
      <c r="L7" s="43">
        <v>30484</v>
      </c>
      <c r="M7" s="43">
        <v>41055</v>
      </c>
      <c r="N7" s="43">
        <v>37117</v>
      </c>
      <c r="O7" s="44">
        <v>44618</v>
      </c>
    </row>
    <row r="8" spans="1:29" x14ac:dyDescent="0.2">
      <c r="A8" s="34"/>
      <c r="B8" s="36" t="s">
        <v>68</v>
      </c>
      <c r="C8" s="45">
        <v>662950</v>
      </c>
      <c r="D8" s="46">
        <v>663450</v>
      </c>
      <c r="E8" s="46">
        <v>663950</v>
      </c>
      <c r="F8" s="46">
        <v>664450</v>
      </c>
      <c r="G8" s="46">
        <v>664950</v>
      </c>
      <c r="H8" s="46">
        <v>665450</v>
      </c>
      <c r="I8" s="46">
        <v>665950</v>
      </c>
      <c r="J8" s="46">
        <v>666450</v>
      </c>
      <c r="K8" s="46">
        <v>666950</v>
      </c>
      <c r="L8" s="46">
        <v>667450</v>
      </c>
      <c r="M8" s="46">
        <v>667950</v>
      </c>
      <c r="N8" s="46">
        <v>668450</v>
      </c>
      <c r="O8" s="47">
        <v>655534</v>
      </c>
    </row>
    <row r="9" spans="1:29" x14ac:dyDescent="0.2">
      <c r="A9" s="31" t="s">
        <v>143</v>
      </c>
      <c r="B9" s="31" t="s">
        <v>102</v>
      </c>
      <c r="C9" s="42">
        <v>64662</v>
      </c>
      <c r="D9" s="43">
        <v>64666</v>
      </c>
      <c r="E9" s="43">
        <v>64669</v>
      </c>
      <c r="F9" s="43">
        <v>64671</v>
      </c>
      <c r="G9" s="43">
        <v>64673</v>
      </c>
      <c r="H9" s="43">
        <v>64675</v>
      </c>
      <c r="I9" s="43">
        <v>64677</v>
      </c>
      <c r="J9" s="43">
        <v>64679</v>
      </c>
      <c r="K9" s="43">
        <v>64680</v>
      </c>
      <c r="L9" s="43">
        <v>35670</v>
      </c>
      <c r="M9" s="43">
        <v>30899</v>
      </c>
      <c r="N9" s="43">
        <v>25586</v>
      </c>
      <c r="O9" s="44">
        <v>18730</v>
      </c>
    </row>
    <row r="10" spans="1:29" x14ac:dyDescent="0.2">
      <c r="A10" s="34"/>
      <c r="B10" s="36" t="s">
        <v>104</v>
      </c>
      <c r="C10" s="45">
        <v>28800</v>
      </c>
      <c r="D10" s="46">
        <v>15600</v>
      </c>
      <c r="E10" s="46">
        <v>16800</v>
      </c>
      <c r="F10" s="46">
        <v>0</v>
      </c>
      <c r="G10" s="46">
        <v>1200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7">
        <v>0</v>
      </c>
    </row>
    <row r="11" spans="1:29" x14ac:dyDescent="0.2">
      <c r="A11" s="31" t="s">
        <v>149</v>
      </c>
      <c r="B11" s="64" t="s">
        <v>55</v>
      </c>
      <c r="C11" s="65">
        <v>364446</v>
      </c>
      <c r="D11" s="66">
        <v>538934</v>
      </c>
      <c r="E11" s="66">
        <v>707628</v>
      </c>
      <c r="F11" s="66">
        <v>522568</v>
      </c>
      <c r="G11" s="66">
        <v>574958</v>
      </c>
      <c r="H11" s="66">
        <v>507057</v>
      </c>
      <c r="I11" s="66">
        <v>730120</v>
      </c>
      <c r="J11" s="66">
        <v>770989</v>
      </c>
      <c r="K11" s="66">
        <v>578462</v>
      </c>
      <c r="L11" s="66">
        <v>814661</v>
      </c>
      <c r="M11" s="66">
        <v>857109</v>
      </c>
      <c r="N11" s="66">
        <v>740800</v>
      </c>
      <c r="O11" s="67">
        <v>748614</v>
      </c>
      <c r="P11" s="60" t="s">
        <v>161</v>
      </c>
    </row>
    <row r="12" spans="1:29" x14ac:dyDescent="0.2">
      <c r="A12" s="34"/>
      <c r="B12" s="68" t="s">
        <v>78</v>
      </c>
      <c r="C12" s="61">
        <v>-1654000</v>
      </c>
      <c r="D12" s="62">
        <v>-1654000</v>
      </c>
      <c r="E12" s="62">
        <v>-1654000</v>
      </c>
      <c r="F12" s="62">
        <v>-1654000</v>
      </c>
      <c r="G12" s="62">
        <v>-1654000</v>
      </c>
      <c r="H12" s="62">
        <v>-1654000</v>
      </c>
      <c r="I12" s="62">
        <v>-1654000</v>
      </c>
      <c r="J12" s="62">
        <v>-1654000</v>
      </c>
      <c r="K12" s="62">
        <v>-1654000</v>
      </c>
      <c r="L12" s="62">
        <v>-1654000</v>
      </c>
      <c r="M12" s="62">
        <v>-1654000</v>
      </c>
      <c r="N12" s="62">
        <v>-1654000</v>
      </c>
      <c r="O12" s="63">
        <v>-1654000</v>
      </c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1:29" x14ac:dyDescent="0.2">
      <c r="A13" s="34"/>
      <c r="B13" s="68" t="s">
        <v>73</v>
      </c>
      <c r="C13" s="61">
        <v>3206228</v>
      </c>
      <c r="D13" s="62">
        <v>3203675</v>
      </c>
      <c r="E13" s="62">
        <v>3198442</v>
      </c>
      <c r="F13" s="62">
        <v>3192948</v>
      </c>
      <c r="G13" s="62">
        <v>3191069</v>
      </c>
      <c r="H13" s="62">
        <v>3191069</v>
      </c>
      <c r="I13" s="62">
        <v>3193582</v>
      </c>
      <c r="J13" s="62">
        <v>3192111</v>
      </c>
      <c r="K13" s="62">
        <v>3191069</v>
      </c>
      <c r="L13" s="62">
        <v>3191069</v>
      </c>
      <c r="M13" s="62">
        <v>3191069</v>
      </c>
      <c r="N13" s="62">
        <v>3191069</v>
      </c>
      <c r="O13" s="63">
        <v>3191069</v>
      </c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</row>
    <row r="14" spans="1:29" x14ac:dyDescent="0.2">
      <c r="A14" s="34"/>
      <c r="B14" s="68" t="s">
        <v>66</v>
      </c>
      <c r="C14" s="61">
        <v>376783</v>
      </c>
      <c r="D14" s="62">
        <v>341648</v>
      </c>
      <c r="E14" s="62">
        <v>326054</v>
      </c>
      <c r="F14" s="62">
        <v>257492</v>
      </c>
      <c r="G14" s="62">
        <v>273690</v>
      </c>
      <c r="H14" s="62">
        <v>222707</v>
      </c>
      <c r="I14" s="62">
        <v>222378</v>
      </c>
      <c r="J14" s="62">
        <v>146491</v>
      </c>
      <c r="K14" s="62">
        <v>143728</v>
      </c>
      <c r="L14" s="62">
        <v>144346</v>
      </c>
      <c r="M14" s="62">
        <v>131166</v>
      </c>
      <c r="N14" s="62">
        <v>118441</v>
      </c>
      <c r="O14" s="63">
        <v>87411</v>
      </c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</row>
    <row r="15" spans="1:29" x14ac:dyDescent="0.2">
      <c r="A15" s="34"/>
      <c r="B15" s="68" t="s">
        <v>76</v>
      </c>
      <c r="C15" s="61">
        <v>1603930</v>
      </c>
      <c r="D15" s="62">
        <v>1565901</v>
      </c>
      <c r="E15" s="62">
        <v>1527872</v>
      </c>
      <c r="F15" s="62">
        <v>1489843</v>
      </c>
      <c r="G15" s="62">
        <v>1451814</v>
      </c>
      <c r="H15" s="62">
        <v>1413785</v>
      </c>
      <c r="I15" s="62">
        <v>1375756</v>
      </c>
      <c r="J15" s="62">
        <v>1337727</v>
      </c>
      <c r="K15" s="62">
        <v>1299698</v>
      </c>
      <c r="L15" s="62">
        <v>1261669</v>
      </c>
      <c r="M15" s="62">
        <v>1223640</v>
      </c>
      <c r="N15" s="62">
        <v>1185611</v>
      </c>
      <c r="O15" s="63">
        <v>1147582</v>
      </c>
    </row>
    <row r="16" spans="1:29" x14ac:dyDescent="0.2">
      <c r="A16" s="34"/>
      <c r="B16" s="68" t="s">
        <v>59</v>
      </c>
      <c r="C16" s="61">
        <v>1901141</v>
      </c>
      <c r="D16" s="62">
        <v>1901141</v>
      </c>
      <c r="E16" s="62">
        <v>1817500</v>
      </c>
      <c r="F16" s="62">
        <v>1759836</v>
      </c>
      <c r="G16" s="62">
        <v>1729152</v>
      </c>
      <c r="H16" s="62">
        <v>1752389</v>
      </c>
      <c r="I16" s="62">
        <v>1801254</v>
      </c>
      <c r="J16" s="62">
        <v>1801254</v>
      </c>
      <c r="K16" s="62">
        <v>1801254</v>
      </c>
      <c r="L16" s="62">
        <v>1801254</v>
      </c>
      <c r="M16" s="62">
        <v>1801254</v>
      </c>
      <c r="N16" s="62">
        <v>1801254</v>
      </c>
      <c r="O16" s="63">
        <v>1801254</v>
      </c>
    </row>
    <row r="17" spans="1:16" x14ac:dyDescent="0.2">
      <c r="A17" s="34"/>
      <c r="B17" s="68" t="s">
        <v>57</v>
      </c>
      <c r="C17" s="61">
        <v>-1563561</v>
      </c>
      <c r="D17" s="62">
        <v>-1242970</v>
      </c>
      <c r="E17" s="62">
        <v>-1192629</v>
      </c>
      <c r="F17" s="62">
        <v>-1120443</v>
      </c>
      <c r="G17" s="62">
        <v>-1140433</v>
      </c>
      <c r="H17" s="62">
        <v>-1359559</v>
      </c>
      <c r="I17" s="62">
        <v>-1719082</v>
      </c>
      <c r="J17" s="62">
        <v>-1791114</v>
      </c>
      <c r="K17" s="62">
        <v>-1791052</v>
      </c>
      <c r="L17" s="62">
        <v>-1791434</v>
      </c>
      <c r="M17" s="62">
        <v>-1791615</v>
      </c>
      <c r="N17" s="62">
        <v>-1791379</v>
      </c>
      <c r="O17" s="63">
        <v>-1790553</v>
      </c>
    </row>
    <row r="18" spans="1:16" x14ac:dyDescent="0.2">
      <c r="A18" s="34"/>
      <c r="B18" s="68" t="s">
        <v>63</v>
      </c>
      <c r="C18" s="61">
        <v>0</v>
      </c>
      <c r="D18" s="62">
        <v>1139527</v>
      </c>
      <c r="E18" s="62">
        <v>1948008</v>
      </c>
      <c r="F18" s="62">
        <v>2250464</v>
      </c>
      <c r="G18" s="62">
        <v>3036496</v>
      </c>
      <c r="H18" s="62">
        <v>3312802</v>
      </c>
      <c r="I18" s="62">
        <v>3333872</v>
      </c>
      <c r="J18" s="62">
        <v>3093692</v>
      </c>
      <c r="K18" s="62">
        <v>2461557</v>
      </c>
      <c r="L18" s="62">
        <v>2314355</v>
      </c>
      <c r="M18" s="62">
        <v>1464123</v>
      </c>
      <c r="N18" s="62">
        <v>209619</v>
      </c>
      <c r="O18" s="63">
        <v>0</v>
      </c>
    </row>
    <row r="19" spans="1:16" x14ac:dyDescent="0.2">
      <c r="A19" s="34"/>
      <c r="B19" s="68" t="s">
        <v>108</v>
      </c>
      <c r="C19" s="61">
        <v>164630</v>
      </c>
      <c r="D19" s="62">
        <v>183917</v>
      </c>
      <c r="E19" s="62">
        <v>164204</v>
      </c>
      <c r="F19" s="62">
        <v>144491</v>
      </c>
      <c r="G19" s="62">
        <v>124778</v>
      </c>
      <c r="H19" s="62">
        <v>105065</v>
      </c>
      <c r="I19" s="62">
        <v>85352</v>
      </c>
      <c r="J19" s="62">
        <v>65639</v>
      </c>
      <c r="K19" s="62">
        <v>45926</v>
      </c>
      <c r="L19" s="62">
        <v>26213</v>
      </c>
      <c r="M19" s="62">
        <v>6500</v>
      </c>
      <c r="N19" s="62">
        <v>184343</v>
      </c>
      <c r="O19" s="63">
        <v>164630</v>
      </c>
    </row>
    <row r="20" spans="1:16" x14ac:dyDescent="0.2">
      <c r="A20" s="34"/>
      <c r="B20" s="68" t="s">
        <v>100</v>
      </c>
      <c r="C20" s="61">
        <v>100000</v>
      </c>
      <c r="D20" s="62">
        <v>100000</v>
      </c>
      <c r="E20" s="62">
        <v>100000</v>
      </c>
      <c r="F20" s="62">
        <v>100000</v>
      </c>
      <c r="G20" s="62">
        <v>100000</v>
      </c>
      <c r="H20" s="62">
        <v>100000</v>
      </c>
      <c r="I20" s="62">
        <v>100000</v>
      </c>
      <c r="J20" s="62">
        <v>100000</v>
      </c>
      <c r="K20" s="62">
        <v>100000</v>
      </c>
      <c r="L20" s="62">
        <v>100000</v>
      </c>
      <c r="M20" s="62">
        <v>100000</v>
      </c>
      <c r="N20" s="62">
        <v>100000</v>
      </c>
      <c r="O20" s="63">
        <v>100000</v>
      </c>
    </row>
    <row r="21" spans="1:16" x14ac:dyDescent="0.2">
      <c r="A21" s="31" t="s">
        <v>150</v>
      </c>
      <c r="B21" s="31" t="s">
        <v>110</v>
      </c>
      <c r="C21" s="42">
        <v>2420000</v>
      </c>
      <c r="D21" s="43">
        <v>2420000</v>
      </c>
      <c r="E21" s="43">
        <v>2420000</v>
      </c>
      <c r="F21" s="43">
        <v>2420000</v>
      </c>
      <c r="G21" s="43">
        <v>2420000</v>
      </c>
      <c r="H21" s="43">
        <v>2420000</v>
      </c>
      <c r="I21" s="43">
        <v>2420000</v>
      </c>
      <c r="J21" s="43">
        <v>2420000</v>
      </c>
      <c r="K21" s="43">
        <v>2420000</v>
      </c>
      <c r="L21" s="43">
        <v>2420000</v>
      </c>
      <c r="M21" s="43">
        <v>2420000</v>
      </c>
      <c r="N21" s="43">
        <v>2420000</v>
      </c>
      <c r="O21" s="44">
        <v>2420000</v>
      </c>
    </row>
    <row r="22" spans="1:16" x14ac:dyDescent="0.2">
      <c r="A22" s="31" t="s">
        <v>151</v>
      </c>
      <c r="B22" s="31" t="s">
        <v>70</v>
      </c>
      <c r="C22" s="42">
        <v>74269</v>
      </c>
      <c r="D22" s="43">
        <v>74269</v>
      </c>
      <c r="E22" s="43">
        <v>74269</v>
      </c>
      <c r="F22" s="43">
        <v>74269</v>
      </c>
      <c r="G22" s="43">
        <v>74269</v>
      </c>
      <c r="H22" s="43">
        <v>74269</v>
      </c>
      <c r="I22" s="43">
        <v>74269</v>
      </c>
      <c r="J22" s="43">
        <v>74269</v>
      </c>
      <c r="K22" s="43">
        <v>74269</v>
      </c>
      <c r="L22" s="43">
        <v>74269</v>
      </c>
      <c r="M22" s="43">
        <v>74269</v>
      </c>
      <c r="N22" s="43">
        <v>74269</v>
      </c>
      <c r="O22" s="44">
        <v>74269</v>
      </c>
    </row>
    <row r="23" spans="1:16" x14ac:dyDescent="0.2">
      <c r="A23" s="37" t="s">
        <v>124</v>
      </c>
      <c r="B23" s="38"/>
      <c r="C23" s="48">
        <v>7750278</v>
      </c>
      <c r="D23" s="49">
        <v>9327328</v>
      </c>
      <c r="E23" s="49">
        <v>10231884</v>
      </c>
      <c r="F23" s="49">
        <v>10394902</v>
      </c>
      <c r="G23" s="49">
        <v>10912616</v>
      </c>
      <c r="H23" s="49">
        <v>10815709</v>
      </c>
      <c r="I23" s="49">
        <v>10716233</v>
      </c>
      <c r="J23" s="49">
        <v>10471130</v>
      </c>
      <c r="K23" s="49">
        <v>9809863</v>
      </c>
      <c r="L23" s="49">
        <v>9933936</v>
      </c>
      <c r="M23" s="49">
        <v>8726942</v>
      </c>
      <c r="N23" s="49">
        <v>7482009</v>
      </c>
      <c r="O23" s="50">
        <v>7300569</v>
      </c>
    </row>
    <row r="25" spans="1:16" s="60" customFormat="1" x14ac:dyDescent="0.2"/>
    <row r="26" spans="1:16" s="60" customFormat="1" x14ac:dyDescent="0.2">
      <c r="C26" s="60">
        <f>+SUBTOTAL(9,C11:C20)</f>
        <v>4499597</v>
      </c>
      <c r="D26" s="60">
        <f t="shared" ref="D26:N26" si="0">+SUBTOTAL(9,D11:D20)</f>
        <v>6077773</v>
      </c>
      <c r="E26" s="60">
        <f t="shared" si="0"/>
        <v>6943079</v>
      </c>
      <c r="F26" s="60">
        <f t="shared" si="0"/>
        <v>6943199</v>
      </c>
      <c r="G26" s="60">
        <f t="shared" si="0"/>
        <v>7687524</v>
      </c>
      <c r="H26" s="60">
        <f t="shared" si="0"/>
        <v>7591315</v>
      </c>
      <c r="I26" s="60">
        <f t="shared" si="0"/>
        <v>7469232</v>
      </c>
      <c r="J26" s="60">
        <f t="shared" si="0"/>
        <v>7062789</v>
      </c>
      <c r="K26" s="60">
        <f t="shared" si="0"/>
        <v>6176642</v>
      </c>
      <c r="L26" s="60">
        <f t="shared" si="0"/>
        <v>6208133</v>
      </c>
      <c r="M26" s="60">
        <f t="shared" si="0"/>
        <v>5329246</v>
      </c>
      <c r="N26" s="60">
        <f t="shared" si="0"/>
        <v>4085758</v>
      </c>
      <c r="O26" s="60">
        <f>+SUBTOTAL(9,O11:O20)</f>
        <v>3796007</v>
      </c>
    </row>
    <row r="27" spans="1:16" s="60" customFormat="1" x14ac:dyDescent="0.2"/>
    <row r="28" spans="1:16" s="60" customFormat="1" x14ac:dyDescent="0.2"/>
    <row r="29" spans="1:16" s="60" customFormat="1" x14ac:dyDescent="0.2"/>
    <row r="30" spans="1:16" x14ac:dyDescent="0.2">
      <c r="B30" s="68" t="s">
        <v>155</v>
      </c>
      <c r="C30" s="61">
        <f>+SUM(C12:C13)</f>
        <v>1552228</v>
      </c>
      <c r="D30" s="62">
        <f t="shared" ref="D30:N30" si="1">+SUM(D12:D13)</f>
        <v>1549675</v>
      </c>
      <c r="E30" s="62">
        <f t="shared" si="1"/>
        <v>1544442</v>
      </c>
      <c r="F30" s="62">
        <f t="shared" si="1"/>
        <v>1538948</v>
      </c>
      <c r="G30" s="62">
        <f t="shared" si="1"/>
        <v>1537069</v>
      </c>
      <c r="H30" s="62">
        <f t="shared" si="1"/>
        <v>1537069</v>
      </c>
      <c r="I30" s="62">
        <f t="shared" si="1"/>
        <v>1539582</v>
      </c>
      <c r="J30" s="62">
        <f t="shared" si="1"/>
        <v>1538111</v>
      </c>
      <c r="K30" s="62">
        <f t="shared" si="1"/>
        <v>1537069</v>
      </c>
      <c r="L30" s="62">
        <f t="shared" si="1"/>
        <v>1537069</v>
      </c>
      <c r="M30" s="62">
        <f t="shared" si="1"/>
        <v>1537069</v>
      </c>
      <c r="N30" s="62">
        <f t="shared" si="1"/>
        <v>1537069</v>
      </c>
      <c r="O30" s="63">
        <f>+SUM(O12:O13)</f>
        <v>1537069</v>
      </c>
      <c r="P30" s="60" t="s">
        <v>161</v>
      </c>
    </row>
    <row r="31" spans="1:16" x14ac:dyDescent="0.2">
      <c r="B31" s="68" t="s">
        <v>156</v>
      </c>
      <c r="C31" s="61">
        <f>+SUM(C14:C15)</f>
        <v>1980713</v>
      </c>
      <c r="D31" s="62">
        <f t="shared" ref="D31:N31" si="2">+SUM(D14:D15)</f>
        <v>1907549</v>
      </c>
      <c r="E31" s="62">
        <f t="shared" si="2"/>
        <v>1853926</v>
      </c>
      <c r="F31" s="62">
        <f t="shared" si="2"/>
        <v>1747335</v>
      </c>
      <c r="G31" s="62">
        <f t="shared" si="2"/>
        <v>1725504</v>
      </c>
      <c r="H31" s="62">
        <f t="shared" si="2"/>
        <v>1636492</v>
      </c>
      <c r="I31" s="62">
        <f t="shared" si="2"/>
        <v>1598134</v>
      </c>
      <c r="J31" s="62">
        <f t="shared" si="2"/>
        <v>1484218</v>
      </c>
      <c r="K31" s="62">
        <f t="shared" si="2"/>
        <v>1443426</v>
      </c>
      <c r="L31" s="62">
        <f t="shared" si="2"/>
        <v>1406015</v>
      </c>
      <c r="M31" s="62">
        <f t="shared" si="2"/>
        <v>1354806</v>
      </c>
      <c r="N31" s="62">
        <f t="shared" si="2"/>
        <v>1304052</v>
      </c>
      <c r="O31" s="63">
        <f>+SUM(O14:O15)</f>
        <v>1234993</v>
      </c>
      <c r="P31" s="60" t="s">
        <v>161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topLeftCell="A19" workbookViewId="0">
      <selection activeCell="N38" sqref="B38:N38"/>
    </sheetView>
  </sheetViews>
  <sheetFormatPr defaultRowHeight="12.75" x14ac:dyDescent="0.2"/>
  <cols>
    <col min="1" max="1" width="20.28515625" bestFit="1" customWidth="1"/>
    <col min="2" max="2" width="16.42578125" bestFit="1" customWidth="1"/>
    <col min="3" max="3" width="14.140625" bestFit="1" customWidth="1"/>
    <col min="4" max="5" width="14.28515625" bestFit="1" customWidth="1"/>
    <col min="6" max="6" width="14" bestFit="1" customWidth="1"/>
    <col min="7" max="7" width="14.5703125" bestFit="1" customWidth="1"/>
    <col min="8" max="8" width="14.140625" bestFit="1" customWidth="1"/>
    <col min="9" max="9" width="14" bestFit="1" customWidth="1"/>
    <col min="10" max="11" width="14.42578125" bestFit="1" customWidth="1"/>
    <col min="12" max="12" width="13.85546875" bestFit="1" customWidth="1"/>
    <col min="13" max="14" width="14.28515625" bestFit="1" customWidth="1"/>
  </cols>
  <sheetData>
    <row r="3" spans="1:14" x14ac:dyDescent="0.2">
      <c r="A3" s="104" t="s">
        <v>162</v>
      </c>
      <c r="B3" t="s">
        <v>138</v>
      </c>
      <c r="C3" t="s">
        <v>127</v>
      </c>
      <c r="D3" t="s">
        <v>128</v>
      </c>
      <c r="E3" t="s">
        <v>129</v>
      </c>
      <c r="F3" t="s">
        <v>130</v>
      </c>
      <c r="G3" t="s">
        <v>131</v>
      </c>
      <c r="H3" t="s">
        <v>132</v>
      </c>
      <c r="I3" t="s">
        <v>133</v>
      </c>
      <c r="J3" t="s">
        <v>134</v>
      </c>
      <c r="K3" t="s">
        <v>135</v>
      </c>
      <c r="L3" t="s">
        <v>136</v>
      </c>
      <c r="M3" t="s">
        <v>137</v>
      </c>
      <c r="N3" t="s">
        <v>157</v>
      </c>
    </row>
    <row r="4" spans="1:14" x14ac:dyDescent="0.2">
      <c r="A4" s="7" t="s">
        <v>118</v>
      </c>
      <c r="B4" s="54">
        <v>456316</v>
      </c>
      <c r="C4" s="54">
        <v>581412</v>
      </c>
      <c r="D4" s="54">
        <v>563447</v>
      </c>
      <c r="E4" s="54">
        <v>658458</v>
      </c>
      <c r="F4" s="54">
        <v>421696</v>
      </c>
      <c r="G4" s="54">
        <v>385309</v>
      </c>
      <c r="H4" s="54">
        <v>427310</v>
      </c>
      <c r="I4" s="54">
        <v>580407</v>
      </c>
      <c r="J4" s="54">
        <v>729677</v>
      </c>
      <c r="K4" s="54">
        <v>845492</v>
      </c>
      <c r="L4" s="54">
        <v>496276</v>
      </c>
      <c r="M4" s="54">
        <v>649602</v>
      </c>
      <c r="N4" s="54">
        <v>745396</v>
      </c>
    </row>
    <row r="5" spans="1:14" x14ac:dyDescent="0.2">
      <c r="A5" s="105" t="s">
        <v>101</v>
      </c>
      <c r="B5" s="54">
        <v>100000</v>
      </c>
      <c r="C5" s="54">
        <v>100000</v>
      </c>
      <c r="D5" s="54">
        <v>100000</v>
      </c>
      <c r="E5" s="54">
        <v>100000</v>
      </c>
      <c r="F5" s="54">
        <v>100000</v>
      </c>
      <c r="G5" s="54">
        <v>100000</v>
      </c>
      <c r="H5" s="54">
        <v>100000</v>
      </c>
      <c r="I5" s="54">
        <v>100000</v>
      </c>
      <c r="J5" s="54">
        <v>100000</v>
      </c>
      <c r="K5" s="54">
        <v>100000</v>
      </c>
      <c r="L5" s="54">
        <v>100000</v>
      </c>
      <c r="M5" s="54">
        <v>100000</v>
      </c>
      <c r="N5" s="54">
        <v>100000</v>
      </c>
    </row>
    <row r="6" spans="1:14" x14ac:dyDescent="0.2">
      <c r="A6" s="105" t="s">
        <v>56</v>
      </c>
      <c r="B6" s="54">
        <v>83065</v>
      </c>
      <c r="C6" s="54">
        <v>122835</v>
      </c>
      <c r="D6" s="54">
        <v>161284</v>
      </c>
      <c r="E6" s="54">
        <v>119104</v>
      </c>
      <c r="F6" s="54">
        <v>131045</v>
      </c>
      <c r="G6" s="54">
        <v>115569</v>
      </c>
      <c r="H6" s="54">
        <v>166410</v>
      </c>
      <c r="I6" s="54">
        <v>175725</v>
      </c>
      <c r="J6" s="54">
        <v>131844</v>
      </c>
      <c r="K6" s="54">
        <v>185679</v>
      </c>
      <c r="L6" s="54">
        <v>195354</v>
      </c>
      <c r="M6" s="54">
        <v>168844</v>
      </c>
      <c r="N6" s="54">
        <v>170625</v>
      </c>
    </row>
    <row r="7" spans="1:14" x14ac:dyDescent="0.2">
      <c r="A7" s="105" t="s">
        <v>58</v>
      </c>
      <c r="B7" s="54">
        <v>-278276</v>
      </c>
      <c r="C7" s="54">
        <v>-208058</v>
      </c>
      <c r="D7" s="54">
        <v>-194635</v>
      </c>
      <c r="E7" s="54">
        <v>-136971</v>
      </c>
      <c r="F7" s="54">
        <v>-106287</v>
      </c>
      <c r="G7" s="54">
        <v>-129524</v>
      </c>
      <c r="H7" s="54">
        <v>-178389</v>
      </c>
      <c r="I7" s="54">
        <v>-178389</v>
      </c>
      <c r="J7" s="54">
        <v>-178389</v>
      </c>
      <c r="K7" s="54">
        <v>-178389</v>
      </c>
      <c r="L7" s="54">
        <v>-178389</v>
      </c>
      <c r="M7" s="54">
        <v>-178389</v>
      </c>
      <c r="N7" s="54">
        <v>-178389</v>
      </c>
    </row>
    <row r="8" spans="1:14" x14ac:dyDescent="0.2">
      <c r="A8" s="105" t="s">
        <v>60</v>
      </c>
      <c r="B8" s="54">
        <v>278276</v>
      </c>
      <c r="C8" s="54">
        <v>278276</v>
      </c>
      <c r="D8" s="54">
        <v>194635</v>
      </c>
      <c r="E8" s="54">
        <v>136971</v>
      </c>
      <c r="F8" s="54">
        <v>106287</v>
      </c>
      <c r="G8" s="54">
        <v>129524</v>
      </c>
      <c r="H8" s="54">
        <v>178389</v>
      </c>
      <c r="I8" s="54">
        <v>178389</v>
      </c>
      <c r="J8" s="54">
        <v>178389</v>
      </c>
      <c r="K8" s="54">
        <v>178389</v>
      </c>
      <c r="L8" s="54">
        <v>178389</v>
      </c>
      <c r="M8" s="54">
        <v>178389</v>
      </c>
      <c r="N8" s="54">
        <v>178389</v>
      </c>
    </row>
    <row r="9" spans="1:14" x14ac:dyDescent="0.2">
      <c r="A9" s="105" t="s">
        <v>103</v>
      </c>
      <c r="B9" s="54">
        <v>64662</v>
      </c>
      <c r="C9" s="54">
        <v>64666</v>
      </c>
      <c r="D9" s="54">
        <v>64669</v>
      </c>
      <c r="E9" s="54">
        <v>64671</v>
      </c>
      <c r="F9" s="54">
        <v>64673</v>
      </c>
      <c r="G9" s="54">
        <v>64675</v>
      </c>
      <c r="H9" s="54">
        <v>64677</v>
      </c>
      <c r="I9" s="54">
        <v>64679</v>
      </c>
      <c r="J9" s="54">
        <v>64680</v>
      </c>
      <c r="K9" s="54">
        <v>35670</v>
      </c>
      <c r="L9" s="54">
        <v>30899</v>
      </c>
      <c r="M9" s="54">
        <v>25586</v>
      </c>
      <c r="N9" s="54">
        <v>18730</v>
      </c>
    </row>
    <row r="10" spans="1:14" x14ac:dyDescent="0.2">
      <c r="A10" s="105" t="s">
        <v>105</v>
      </c>
      <c r="B10" s="54">
        <v>28800</v>
      </c>
      <c r="C10" s="54">
        <v>15600</v>
      </c>
      <c r="D10" s="54">
        <v>16800</v>
      </c>
      <c r="E10" s="54">
        <v>0</v>
      </c>
      <c r="F10" s="54">
        <v>1200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</row>
    <row r="11" spans="1:14" x14ac:dyDescent="0.2">
      <c r="A11" s="105" t="s">
        <v>107</v>
      </c>
      <c r="B11" s="54">
        <v>0</v>
      </c>
      <c r="C11" s="54">
        <v>11570</v>
      </c>
      <c r="D11" s="54">
        <v>49117</v>
      </c>
      <c r="E11" s="54">
        <v>228313</v>
      </c>
      <c r="F11" s="54">
        <v>0</v>
      </c>
      <c r="G11" s="54">
        <v>0</v>
      </c>
      <c r="H11" s="54">
        <v>8358</v>
      </c>
      <c r="I11" s="54">
        <v>173322</v>
      </c>
      <c r="J11" s="54">
        <v>387227</v>
      </c>
      <c r="K11" s="54">
        <v>497930</v>
      </c>
      <c r="L11" s="54">
        <v>163523</v>
      </c>
      <c r="M11" s="54">
        <v>170829</v>
      </c>
      <c r="N11" s="54">
        <v>291411</v>
      </c>
    </row>
    <row r="12" spans="1:14" x14ac:dyDescent="0.2">
      <c r="A12" s="105" t="s">
        <v>109</v>
      </c>
      <c r="B12" s="54">
        <v>164630</v>
      </c>
      <c r="C12" s="54">
        <v>183917</v>
      </c>
      <c r="D12" s="54">
        <v>164204</v>
      </c>
      <c r="E12" s="54">
        <v>144491</v>
      </c>
      <c r="F12" s="54">
        <v>124778</v>
      </c>
      <c r="G12" s="54">
        <v>105065</v>
      </c>
      <c r="H12" s="54">
        <v>85352</v>
      </c>
      <c r="I12" s="54">
        <v>65639</v>
      </c>
      <c r="J12" s="54">
        <v>45926</v>
      </c>
      <c r="K12" s="54">
        <v>26213</v>
      </c>
      <c r="L12" s="54">
        <v>6500</v>
      </c>
      <c r="M12" s="54">
        <v>184343</v>
      </c>
      <c r="N12" s="54">
        <v>164630</v>
      </c>
    </row>
    <row r="13" spans="1:14" x14ac:dyDescent="0.2">
      <c r="A13" s="105" t="s">
        <v>74</v>
      </c>
      <c r="B13" s="54">
        <v>-2404841</v>
      </c>
      <c r="C13" s="54">
        <v>-2407394</v>
      </c>
      <c r="D13" s="54">
        <v>-2412627</v>
      </c>
      <c r="E13" s="54">
        <v>-2418121</v>
      </c>
      <c r="F13" s="54">
        <v>-2420000</v>
      </c>
      <c r="G13" s="54">
        <v>-2420000</v>
      </c>
      <c r="H13" s="54">
        <v>-2417487</v>
      </c>
      <c r="I13" s="54">
        <v>-2418958</v>
      </c>
      <c r="J13" s="54">
        <v>-2420000</v>
      </c>
      <c r="K13" s="54">
        <v>-2420000</v>
      </c>
      <c r="L13" s="54">
        <v>-2420000</v>
      </c>
      <c r="M13" s="54">
        <v>-2420000</v>
      </c>
      <c r="N13" s="54">
        <v>-2420000</v>
      </c>
    </row>
    <row r="14" spans="1:14" x14ac:dyDescent="0.2">
      <c r="A14" s="105" t="s">
        <v>111</v>
      </c>
      <c r="B14" s="54">
        <v>2420000</v>
      </c>
      <c r="C14" s="54">
        <v>2420000</v>
      </c>
      <c r="D14" s="54">
        <v>2420000</v>
      </c>
      <c r="E14" s="54">
        <v>2420000</v>
      </c>
      <c r="F14" s="54">
        <v>2420000</v>
      </c>
      <c r="G14" s="54">
        <v>2420000</v>
      </c>
      <c r="H14" s="54">
        <v>2420000</v>
      </c>
      <c r="I14" s="54">
        <v>2420000</v>
      </c>
      <c r="J14" s="54">
        <v>2420000</v>
      </c>
      <c r="K14" s="54">
        <v>2420000</v>
      </c>
      <c r="L14" s="54">
        <v>2420000</v>
      </c>
      <c r="M14" s="54">
        <v>2420000</v>
      </c>
      <c r="N14" s="54">
        <v>2420000</v>
      </c>
    </row>
    <row r="15" spans="1:14" x14ac:dyDescent="0.2">
      <c r="A15" s="7" t="s">
        <v>123</v>
      </c>
      <c r="B15" s="54">
        <v>2991</v>
      </c>
      <c r="C15" s="54">
        <v>4423</v>
      </c>
      <c r="D15" s="54">
        <v>5807</v>
      </c>
      <c r="E15" s="54">
        <v>4289</v>
      </c>
      <c r="F15" s="54">
        <v>4718</v>
      </c>
      <c r="G15" s="54">
        <v>4161</v>
      </c>
      <c r="H15" s="54">
        <v>5992</v>
      </c>
      <c r="I15" s="54">
        <v>6327</v>
      </c>
      <c r="J15" s="54">
        <v>4747</v>
      </c>
      <c r="K15" s="54">
        <v>6686</v>
      </c>
      <c r="L15" s="54">
        <v>7034</v>
      </c>
      <c r="M15" s="54">
        <v>6079</v>
      </c>
      <c r="N15" s="54">
        <v>6144</v>
      </c>
    </row>
    <row r="16" spans="1:14" x14ac:dyDescent="0.2">
      <c r="A16" s="105" t="s">
        <v>56</v>
      </c>
      <c r="B16" s="54">
        <v>2991</v>
      </c>
      <c r="C16" s="54">
        <v>4423</v>
      </c>
      <c r="D16" s="54">
        <v>5807</v>
      </c>
      <c r="E16" s="54">
        <v>4289</v>
      </c>
      <c r="F16" s="54">
        <v>4718</v>
      </c>
      <c r="G16" s="54">
        <v>4161</v>
      </c>
      <c r="H16" s="54">
        <v>5992</v>
      </c>
      <c r="I16" s="54">
        <v>6327</v>
      </c>
      <c r="J16" s="54">
        <v>4747</v>
      </c>
      <c r="K16" s="54">
        <v>6686</v>
      </c>
      <c r="L16" s="54">
        <v>7034</v>
      </c>
      <c r="M16" s="54">
        <v>6079</v>
      </c>
      <c r="N16" s="54">
        <v>6144</v>
      </c>
    </row>
    <row r="17" spans="1:14" x14ac:dyDescent="0.2">
      <c r="A17" s="105" t="s">
        <v>107</v>
      </c>
      <c r="B17" s="54">
        <v>-53482</v>
      </c>
      <c r="C17" s="54">
        <v>-53482</v>
      </c>
      <c r="D17" s="54">
        <v>-53482</v>
      </c>
      <c r="E17" s="54">
        <v>-53482</v>
      </c>
      <c r="F17" s="54">
        <v>-53482</v>
      </c>
      <c r="G17" s="54">
        <v>-53482</v>
      </c>
      <c r="H17" s="54">
        <v>-53482</v>
      </c>
      <c r="I17" s="54">
        <v>-53482</v>
      </c>
      <c r="J17" s="54">
        <v>-53482</v>
      </c>
      <c r="K17" s="54">
        <v>-53482</v>
      </c>
      <c r="L17" s="54">
        <v>-53482</v>
      </c>
      <c r="M17" s="54">
        <v>-53482</v>
      </c>
      <c r="N17" s="54">
        <v>-53482</v>
      </c>
    </row>
    <row r="18" spans="1:14" x14ac:dyDescent="0.2">
      <c r="A18" s="105" t="s">
        <v>117</v>
      </c>
      <c r="B18" s="54">
        <v>53482</v>
      </c>
      <c r="C18" s="54">
        <v>53482</v>
      </c>
      <c r="D18" s="54">
        <v>53482</v>
      </c>
      <c r="E18" s="54">
        <v>53482</v>
      </c>
      <c r="F18" s="54">
        <v>53482</v>
      </c>
      <c r="G18" s="54">
        <v>53482</v>
      </c>
      <c r="H18" s="54">
        <v>53482</v>
      </c>
      <c r="I18" s="54">
        <v>53482</v>
      </c>
      <c r="J18" s="54">
        <v>53482</v>
      </c>
      <c r="K18" s="54">
        <v>53482</v>
      </c>
      <c r="L18" s="54">
        <v>53482</v>
      </c>
      <c r="M18" s="54">
        <v>53482</v>
      </c>
      <c r="N18" s="54">
        <v>53482</v>
      </c>
    </row>
    <row r="19" spans="1:14" x14ac:dyDescent="0.2">
      <c r="A19" s="7" t="s">
        <v>24</v>
      </c>
      <c r="B19" s="54">
        <v>7279982</v>
      </c>
      <c r="C19" s="54">
        <v>8728101</v>
      </c>
      <c r="D19" s="54">
        <v>9647299</v>
      </c>
      <c r="E19" s="54">
        <v>9717817</v>
      </c>
      <c r="F19" s="54">
        <v>10471041</v>
      </c>
      <c r="G19" s="54">
        <v>10411491</v>
      </c>
      <c r="H19" s="54">
        <v>10266753</v>
      </c>
      <c r="I19" s="54">
        <v>9868854</v>
      </c>
      <c r="J19" s="54">
        <v>9061184</v>
      </c>
      <c r="K19" s="54">
        <v>9066230</v>
      </c>
      <c r="L19" s="54">
        <v>8207987</v>
      </c>
      <c r="M19" s="54">
        <v>6811262</v>
      </c>
      <c r="N19" s="54">
        <v>6533082</v>
      </c>
    </row>
    <row r="20" spans="1:14" x14ac:dyDescent="0.2">
      <c r="A20" s="105" t="s">
        <v>56</v>
      </c>
      <c r="B20" s="54">
        <v>275836</v>
      </c>
      <c r="C20" s="54">
        <v>407900</v>
      </c>
      <c r="D20" s="54">
        <v>535579</v>
      </c>
      <c r="E20" s="54">
        <v>395513</v>
      </c>
      <c r="F20" s="54">
        <v>435166</v>
      </c>
      <c r="G20" s="54">
        <v>383774</v>
      </c>
      <c r="H20" s="54">
        <v>552602</v>
      </c>
      <c r="I20" s="54">
        <v>583535</v>
      </c>
      <c r="J20" s="54">
        <v>437818</v>
      </c>
      <c r="K20" s="54">
        <v>616588</v>
      </c>
      <c r="L20" s="54">
        <v>648715</v>
      </c>
      <c r="M20" s="54">
        <v>560686</v>
      </c>
      <c r="N20" s="54">
        <v>566599</v>
      </c>
    </row>
    <row r="21" spans="1:14" x14ac:dyDescent="0.2">
      <c r="A21" s="105" t="s">
        <v>58</v>
      </c>
      <c r="B21" s="54">
        <v>-1293720</v>
      </c>
      <c r="C21" s="54">
        <v>-1044528</v>
      </c>
      <c r="D21" s="54">
        <v>-1008367</v>
      </c>
      <c r="E21" s="54">
        <v>-994148</v>
      </c>
      <c r="F21" s="54">
        <v>-1045278</v>
      </c>
      <c r="G21" s="54">
        <v>-1241230</v>
      </c>
      <c r="H21" s="54">
        <v>-1551755</v>
      </c>
      <c r="I21" s="54">
        <v>-1622865</v>
      </c>
      <c r="J21" s="54">
        <v>-1622865</v>
      </c>
      <c r="K21" s="54">
        <v>-1622865</v>
      </c>
      <c r="L21" s="54">
        <v>-1622865</v>
      </c>
      <c r="M21" s="54">
        <v>-1622865</v>
      </c>
      <c r="N21" s="54">
        <v>-1622865</v>
      </c>
    </row>
    <row r="22" spans="1:14" x14ac:dyDescent="0.2">
      <c r="A22" s="105" t="s">
        <v>60</v>
      </c>
      <c r="B22" s="54">
        <v>1622865</v>
      </c>
      <c r="C22" s="54">
        <v>1622865</v>
      </c>
      <c r="D22" s="54">
        <v>1622865</v>
      </c>
      <c r="E22" s="54">
        <v>1622865</v>
      </c>
      <c r="F22" s="54">
        <v>1622865</v>
      </c>
      <c r="G22" s="54">
        <v>1622865</v>
      </c>
      <c r="H22" s="54">
        <v>1622865</v>
      </c>
      <c r="I22" s="54">
        <v>1622865</v>
      </c>
      <c r="J22" s="54">
        <v>1622865</v>
      </c>
      <c r="K22" s="54">
        <v>1622865</v>
      </c>
      <c r="L22" s="54">
        <v>1622865</v>
      </c>
      <c r="M22" s="54">
        <v>1622865</v>
      </c>
      <c r="N22" s="54">
        <v>1622865</v>
      </c>
    </row>
    <row r="23" spans="1:14" x14ac:dyDescent="0.2">
      <c r="A23" s="105" t="s">
        <v>62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13747</v>
      </c>
      <c r="I23" s="54">
        <v>9621</v>
      </c>
      <c r="J23" s="54">
        <v>20095</v>
      </c>
      <c r="K23" s="54">
        <v>30484</v>
      </c>
      <c r="L23" s="54">
        <v>41055</v>
      </c>
      <c r="M23" s="54">
        <v>37117</v>
      </c>
      <c r="N23" s="54">
        <v>44618</v>
      </c>
    </row>
    <row r="24" spans="1:14" x14ac:dyDescent="0.2">
      <c r="A24" s="105" t="s">
        <v>64</v>
      </c>
      <c r="B24" s="54">
        <v>0</v>
      </c>
      <c r="C24" s="54">
        <v>1139527</v>
      </c>
      <c r="D24" s="54">
        <v>1948008</v>
      </c>
      <c r="E24" s="54">
        <v>2250464</v>
      </c>
      <c r="F24" s="54">
        <v>3036496</v>
      </c>
      <c r="G24" s="54">
        <v>3312802</v>
      </c>
      <c r="H24" s="54">
        <v>3333872</v>
      </c>
      <c r="I24" s="54">
        <v>3093692</v>
      </c>
      <c r="J24" s="54">
        <v>2461557</v>
      </c>
      <c r="K24" s="54">
        <v>2314355</v>
      </c>
      <c r="L24" s="54">
        <v>1464123</v>
      </c>
      <c r="M24" s="54">
        <v>209619</v>
      </c>
      <c r="N24" s="54">
        <v>0</v>
      </c>
    </row>
    <row r="25" spans="1:14" x14ac:dyDescent="0.2">
      <c r="A25" s="105" t="s">
        <v>67</v>
      </c>
      <c r="B25" s="54">
        <v>1654000</v>
      </c>
      <c r="C25" s="54">
        <v>1654000</v>
      </c>
      <c r="D25" s="54">
        <v>1654000</v>
      </c>
      <c r="E25" s="54">
        <v>1654000</v>
      </c>
      <c r="F25" s="54">
        <v>1654000</v>
      </c>
      <c r="G25" s="54">
        <v>1654000</v>
      </c>
      <c r="H25" s="54">
        <v>1654000</v>
      </c>
      <c r="I25" s="54">
        <v>1654000</v>
      </c>
      <c r="J25" s="54">
        <v>1654000</v>
      </c>
      <c r="K25" s="54">
        <v>1654000</v>
      </c>
      <c r="L25" s="54">
        <v>1654000</v>
      </c>
      <c r="M25" s="54">
        <v>1654000</v>
      </c>
      <c r="N25" s="54">
        <v>1654000</v>
      </c>
    </row>
    <row r="26" spans="1:14" x14ac:dyDescent="0.2">
      <c r="A26" s="105" t="s">
        <v>69</v>
      </c>
      <c r="B26" s="54">
        <v>662950</v>
      </c>
      <c r="C26" s="54">
        <v>663450</v>
      </c>
      <c r="D26" s="54">
        <v>663950</v>
      </c>
      <c r="E26" s="54">
        <v>664450</v>
      </c>
      <c r="F26" s="54">
        <v>664950</v>
      </c>
      <c r="G26" s="54">
        <v>665450</v>
      </c>
      <c r="H26" s="54">
        <v>665950</v>
      </c>
      <c r="I26" s="54">
        <v>666450</v>
      </c>
      <c r="J26" s="54">
        <v>666950</v>
      </c>
      <c r="K26" s="54">
        <v>667450</v>
      </c>
      <c r="L26" s="54">
        <v>667950</v>
      </c>
      <c r="M26" s="54">
        <v>668450</v>
      </c>
      <c r="N26" s="54">
        <v>655534</v>
      </c>
    </row>
    <row r="27" spans="1:14" x14ac:dyDescent="0.2">
      <c r="A27" s="105" t="s">
        <v>71</v>
      </c>
      <c r="B27" s="54">
        <v>74269</v>
      </c>
      <c r="C27" s="54">
        <v>74269</v>
      </c>
      <c r="D27" s="54">
        <v>74269</v>
      </c>
      <c r="E27" s="54">
        <v>74269</v>
      </c>
      <c r="F27" s="54">
        <v>74269</v>
      </c>
      <c r="G27" s="54">
        <v>74269</v>
      </c>
      <c r="H27" s="54">
        <v>74269</v>
      </c>
      <c r="I27" s="54">
        <v>74269</v>
      </c>
      <c r="J27" s="54">
        <v>74269</v>
      </c>
      <c r="K27" s="54">
        <v>74269</v>
      </c>
      <c r="L27" s="54">
        <v>74269</v>
      </c>
      <c r="M27" s="54">
        <v>74269</v>
      </c>
      <c r="N27" s="54">
        <v>74269</v>
      </c>
    </row>
    <row r="28" spans="1:14" x14ac:dyDescent="0.2">
      <c r="A28" s="106" t="s">
        <v>74</v>
      </c>
      <c r="B28" s="107">
        <v>5611069</v>
      </c>
      <c r="C28" s="107">
        <v>5611069</v>
      </c>
      <c r="D28" s="107">
        <v>5611069</v>
      </c>
      <c r="E28" s="107">
        <v>5611069</v>
      </c>
      <c r="F28" s="107">
        <v>5611069</v>
      </c>
      <c r="G28" s="107">
        <v>5611069</v>
      </c>
      <c r="H28" s="107">
        <v>5611069</v>
      </c>
      <c r="I28" s="107">
        <v>5611069</v>
      </c>
      <c r="J28" s="107">
        <v>5611069</v>
      </c>
      <c r="K28" s="107">
        <v>5611069</v>
      </c>
      <c r="L28" s="107">
        <v>5611069</v>
      </c>
      <c r="M28" s="107">
        <v>5611069</v>
      </c>
      <c r="N28" s="107">
        <v>5611069</v>
      </c>
    </row>
    <row r="29" spans="1:14" x14ac:dyDescent="0.2">
      <c r="A29" s="106" t="s">
        <v>75</v>
      </c>
      <c r="B29" s="107">
        <v>-1277217</v>
      </c>
      <c r="C29" s="107">
        <v>-1312352</v>
      </c>
      <c r="D29" s="107">
        <v>-1327946</v>
      </c>
      <c r="E29" s="107">
        <v>-1396508</v>
      </c>
      <c r="F29" s="107">
        <v>-1380310</v>
      </c>
      <c r="G29" s="107">
        <v>-1431293</v>
      </c>
      <c r="H29" s="107">
        <v>-1431622</v>
      </c>
      <c r="I29" s="107">
        <v>-1507509</v>
      </c>
      <c r="J29" s="107">
        <v>-1510272</v>
      </c>
      <c r="K29" s="107">
        <v>-1509654</v>
      </c>
      <c r="L29" s="107">
        <v>-1522834</v>
      </c>
      <c r="M29" s="107">
        <v>-1535559</v>
      </c>
      <c r="N29" s="107">
        <v>-1566589</v>
      </c>
    </row>
    <row r="30" spans="1:14" x14ac:dyDescent="0.2">
      <c r="A30" s="106" t="s">
        <v>77</v>
      </c>
      <c r="B30" s="107">
        <v>1603930</v>
      </c>
      <c r="C30" s="107">
        <v>1565901</v>
      </c>
      <c r="D30" s="107">
        <v>1527872</v>
      </c>
      <c r="E30" s="107">
        <v>1489843</v>
      </c>
      <c r="F30" s="107">
        <v>1451814</v>
      </c>
      <c r="G30" s="107">
        <v>1413785</v>
      </c>
      <c r="H30" s="107">
        <v>1375756</v>
      </c>
      <c r="I30" s="107">
        <v>1337727</v>
      </c>
      <c r="J30" s="107">
        <v>1299698</v>
      </c>
      <c r="K30" s="107">
        <v>1261669</v>
      </c>
      <c r="L30" s="107">
        <v>1223640</v>
      </c>
      <c r="M30" s="107">
        <v>1185611</v>
      </c>
      <c r="N30" s="107">
        <v>1147582</v>
      </c>
    </row>
    <row r="31" spans="1:14" x14ac:dyDescent="0.2">
      <c r="A31" s="106" t="s">
        <v>79</v>
      </c>
      <c r="B31" s="107">
        <v>-1654000</v>
      </c>
      <c r="C31" s="107">
        <v>-1654000</v>
      </c>
      <c r="D31" s="107">
        <v>-1654000</v>
      </c>
      <c r="E31" s="107">
        <v>-1654000</v>
      </c>
      <c r="F31" s="107">
        <v>-1654000</v>
      </c>
      <c r="G31" s="107">
        <v>-1654000</v>
      </c>
      <c r="H31" s="107">
        <v>-1654000</v>
      </c>
      <c r="I31" s="107">
        <v>-1654000</v>
      </c>
      <c r="J31" s="107">
        <v>-1654000</v>
      </c>
      <c r="K31" s="107">
        <v>-1654000</v>
      </c>
      <c r="L31" s="107">
        <v>-1654000</v>
      </c>
      <c r="M31" s="107">
        <v>-1654000</v>
      </c>
      <c r="N31" s="107">
        <v>-1654000</v>
      </c>
    </row>
    <row r="32" spans="1:14" x14ac:dyDescent="0.2">
      <c r="A32" s="7" t="s">
        <v>119</v>
      </c>
      <c r="B32" s="54">
        <v>10989</v>
      </c>
      <c r="C32" s="54">
        <v>13392</v>
      </c>
      <c r="D32" s="54">
        <v>15331</v>
      </c>
      <c r="E32" s="54">
        <v>14338</v>
      </c>
      <c r="F32" s="54">
        <v>15161</v>
      </c>
      <c r="G32" s="54">
        <v>14748</v>
      </c>
      <c r="H32" s="54">
        <v>16178</v>
      </c>
      <c r="I32" s="54">
        <v>15542</v>
      </c>
      <c r="J32" s="54">
        <v>14255</v>
      </c>
      <c r="K32" s="54">
        <v>15528</v>
      </c>
      <c r="L32" s="54">
        <v>15645</v>
      </c>
      <c r="M32" s="54">
        <v>15066</v>
      </c>
      <c r="N32" s="54">
        <v>15947</v>
      </c>
    </row>
    <row r="33" spans="1:14" x14ac:dyDescent="0.2">
      <c r="A33" s="105" t="s">
        <v>56</v>
      </c>
      <c r="B33" s="54">
        <v>2554</v>
      </c>
      <c r="C33" s="54">
        <v>3776</v>
      </c>
      <c r="D33" s="54">
        <v>4958</v>
      </c>
      <c r="E33" s="54">
        <v>3662</v>
      </c>
      <c r="F33" s="54">
        <v>4029</v>
      </c>
      <c r="G33" s="54">
        <v>3553</v>
      </c>
      <c r="H33" s="54">
        <v>5116</v>
      </c>
      <c r="I33" s="54">
        <v>5402</v>
      </c>
      <c r="J33" s="54">
        <v>4053</v>
      </c>
      <c r="K33" s="54">
        <v>5708</v>
      </c>
      <c r="L33" s="54">
        <v>6006</v>
      </c>
      <c r="M33" s="54">
        <v>5191</v>
      </c>
      <c r="N33" s="54">
        <v>5246</v>
      </c>
    </row>
    <row r="34" spans="1:14" x14ac:dyDescent="0.2">
      <c r="A34" s="105" t="s">
        <v>58</v>
      </c>
      <c r="B34" s="54">
        <v>8435</v>
      </c>
      <c r="C34" s="54">
        <v>9616</v>
      </c>
      <c r="D34" s="54">
        <v>10373</v>
      </c>
      <c r="E34" s="54">
        <v>10676</v>
      </c>
      <c r="F34" s="54">
        <v>11132</v>
      </c>
      <c r="G34" s="54">
        <v>11195</v>
      </c>
      <c r="H34" s="54">
        <v>11062</v>
      </c>
      <c r="I34" s="54">
        <v>10140</v>
      </c>
      <c r="J34" s="54">
        <v>10202</v>
      </c>
      <c r="K34" s="54">
        <v>9820</v>
      </c>
      <c r="L34" s="54">
        <v>9639</v>
      </c>
      <c r="M34" s="54">
        <v>9875</v>
      </c>
      <c r="N34" s="54">
        <v>10701</v>
      </c>
    </row>
    <row r="35" spans="1:14" x14ac:dyDescent="0.2">
      <c r="A35" s="7" t="s">
        <v>124</v>
      </c>
      <c r="B35" s="54">
        <v>7750278</v>
      </c>
      <c r="C35" s="54">
        <v>9327328</v>
      </c>
      <c r="D35" s="54">
        <v>10231884</v>
      </c>
      <c r="E35" s="54">
        <v>10394902</v>
      </c>
      <c r="F35" s="54">
        <v>10912616</v>
      </c>
      <c r="G35" s="54">
        <v>10815709</v>
      </c>
      <c r="H35" s="54">
        <v>10716233</v>
      </c>
      <c r="I35" s="54">
        <v>10471130</v>
      </c>
      <c r="J35" s="54">
        <v>9809863</v>
      </c>
      <c r="K35" s="54">
        <v>9933936</v>
      </c>
      <c r="L35" s="54">
        <v>8726942</v>
      </c>
      <c r="M35" s="54">
        <v>7482009</v>
      </c>
      <c r="N35" s="54">
        <v>7300569</v>
      </c>
    </row>
    <row r="36" spans="1:1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x14ac:dyDescent="0.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2">
      <c r="A38" t="s">
        <v>163</v>
      </c>
      <c r="B38" s="54">
        <f>+SUM(B28:B31)</f>
        <v>4283782</v>
      </c>
      <c r="C38" s="54">
        <f t="shared" ref="C38:N38" si="0">+SUM(C28:C31)</f>
        <v>4210618</v>
      </c>
      <c r="D38" s="54">
        <f t="shared" si="0"/>
        <v>4156995</v>
      </c>
      <c r="E38" s="54">
        <f t="shared" si="0"/>
        <v>4050404</v>
      </c>
      <c r="F38" s="54">
        <f t="shared" si="0"/>
        <v>4028573</v>
      </c>
      <c r="G38" s="54">
        <f t="shared" si="0"/>
        <v>3939561</v>
      </c>
      <c r="H38" s="54">
        <f t="shared" si="0"/>
        <v>3901203</v>
      </c>
      <c r="I38" s="54">
        <f t="shared" si="0"/>
        <v>3787287</v>
      </c>
      <c r="J38" s="54">
        <f t="shared" si="0"/>
        <v>3746495</v>
      </c>
      <c r="K38" s="54">
        <f t="shared" si="0"/>
        <v>3709084</v>
      </c>
      <c r="L38" s="54">
        <f t="shared" si="0"/>
        <v>3657875</v>
      </c>
      <c r="M38" s="54">
        <f t="shared" si="0"/>
        <v>3607121</v>
      </c>
      <c r="N38" s="54">
        <f t="shared" si="0"/>
        <v>3538062</v>
      </c>
    </row>
    <row r="39" spans="1:14" x14ac:dyDescent="0.2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4" x14ac:dyDescent="0.2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0"/>
  <sheetViews>
    <sheetView topLeftCell="A7" workbookViewId="0">
      <selection activeCell="B56" sqref="B56"/>
    </sheetView>
  </sheetViews>
  <sheetFormatPr defaultRowHeight="12.75" x14ac:dyDescent="0.2"/>
  <cols>
    <col min="1" max="1" width="75.28515625" bestFit="1" customWidth="1"/>
    <col min="2" max="2" width="16.28515625" bestFit="1" customWidth="1"/>
    <col min="3" max="3" width="14" bestFit="1" customWidth="1"/>
    <col min="4" max="5" width="14.140625" bestFit="1" customWidth="1"/>
    <col min="6" max="6" width="13.85546875" bestFit="1" customWidth="1"/>
    <col min="7" max="7" width="14.42578125" bestFit="1" customWidth="1"/>
    <col min="8" max="8" width="14" bestFit="1" customWidth="1"/>
    <col min="9" max="9" width="13.42578125" bestFit="1" customWidth="1"/>
    <col min="10" max="11" width="14.28515625" bestFit="1" customWidth="1"/>
    <col min="12" max="12" width="13.7109375" bestFit="1" customWidth="1"/>
    <col min="13" max="14" width="14.140625" bestFit="1" customWidth="1"/>
  </cols>
  <sheetData>
    <row r="3" spans="1:14" x14ac:dyDescent="0.2">
      <c r="A3" s="104" t="s">
        <v>162</v>
      </c>
      <c r="B3" t="s">
        <v>138</v>
      </c>
      <c r="C3" t="s">
        <v>127</v>
      </c>
      <c r="D3" t="s">
        <v>128</v>
      </c>
      <c r="E3" t="s">
        <v>129</v>
      </c>
      <c r="F3" t="s">
        <v>130</v>
      </c>
      <c r="G3" t="s">
        <v>131</v>
      </c>
      <c r="H3" t="s">
        <v>132</v>
      </c>
      <c r="I3" t="s">
        <v>133</v>
      </c>
      <c r="J3" t="s">
        <v>134</v>
      </c>
      <c r="K3" t="s">
        <v>135</v>
      </c>
      <c r="L3" t="s">
        <v>136</v>
      </c>
      <c r="M3" t="s">
        <v>137</v>
      </c>
      <c r="N3" t="s">
        <v>157</v>
      </c>
    </row>
    <row r="4" spans="1:14" x14ac:dyDescent="0.2">
      <c r="A4" s="7" t="s">
        <v>118</v>
      </c>
      <c r="B4" s="108">
        <v>932162</v>
      </c>
      <c r="C4" s="108">
        <v>926380</v>
      </c>
      <c r="D4" s="108">
        <v>813005</v>
      </c>
      <c r="E4" s="108">
        <v>708265</v>
      </c>
      <c r="F4" s="108">
        <v>822644</v>
      </c>
      <c r="G4" s="108">
        <v>983954</v>
      </c>
      <c r="H4" s="108">
        <v>726209</v>
      </c>
      <c r="I4" s="108">
        <v>843065</v>
      </c>
      <c r="J4" s="108">
        <v>884729</v>
      </c>
      <c r="K4" s="108">
        <v>927227</v>
      </c>
      <c r="L4" s="108">
        <v>980164</v>
      </c>
      <c r="M4" s="108">
        <v>983697</v>
      </c>
      <c r="N4" s="108">
        <v>957436</v>
      </c>
    </row>
    <row r="5" spans="1:14" x14ac:dyDescent="0.2">
      <c r="A5" s="105" t="s">
        <v>50</v>
      </c>
      <c r="B5" s="108">
        <v>56512</v>
      </c>
      <c r="C5" s="108">
        <v>48379</v>
      </c>
      <c r="D5" s="108">
        <v>44899</v>
      </c>
      <c r="E5" s="108">
        <v>37672</v>
      </c>
      <c r="F5" s="108">
        <v>25814</v>
      </c>
      <c r="G5" s="108">
        <v>15300</v>
      </c>
      <c r="H5" s="108">
        <v>12300</v>
      </c>
      <c r="I5" s="108">
        <v>17831</v>
      </c>
      <c r="J5" s="108">
        <v>16133</v>
      </c>
      <c r="K5" s="108">
        <v>17647</v>
      </c>
      <c r="L5" s="108">
        <v>27534</v>
      </c>
      <c r="M5" s="108">
        <v>27096</v>
      </c>
      <c r="N5" s="108">
        <v>28724</v>
      </c>
    </row>
    <row r="6" spans="1:14" x14ac:dyDescent="0.2">
      <c r="A6" s="110" t="s">
        <v>51</v>
      </c>
      <c r="B6" s="108">
        <v>56512</v>
      </c>
      <c r="C6" s="108">
        <v>48379</v>
      </c>
      <c r="D6" s="108">
        <v>44899</v>
      </c>
      <c r="E6" s="108">
        <v>37672</v>
      </c>
      <c r="F6" s="108">
        <v>25814</v>
      </c>
      <c r="G6" s="108">
        <v>15300</v>
      </c>
      <c r="H6" s="108">
        <v>12300</v>
      </c>
      <c r="I6" s="108">
        <v>17831</v>
      </c>
      <c r="J6" s="108">
        <v>16133</v>
      </c>
      <c r="K6" s="108">
        <v>17647</v>
      </c>
      <c r="L6" s="108">
        <v>27534</v>
      </c>
      <c r="M6" s="108">
        <v>27096</v>
      </c>
      <c r="N6" s="108">
        <v>28724</v>
      </c>
    </row>
    <row r="7" spans="1:14" x14ac:dyDescent="0.2">
      <c r="A7" s="105" t="s">
        <v>52</v>
      </c>
      <c r="B7" s="108">
        <v>0</v>
      </c>
      <c r="C7" s="108">
        <v>9313</v>
      </c>
      <c r="D7" s="108">
        <v>9313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</row>
    <row r="8" spans="1:14" x14ac:dyDescent="0.2">
      <c r="A8" s="110" t="s">
        <v>53</v>
      </c>
      <c r="B8" s="108">
        <v>0</v>
      </c>
      <c r="C8" s="108">
        <v>9313</v>
      </c>
      <c r="D8" s="108">
        <v>9313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</row>
    <row r="9" spans="1:14" x14ac:dyDescent="0.2">
      <c r="A9" s="105" t="s">
        <v>82</v>
      </c>
      <c r="B9" s="108">
        <v>18000</v>
      </c>
      <c r="C9" s="108">
        <v>18000</v>
      </c>
      <c r="D9" s="108">
        <v>18000</v>
      </c>
      <c r="E9" s="108">
        <v>18000</v>
      </c>
      <c r="F9" s="108">
        <v>18000</v>
      </c>
      <c r="G9" s="108">
        <v>18000</v>
      </c>
      <c r="H9" s="108">
        <v>18000</v>
      </c>
      <c r="I9" s="108">
        <v>18000</v>
      </c>
      <c r="J9" s="108">
        <v>18000</v>
      </c>
      <c r="K9" s="108">
        <v>18000</v>
      </c>
      <c r="L9" s="108">
        <v>18000</v>
      </c>
      <c r="M9" s="108">
        <v>18000</v>
      </c>
      <c r="N9" s="108">
        <v>18000</v>
      </c>
    </row>
    <row r="10" spans="1:14" x14ac:dyDescent="0.2">
      <c r="A10" s="110" t="s">
        <v>83</v>
      </c>
      <c r="B10" s="108">
        <v>18000</v>
      </c>
      <c r="C10" s="108">
        <v>18000</v>
      </c>
      <c r="D10" s="108">
        <v>18000</v>
      </c>
      <c r="E10" s="108">
        <v>18000</v>
      </c>
      <c r="F10" s="108">
        <v>18000</v>
      </c>
      <c r="G10" s="108">
        <v>18000</v>
      </c>
      <c r="H10" s="108">
        <v>18000</v>
      </c>
      <c r="I10" s="108">
        <v>18000</v>
      </c>
      <c r="J10" s="108">
        <v>18000</v>
      </c>
      <c r="K10" s="108">
        <v>18000</v>
      </c>
      <c r="L10" s="108">
        <v>18000</v>
      </c>
      <c r="M10" s="108">
        <v>18000</v>
      </c>
      <c r="N10" s="108">
        <v>18000</v>
      </c>
    </row>
    <row r="11" spans="1:14" x14ac:dyDescent="0.2">
      <c r="A11" s="105" t="s">
        <v>98</v>
      </c>
      <c r="B11" s="108">
        <v>384000</v>
      </c>
      <c r="C11" s="108">
        <v>382500</v>
      </c>
      <c r="D11" s="108">
        <v>381000</v>
      </c>
      <c r="E11" s="108">
        <v>379500</v>
      </c>
      <c r="F11" s="108">
        <v>378000</v>
      </c>
      <c r="G11" s="108">
        <v>376500</v>
      </c>
      <c r="H11" s="108">
        <v>375000</v>
      </c>
      <c r="I11" s="108">
        <v>373500</v>
      </c>
      <c r="J11" s="108">
        <v>372000</v>
      </c>
      <c r="K11" s="108">
        <v>370500</v>
      </c>
      <c r="L11" s="108">
        <v>369000</v>
      </c>
      <c r="M11" s="108">
        <v>367500</v>
      </c>
      <c r="N11" s="108">
        <v>366000</v>
      </c>
    </row>
    <row r="12" spans="1:14" x14ac:dyDescent="0.2">
      <c r="A12" s="110" t="s">
        <v>99</v>
      </c>
      <c r="B12" s="108">
        <v>384000</v>
      </c>
      <c r="C12" s="108">
        <v>382500</v>
      </c>
      <c r="D12" s="108">
        <v>381000</v>
      </c>
      <c r="E12" s="108">
        <v>379500</v>
      </c>
      <c r="F12" s="108">
        <v>378000</v>
      </c>
      <c r="G12" s="108">
        <v>376500</v>
      </c>
      <c r="H12" s="108">
        <v>375000</v>
      </c>
      <c r="I12" s="108">
        <v>373500</v>
      </c>
      <c r="J12" s="108">
        <v>372000</v>
      </c>
      <c r="K12" s="108">
        <v>370500</v>
      </c>
      <c r="L12" s="108">
        <v>369000</v>
      </c>
      <c r="M12" s="108">
        <v>367500</v>
      </c>
      <c r="N12" s="108">
        <v>366000</v>
      </c>
    </row>
    <row r="13" spans="1:14" x14ac:dyDescent="0.2">
      <c r="A13" s="105" t="s">
        <v>96</v>
      </c>
      <c r="B13" s="108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1:14" x14ac:dyDescent="0.2">
      <c r="A14" s="110" t="s">
        <v>97</v>
      </c>
      <c r="B14" s="108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1:14" x14ac:dyDescent="0.2">
      <c r="A15" s="105" t="s">
        <v>32</v>
      </c>
      <c r="B15" s="108">
        <v>0</v>
      </c>
      <c r="C15" s="108">
        <v>140</v>
      </c>
      <c r="D15" s="108">
        <v>7138</v>
      </c>
      <c r="E15" s="108">
        <v>11226</v>
      </c>
      <c r="F15" s="108">
        <v>13889</v>
      </c>
      <c r="G15" s="108">
        <v>13978</v>
      </c>
      <c r="H15" s="108">
        <v>18224</v>
      </c>
      <c r="I15" s="108">
        <v>20437</v>
      </c>
      <c r="J15" s="108">
        <v>22804</v>
      </c>
      <c r="K15" s="108">
        <v>23504</v>
      </c>
      <c r="L15" s="108">
        <v>24167</v>
      </c>
      <c r="M15" s="108">
        <v>23768</v>
      </c>
      <c r="N15" s="108">
        <v>26013</v>
      </c>
    </row>
    <row r="16" spans="1:14" x14ac:dyDescent="0.2">
      <c r="A16" s="110" t="s">
        <v>33</v>
      </c>
      <c r="B16" s="108">
        <v>0</v>
      </c>
      <c r="C16" s="108">
        <v>140</v>
      </c>
      <c r="D16" s="108">
        <v>7138</v>
      </c>
      <c r="E16" s="108">
        <v>11226</v>
      </c>
      <c r="F16" s="108">
        <v>13889</v>
      </c>
      <c r="G16" s="108">
        <v>13978</v>
      </c>
      <c r="H16" s="108">
        <v>18224</v>
      </c>
      <c r="I16" s="108">
        <v>20437</v>
      </c>
      <c r="J16" s="108">
        <v>22804</v>
      </c>
      <c r="K16" s="108">
        <v>23504</v>
      </c>
      <c r="L16" s="108">
        <v>24167</v>
      </c>
      <c r="M16" s="108">
        <v>23768</v>
      </c>
      <c r="N16" s="108">
        <v>26013</v>
      </c>
    </row>
    <row r="17" spans="1:14" x14ac:dyDescent="0.2">
      <c r="A17" s="106" t="s">
        <v>90</v>
      </c>
      <c r="B17" s="109">
        <v>2420000</v>
      </c>
      <c r="C17" s="109">
        <v>2420000</v>
      </c>
      <c r="D17" s="109">
        <v>2420000</v>
      </c>
      <c r="E17" s="109">
        <v>2420000</v>
      </c>
      <c r="F17" s="109">
        <v>2420000</v>
      </c>
      <c r="G17" s="109">
        <v>2438113</v>
      </c>
      <c r="H17" s="109">
        <v>2438113</v>
      </c>
      <c r="I17" s="109">
        <v>2441355</v>
      </c>
      <c r="J17" s="109">
        <v>2445662</v>
      </c>
      <c r="K17" s="109">
        <v>2448672</v>
      </c>
      <c r="L17" s="109">
        <v>2460632</v>
      </c>
      <c r="M17" s="109">
        <v>2460809</v>
      </c>
      <c r="N17" s="109">
        <v>2468389</v>
      </c>
    </row>
    <row r="18" spans="1:14" x14ac:dyDescent="0.2">
      <c r="A18" s="110" t="s">
        <v>91</v>
      </c>
      <c r="B18" s="108">
        <v>2420000</v>
      </c>
      <c r="C18" s="108">
        <v>2420000</v>
      </c>
      <c r="D18" s="108">
        <v>2420000</v>
      </c>
      <c r="E18" s="108">
        <v>2420000</v>
      </c>
      <c r="F18" s="108">
        <v>2420000</v>
      </c>
      <c r="G18" s="108">
        <v>2438113</v>
      </c>
      <c r="H18" s="108">
        <v>2438113</v>
      </c>
      <c r="I18" s="108">
        <v>2441355</v>
      </c>
      <c r="J18" s="108">
        <v>2445662</v>
      </c>
      <c r="K18" s="108">
        <v>2448672</v>
      </c>
      <c r="L18" s="108">
        <v>2460632</v>
      </c>
      <c r="M18" s="108">
        <v>2460809</v>
      </c>
      <c r="N18" s="108">
        <v>2468389</v>
      </c>
    </row>
    <row r="19" spans="1:14" x14ac:dyDescent="0.2">
      <c r="A19" s="106" t="s">
        <v>92</v>
      </c>
      <c r="B19" s="109">
        <v>-2420000</v>
      </c>
      <c r="C19" s="109">
        <v>-2420000</v>
      </c>
      <c r="D19" s="109">
        <v>-2420000</v>
      </c>
      <c r="E19" s="109">
        <v>-2420000</v>
      </c>
      <c r="F19" s="109">
        <v>-2416757</v>
      </c>
      <c r="G19" s="109">
        <v>-2416757</v>
      </c>
      <c r="H19" s="109">
        <v>-2416757</v>
      </c>
      <c r="I19" s="109">
        <v>-2420000</v>
      </c>
      <c r="J19" s="109">
        <v>-2420000</v>
      </c>
      <c r="K19" s="109">
        <v>-2420000</v>
      </c>
      <c r="L19" s="109">
        <v>-2420000</v>
      </c>
      <c r="M19" s="109">
        <v>-2420000</v>
      </c>
      <c r="N19" s="109">
        <v>-2420000</v>
      </c>
    </row>
    <row r="20" spans="1:14" x14ac:dyDescent="0.2">
      <c r="A20" s="110" t="s">
        <v>93</v>
      </c>
      <c r="B20" s="108">
        <v>-2420000</v>
      </c>
      <c r="C20" s="108">
        <v>-2420000</v>
      </c>
      <c r="D20" s="108">
        <v>-2420000</v>
      </c>
      <c r="E20" s="108">
        <v>-2420000</v>
      </c>
      <c r="F20" s="108">
        <v>-2416757</v>
      </c>
      <c r="G20" s="108">
        <v>-2416757</v>
      </c>
      <c r="H20" s="108">
        <v>-2416757</v>
      </c>
      <c r="I20" s="108">
        <v>-2420000</v>
      </c>
      <c r="J20" s="108">
        <v>-2420000</v>
      </c>
      <c r="K20" s="108">
        <v>-2420000</v>
      </c>
      <c r="L20" s="108">
        <v>-2420000</v>
      </c>
      <c r="M20" s="108">
        <v>-2420000</v>
      </c>
      <c r="N20" s="108">
        <v>-2420000</v>
      </c>
    </row>
    <row r="21" spans="1:14" x14ac:dyDescent="0.2">
      <c r="A21" s="105" t="s">
        <v>84</v>
      </c>
      <c r="B21" s="108">
        <v>842256</v>
      </c>
      <c r="C21" s="108">
        <v>842315</v>
      </c>
      <c r="D21" s="108">
        <v>842357</v>
      </c>
      <c r="E21" s="108">
        <v>842391</v>
      </c>
      <c r="F21" s="108">
        <v>842416</v>
      </c>
      <c r="G21" s="108">
        <v>842441</v>
      </c>
      <c r="H21" s="108">
        <v>842466</v>
      </c>
      <c r="I21" s="108">
        <v>842500</v>
      </c>
      <c r="J21" s="108">
        <v>842534</v>
      </c>
      <c r="K21" s="108">
        <v>842568</v>
      </c>
      <c r="L21" s="108">
        <v>842610</v>
      </c>
      <c r="M21" s="108">
        <v>842652</v>
      </c>
      <c r="N21" s="108">
        <v>842694</v>
      </c>
    </row>
    <row r="22" spans="1:14" x14ac:dyDescent="0.2">
      <c r="A22" s="110" t="s">
        <v>85</v>
      </c>
      <c r="B22" s="108">
        <v>842256</v>
      </c>
      <c r="C22" s="108">
        <v>842315</v>
      </c>
      <c r="D22" s="108">
        <v>842357</v>
      </c>
      <c r="E22" s="108">
        <v>842391</v>
      </c>
      <c r="F22" s="108">
        <v>842416</v>
      </c>
      <c r="G22" s="108">
        <v>842441</v>
      </c>
      <c r="H22" s="108">
        <v>842466</v>
      </c>
      <c r="I22" s="108">
        <v>842500</v>
      </c>
      <c r="J22" s="108">
        <v>842534</v>
      </c>
      <c r="K22" s="108">
        <v>842568</v>
      </c>
      <c r="L22" s="108">
        <v>842610</v>
      </c>
      <c r="M22" s="108">
        <v>842652</v>
      </c>
      <c r="N22" s="108">
        <v>842694</v>
      </c>
    </row>
    <row r="23" spans="1:14" x14ac:dyDescent="0.2">
      <c r="A23" s="105" t="s">
        <v>86</v>
      </c>
      <c r="B23" s="108">
        <v>-842256</v>
      </c>
      <c r="C23" s="108">
        <v>-842315</v>
      </c>
      <c r="D23" s="108">
        <v>-842357</v>
      </c>
      <c r="E23" s="108">
        <v>-842391</v>
      </c>
      <c r="F23" s="108">
        <v>-836248</v>
      </c>
      <c r="G23" s="108">
        <v>-831417</v>
      </c>
      <c r="H23" s="108">
        <v>-826932</v>
      </c>
      <c r="I23" s="108">
        <v>-822369</v>
      </c>
      <c r="J23" s="108">
        <v>-817987</v>
      </c>
      <c r="K23" s="108">
        <v>-842568</v>
      </c>
      <c r="L23" s="108">
        <v>-842610</v>
      </c>
      <c r="M23" s="108">
        <v>-842652</v>
      </c>
      <c r="N23" s="108">
        <v>-842694</v>
      </c>
    </row>
    <row r="24" spans="1:14" x14ac:dyDescent="0.2">
      <c r="A24" s="110" t="s">
        <v>87</v>
      </c>
      <c r="B24" s="108">
        <v>-842256</v>
      </c>
      <c r="C24" s="108">
        <v>-842315</v>
      </c>
      <c r="D24" s="108">
        <v>-842357</v>
      </c>
      <c r="E24" s="108">
        <v>-842391</v>
      </c>
      <c r="F24" s="108">
        <v>-836248</v>
      </c>
      <c r="G24" s="108">
        <v>-831417</v>
      </c>
      <c r="H24" s="108">
        <v>-826932</v>
      </c>
      <c r="I24" s="108">
        <v>-822369</v>
      </c>
      <c r="J24" s="108">
        <v>-817987</v>
      </c>
      <c r="K24" s="108">
        <v>-842568</v>
      </c>
      <c r="L24" s="108">
        <v>-842610</v>
      </c>
      <c r="M24" s="108">
        <v>-842652</v>
      </c>
      <c r="N24" s="108">
        <v>-842694</v>
      </c>
    </row>
    <row r="25" spans="1:14" x14ac:dyDescent="0.2">
      <c r="A25" s="105" t="s">
        <v>25</v>
      </c>
      <c r="B25" s="108">
        <v>278276</v>
      </c>
      <c r="C25" s="108">
        <v>278276</v>
      </c>
      <c r="D25" s="108">
        <v>194635</v>
      </c>
      <c r="E25" s="108">
        <v>136971</v>
      </c>
      <c r="F25" s="108">
        <v>106287</v>
      </c>
      <c r="G25" s="108">
        <v>129524</v>
      </c>
      <c r="H25" s="108">
        <v>178389</v>
      </c>
      <c r="I25" s="108">
        <v>209618</v>
      </c>
      <c r="J25" s="108">
        <v>244590</v>
      </c>
      <c r="K25" s="108">
        <v>309111</v>
      </c>
      <c r="L25" s="108">
        <v>342238</v>
      </c>
      <c r="M25" s="108">
        <v>349131</v>
      </c>
      <c r="N25" s="108">
        <v>314117</v>
      </c>
    </row>
    <row r="26" spans="1:14" x14ac:dyDescent="0.2">
      <c r="A26" s="110" t="s">
        <v>26</v>
      </c>
      <c r="B26" s="108">
        <v>278276</v>
      </c>
      <c r="C26" s="108">
        <v>278276</v>
      </c>
      <c r="D26" s="108">
        <v>194635</v>
      </c>
      <c r="E26" s="108">
        <v>136971</v>
      </c>
      <c r="F26" s="108">
        <v>106287</v>
      </c>
      <c r="G26" s="108">
        <v>129524</v>
      </c>
      <c r="H26" s="108">
        <v>178389</v>
      </c>
      <c r="I26" s="108">
        <v>209618</v>
      </c>
      <c r="J26" s="108">
        <v>244590</v>
      </c>
      <c r="K26" s="108">
        <v>309111</v>
      </c>
      <c r="L26" s="108">
        <v>342238</v>
      </c>
      <c r="M26" s="108">
        <v>349131</v>
      </c>
      <c r="N26" s="108">
        <v>314117</v>
      </c>
    </row>
    <row r="27" spans="1:14" x14ac:dyDescent="0.2">
      <c r="A27" s="105" t="s">
        <v>94</v>
      </c>
      <c r="B27" s="108">
        <v>49955</v>
      </c>
      <c r="C27" s="108">
        <v>35555</v>
      </c>
      <c r="D27" s="108">
        <v>35555</v>
      </c>
      <c r="E27" s="108">
        <v>17555</v>
      </c>
      <c r="F27" s="108">
        <v>17555</v>
      </c>
      <c r="G27" s="108">
        <v>15155</v>
      </c>
      <c r="H27" s="108">
        <v>13955</v>
      </c>
      <c r="I27" s="108">
        <v>12755</v>
      </c>
      <c r="J27" s="108">
        <v>11555</v>
      </c>
      <c r="K27" s="108">
        <v>10355</v>
      </c>
      <c r="L27" s="108">
        <v>9155</v>
      </c>
      <c r="M27" s="108">
        <v>7955</v>
      </c>
      <c r="N27" s="108">
        <v>6755</v>
      </c>
    </row>
    <row r="28" spans="1:14" x14ac:dyDescent="0.2">
      <c r="A28" s="110" t="s">
        <v>95</v>
      </c>
      <c r="B28" s="108">
        <v>49955</v>
      </c>
      <c r="C28" s="108">
        <v>35555</v>
      </c>
      <c r="D28" s="108">
        <v>35555</v>
      </c>
      <c r="E28" s="108">
        <v>17555</v>
      </c>
      <c r="F28" s="108">
        <v>17555</v>
      </c>
      <c r="G28" s="108">
        <v>15155</v>
      </c>
      <c r="H28" s="108">
        <v>13955</v>
      </c>
      <c r="I28" s="108">
        <v>12755</v>
      </c>
      <c r="J28" s="108">
        <v>11555</v>
      </c>
      <c r="K28" s="108">
        <v>10355</v>
      </c>
      <c r="L28" s="108">
        <v>9155</v>
      </c>
      <c r="M28" s="108">
        <v>7955</v>
      </c>
      <c r="N28" s="108">
        <v>6755</v>
      </c>
    </row>
    <row r="29" spans="1:14" x14ac:dyDescent="0.2">
      <c r="A29" s="105" t="s">
        <v>48</v>
      </c>
      <c r="B29" s="108">
        <v>105738</v>
      </c>
      <c r="C29" s="108">
        <v>114536</v>
      </c>
      <c r="D29" s="108">
        <v>122465</v>
      </c>
      <c r="E29" s="108">
        <v>107341</v>
      </c>
      <c r="F29" s="108">
        <v>112322</v>
      </c>
      <c r="G29" s="108">
        <v>116962</v>
      </c>
      <c r="H29" s="108">
        <v>73451</v>
      </c>
      <c r="I29" s="108">
        <v>149438</v>
      </c>
      <c r="J29" s="108">
        <v>149438</v>
      </c>
      <c r="K29" s="108">
        <v>149438</v>
      </c>
      <c r="L29" s="108">
        <v>149438</v>
      </c>
      <c r="M29" s="108">
        <v>149438</v>
      </c>
      <c r="N29" s="108">
        <v>149438</v>
      </c>
    </row>
    <row r="30" spans="1:14" x14ac:dyDescent="0.2">
      <c r="A30" s="110" t="s">
        <v>49</v>
      </c>
      <c r="B30" s="108">
        <v>105738</v>
      </c>
      <c r="C30" s="108">
        <v>114536</v>
      </c>
      <c r="D30" s="108">
        <v>122465</v>
      </c>
      <c r="E30" s="108">
        <v>107341</v>
      </c>
      <c r="F30" s="108">
        <v>112322</v>
      </c>
      <c r="G30" s="108">
        <v>116962</v>
      </c>
      <c r="H30" s="108">
        <v>73451</v>
      </c>
      <c r="I30" s="108">
        <v>149438</v>
      </c>
      <c r="J30" s="108">
        <v>149438</v>
      </c>
      <c r="K30" s="108">
        <v>149438</v>
      </c>
      <c r="L30" s="108">
        <v>149438</v>
      </c>
      <c r="M30" s="108">
        <v>149438</v>
      </c>
      <c r="N30" s="108">
        <v>149438</v>
      </c>
    </row>
    <row r="31" spans="1:14" x14ac:dyDescent="0.2">
      <c r="A31" s="105" t="s">
        <v>88</v>
      </c>
      <c r="B31" s="108">
        <v>39681</v>
      </c>
      <c r="C31" s="108">
        <v>39681</v>
      </c>
      <c r="D31" s="108">
        <v>0</v>
      </c>
      <c r="E31" s="108">
        <v>0</v>
      </c>
      <c r="F31" s="108">
        <v>141366</v>
      </c>
      <c r="G31" s="108">
        <v>266155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</row>
    <row r="32" spans="1:14" x14ac:dyDescent="0.2">
      <c r="A32" s="110" t="s">
        <v>89</v>
      </c>
      <c r="B32" s="108">
        <v>39681</v>
      </c>
      <c r="C32" s="108">
        <v>39681</v>
      </c>
      <c r="D32" s="108">
        <v>0</v>
      </c>
      <c r="E32" s="108">
        <v>0</v>
      </c>
      <c r="F32" s="108">
        <v>141366</v>
      </c>
      <c r="G32" s="108">
        <v>266155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</row>
    <row r="33" spans="1:14" x14ac:dyDescent="0.2">
      <c r="A33" s="7" t="s">
        <v>123</v>
      </c>
      <c r="B33" s="108">
        <v>264585</v>
      </c>
      <c r="C33" s="108">
        <v>260442</v>
      </c>
      <c r="D33" s="108">
        <v>256306</v>
      </c>
      <c r="E33" s="108">
        <v>250935</v>
      </c>
      <c r="F33" s="108">
        <v>246857</v>
      </c>
      <c r="G33" s="108">
        <v>242730</v>
      </c>
      <c r="H33" s="108">
        <v>238629</v>
      </c>
      <c r="I33" s="108">
        <v>234887</v>
      </c>
      <c r="J33" s="108">
        <v>230792</v>
      </c>
      <c r="K33" s="108">
        <v>226696</v>
      </c>
      <c r="L33" s="108">
        <v>222566</v>
      </c>
      <c r="M33" s="108">
        <v>218415</v>
      </c>
      <c r="N33" s="108">
        <v>214288</v>
      </c>
    </row>
    <row r="34" spans="1:14" x14ac:dyDescent="0.2">
      <c r="A34" s="105" t="s">
        <v>32</v>
      </c>
      <c r="B34" s="108">
        <v>0</v>
      </c>
      <c r="C34" s="108">
        <v>0</v>
      </c>
      <c r="D34" s="108">
        <v>7</v>
      </c>
      <c r="E34" s="108">
        <v>126</v>
      </c>
      <c r="F34" s="108">
        <v>191</v>
      </c>
      <c r="G34" s="108">
        <v>207</v>
      </c>
      <c r="H34" s="108">
        <v>249</v>
      </c>
      <c r="I34" s="108">
        <v>287</v>
      </c>
      <c r="J34" s="108">
        <v>335</v>
      </c>
      <c r="K34" s="108">
        <v>382</v>
      </c>
      <c r="L34" s="108">
        <v>395</v>
      </c>
      <c r="M34" s="108">
        <v>387</v>
      </c>
      <c r="N34" s="108">
        <v>403</v>
      </c>
    </row>
    <row r="35" spans="1:14" x14ac:dyDescent="0.2">
      <c r="A35" s="110" t="s">
        <v>33</v>
      </c>
      <c r="B35" s="108">
        <v>0</v>
      </c>
      <c r="C35" s="108">
        <v>0</v>
      </c>
      <c r="D35" s="108">
        <v>7</v>
      </c>
      <c r="E35" s="108">
        <v>126</v>
      </c>
      <c r="F35" s="108">
        <v>191</v>
      </c>
      <c r="G35" s="108">
        <v>207</v>
      </c>
      <c r="H35" s="108">
        <v>249</v>
      </c>
      <c r="I35" s="108">
        <v>287</v>
      </c>
      <c r="J35" s="108">
        <v>335</v>
      </c>
      <c r="K35" s="108">
        <v>382</v>
      </c>
      <c r="L35" s="108">
        <v>395</v>
      </c>
      <c r="M35" s="108">
        <v>387</v>
      </c>
      <c r="N35" s="108">
        <v>403</v>
      </c>
    </row>
    <row r="36" spans="1:14" x14ac:dyDescent="0.2">
      <c r="A36" s="105" t="s">
        <v>44</v>
      </c>
      <c r="B36" s="108">
        <v>-517889</v>
      </c>
      <c r="C36" s="108">
        <v>-522032</v>
      </c>
      <c r="D36" s="108">
        <v>-526175</v>
      </c>
      <c r="E36" s="108">
        <v>-530318</v>
      </c>
      <c r="F36" s="108">
        <v>-534461</v>
      </c>
      <c r="G36" s="108">
        <v>-538604</v>
      </c>
      <c r="H36" s="108">
        <v>-542747</v>
      </c>
      <c r="I36" s="108">
        <v>-546890</v>
      </c>
      <c r="J36" s="108">
        <v>-551033</v>
      </c>
      <c r="K36" s="108">
        <v>-555176</v>
      </c>
      <c r="L36" s="108">
        <v>-559319</v>
      </c>
      <c r="M36" s="108">
        <v>-563462</v>
      </c>
      <c r="N36" s="108">
        <v>-567605</v>
      </c>
    </row>
    <row r="37" spans="1:14" x14ac:dyDescent="0.2">
      <c r="A37" s="110" t="s">
        <v>45</v>
      </c>
      <c r="B37" s="108">
        <v>-517889</v>
      </c>
      <c r="C37" s="108">
        <v>-522032</v>
      </c>
      <c r="D37" s="108">
        <v>-526175</v>
      </c>
      <c r="E37" s="108">
        <v>-530318</v>
      </c>
      <c r="F37" s="108">
        <v>-534461</v>
      </c>
      <c r="G37" s="108">
        <v>-538604</v>
      </c>
      <c r="H37" s="108">
        <v>-542747</v>
      </c>
      <c r="I37" s="108">
        <v>-546890</v>
      </c>
      <c r="J37" s="108">
        <v>-551033</v>
      </c>
      <c r="K37" s="108">
        <v>-555176</v>
      </c>
      <c r="L37" s="108">
        <v>-559319</v>
      </c>
      <c r="M37" s="108">
        <v>-563462</v>
      </c>
      <c r="N37" s="108">
        <v>-567605</v>
      </c>
    </row>
    <row r="38" spans="1:14" x14ac:dyDescent="0.2">
      <c r="A38" s="105" t="s">
        <v>40</v>
      </c>
      <c r="B38" s="108">
        <v>745800</v>
      </c>
      <c r="C38" s="108">
        <v>745800</v>
      </c>
      <c r="D38" s="108">
        <v>745800</v>
      </c>
      <c r="E38" s="108">
        <v>745800</v>
      </c>
      <c r="F38" s="108">
        <v>745800</v>
      </c>
      <c r="G38" s="108">
        <v>745800</v>
      </c>
      <c r="H38" s="108">
        <v>745800</v>
      </c>
      <c r="I38" s="108">
        <v>745800</v>
      </c>
      <c r="J38" s="108">
        <v>745800</v>
      </c>
      <c r="K38" s="108">
        <v>745800</v>
      </c>
      <c r="L38" s="108">
        <v>745800</v>
      </c>
      <c r="M38" s="108">
        <v>745800</v>
      </c>
      <c r="N38" s="108">
        <v>745800</v>
      </c>
    </row>
    <row r="39" spans="1:14" x14ac:dyDescent="0.2">
      <c r="A39" s="110" t="s">
        <v>41</v>
      </c>
      <c r="B39" s="108">
        <v>745800</v>
      </c>
      <c r="C39" s="108">
        <v>745800</v>
      </c>
      <c r="D39" s="108">
        <v>745800</v>
      </c>
      <c r="E39" s="108">
        <v>745800</v>
      </c>
      <c r="F39" s="108">
        <v>745800</v>
      </c>
      <c r="G39" s="108">
        <v>745800</v>
      </c>
      <c r="H39" s="108">
        <v>745800</v>
      </c>
      <c r="I39" s="108">
        <v>745800</v>
      </c>
      <c r="J39" s="108">
        <v>745800</v>
      </c>
      <c r="K39" s="108">
        <v>745800</v>
      </c>
      <c r="L39" s="108">
        <v>745800</v>
      </c>
      <c r="M39" s="108">
        <v>745800</v>
      </c>
      <c r="N39" s="108">
        <v>745800</v>
      </c>
    </row>
    <row r="40" spans="1:14" x14ac:dyDescent="0.2">
      <c r="A40" s="105" t="s">
        <v>114</v>
      </c>
      <c r="B40" s="108">
        <v>35140</v>
      </c>
      <c r="C40" s="108">
        <v>35140</v>
      </c>
      <c r="D40" s="108">
        <v>35140</v>
      </c>
      <c r="E40" s="108">
        <v>35140</v>
      </c>
      <c r="F40" s="108">
        <v>35140</v>
      </c>
      <c r="G40" s="108">
        <v>35140</v>
      </c>
      <c r="H40" s="108">
        <v>35140</v>
      </c>
      <c r="I40" s="108">
        <v>35140</v>
      </c>
      <c r="J40" s="108">
        <v>35140</v>
      </c>
      <c r="K40" s="108">
        <v>35140</v>
      </c>
      <c r="L40" s="108">
        <v>35140</v>
      </c>
      <c r="M40" s="108">
        <v>35140</v>
      </c>
      <c r="N40" s="108">
        <v>35140</v>
      </c>
    </row>
    <row r="41" spans="1:14" x14ac:dyDescent="0.2">
      <c r="A41" s="110" t="s">
        <v>115</v>
      </c>
      <c r="B41" s="108">
        <v>35140</v>
      </c>
      <c r="C41" s="108">
        <v>35140</v>
      </c>
      <c r="D41" s="108">
        <v>35140</v>
      </c>
      <c r="E41" s="108">
        <v>35140</v>
      </c>
      <c r="F41" s="108">
        <v>35140</v>
      </c>
      <c r="G41" s="108">
        <v>35140</v>
      </c>
      <c r="H41" s="108">
        <v>35140</v>
      </c>
      <c r="I41" s="108">
        <v>35140</v>
      </c>
      <c r="J41" s="108">
        <v>35140</v>
      </c>
      <c r="K41" s="108">
        <v>35140</v>
      </c>
      <c r="L41" s="108">
        <v>35140</v>
      </c>
      <c r="M41" s="108">
        <v>35140</v>
      </c>
      <c r="N41" s="108">
        <v>35140</v>
      </c>
    </row>
    <row r="42" spans="1:14" x14ac:dyDescent="0.2">
      <c r="A42" s="105" t="s">
        <v>48</v>
      </c>
      <c r="B42" s="108">
        <v>1534</v>
      </c>
      <c r="C42" s="108">
        <v>1534</v>
      </c>
      <c r="D42" s="108">
        <v>1534</v>
      </c>
      <c r="E42" s="108">
        <v>187</v>
      </c>
      <c r="F42" s="108">
        <v>187</v>
      </c>
      <c r="G42" s="108">
        <v>187</v>
      </c>
      <c r="H42" s="108">
        <v>187</v>
      </c>
      <c r="I42" s="108">
        <v>550</v>
      </c>
      <c r="J42" s="108">
        <v>550</v>
      </c>
      <c r="K42" s="108">
        <v>550</v>
      </c>
      <c r="L42" s="108">
        <v>550</v>
      </c>
      <c r="M42" s="108">
        <v>550</v>
      </c>
      <c r="N42" s="108">
        <v>550</v>
      </c>
    </row>
    <row r="43" spans="1:14" x14ac:dyDescent="0.2">
      <c r="A43" s="110" t="s">
        <v>49</v>
      </c>
      <c r="B43" s="108">
        <v>1534</v>
      </c>
      <c r="C43" s="108">
        <v>1534</v>
      </c>
      <c r="D43" s="108">
        <v>1534</v>
      </c>
      <c r="E43" s="108">
        <v>187</v>
      </c>
      <c r="F43" s="108">
        <v>187</v>
      </c>
      <c r="G43" s="108">
        <v>187</v>
      </c>
      <c r="H43" s="108">
        <v>187</v>
      </c>
      <c r="I43" s="108">
        <v>550</v>
      </c>
      <c r="J43" s="108">
        <v>550</v>
      </c>
      <c r="K43" s="108">
        <v>550</v>
      </c>
      <c r="L43" s="108">
        <v>550</v>
      </c>
      <c r="M43" s="108">
        <v>550</v>
      </c>
      <c r="N43" s="108">
        <v>550</v>
      </c>
    </row>
    <row r="44" spans="1:14" x14ac:dyDescent="0.2">
      <c r="A44" s="7" t="s">
        <v>24</v>
      </c>
      <c r="B44" s="108">
        <v>46463158</v>
      </c>
      <c r="C44" s="108">
        <v>45871615</v>
      </c>
      <c r="D44" s="108">
        <v>45625946</v>
      </c>
      <c r="E44" s="108">
        <v>45374755</v>
      </c>
      <c r="F44" s="108">
        <v>45159575</v>
      </c>
      <c r="G44" s="108">
        <v>45416742</v>
      </c>
      <c r="H44" s="108">
        <v>44966278</v>
      </c>
      <c r="I44" s="108">
        <v>45555405</v>
      </c>
      <c r="J44" s="108">
        <v>45864571</v>
      </c>
      <c r="K44" s="108">
        <v>45973694</v>
      </c>
      <c r="L44" s="108">
        <v>46227404</v>
      </c>
      <c r="M44" s="108">
        <v>46308342</v>
      </c>
      <c r="N44" s="108">
        <v>46185152</v>
      </c>
    </row>
    <row r="45" spans="1:14" x14ac:dyDescent="0.2">
      <c r="A45" s="105" t="s">
        <v>50</v>
      </c>
      <c r="B45" s="108">
        <v>151160</v>
      </c>
      <c r="C45" s="108">
        <v>227673</v>
      </c>
      <c r="D45" s="108">
        <v>104891</v>
      </c>
      <c r="E45" s="108">
        <v>208877</v>
      </c>
      <c r="F45" s="108">
        <v>153570</v>
      </c>
      <c r="G45" s="108">
        <v>131148</v>
      </c>
      <c r="H45" s="108">
        <v>70911</v>
      </c>
      <c r="I45" s="108">
        <v>55748</v>
      </c>
      <c r="J45" s="108">
        <v>112084</v>
      </c>
      <c r="K45" s="108">
        <v>139205</v>
      </c>
      <c r="L45" s="108">
        <v>141206</v>
      </c>
      <c r="M45" s="108">
        <v>149931</v>
      </c>
      <c r="N45" s="108">
        <v>204447</v>
      </c>
    </row>
    <row r="46" spans="1:14" x14ac:dyDescent="0.2">
      <c r="A46" s="110" t="s">
        <v>51</v>
      </c>
      <c r="B46" s="108">
        <v>151160</v>
      </c>
      <c r="C46" s="108">
        <v>227673</v>
      </c>
      <c r="D46" s="108">
        <v>104891</v>
      </c>
      <c r="E46" s="108">
        <v>208877</v>
      </c>
      <c r="F46" s="108">
        <v>153570</v>
      </c>
      <c r="G46" s="108">
        <v>131148</v>
      </c>
      <c r="H46" s="108">
        <v>70911</v>
      </c>
      <c r="I46" s="108">
        <v>55748</v>
      </c>
      <c r="J46" s="108">
        <v>112084</v>
      </c>
      <c r="K46" s="108">
        <v>139205</v>
      </c>
      <c r="L46" s="108">
        <v>141206</v>
      </c>
      <c r="M46" s="108">
        <v>149931</v>
      </c>
      <c r="N46" s="108">
        <v>204447</v>
      </c>
    </row>
    <row r="47" spans="1:14" x14ac:dyDescent="0.2">
      <c r="A47" s="105" t="s">
        <v>52</v>
      </c>
      <c r="B47" s="108">
        <v>389943</v>
      </c>
      <c r="C47" s="108">
        <v>97171</v>
      </c>
      <c r="D47" s="108">
        <v>117101</v>
      </c>
      <c r="E47" s="108">
        <v>153474</v>
      </c>
      <c r="F47" s="108">
        <v>153474</v>
      </c>
      <c r="G47" s="108">
        <v>190896</v>
      </c>
      <c r="H47" s="108">
        <v>145505</v>
      </c>
      <c r="I47" s="108">
        <v>112845</v>
      </c>
      <c r="J47" s="108">
        <v>112845</v>
      </c>
      <c r="K47" s="108">
        <v>84114</v>
      </c>
      <c r="L47" s="108">
        <v>84435</v>
      </c>
      <c r="M47" s="108">
        <v>54084</v>
      </c>
      <c r="N47" s="108">
        <v>2007</v>
      </c>
    </row>
    <row r="48" spans="1:14" x14ac:dyDescent="0.2">
      <c r="A48" s="110" t="s">
        <v>53</v>
      </c>
      <c r="B48" s="108">
        <v>389943</v>
      </c>
      <c r="C48" s="108">
        <v>97171</v>
      </c>
      <c r="D48" s="108">
        <v>117101</v>
      </c>
      <c r="E48" s="108">
        <v>153474</v>
      </c>
      <c r="F48" s="108">
        <v>153474</v>
      </c>
      <c r="G48" s="108">
        <v>190896</v>
      </c>
      <c r="H48" s="108">
        <v>145505</v>
      </c>
      <c r="I48" s="108">
        <v>112845</v>
      </c>
      <c r="J48" s="108">
        <v>112845</v>
      </c>
      <c r="K48" s="108">
        <v>84114</v>
      </c>
      <c r="L48" s="108">
        <v>84435</v>
      </c>
      <c r="M48" s="108">
        <v>54084</v>
      </c>
      <c r="N48" s="108">
        <v>2007</v>
      </c>
    </row>
    <row r="49" spans="1:14" x14ac:dyDescent="0.2">
      <c r="A49" s="105" t="s">
        <v>32</v>
      </c>
      <c r="B49" s="108">
        <v>0</v>
      </c>
      <c r="C49" s="108">
        <v>701</v>
      </c>
      <c r="D49" s="108">
        <v>7198</v>
      </c>
      <c r="E49" s="108">
        <v>20113</v>
      </c>
      <c r="F49" s="108">
        <v>25354</v>
      </c>
      <c r="G49" s="108">
        <v>28441</v>
      </c>
      <c r="H49" s="108">
        <v>34488</v>
      </c>
      <c r="I49" s="108">
        <v>39304</v>
      </c>
      <c r="J49" s="108">
        <v>66450</v>
      </c>
      <c r="K49" s="108">
        <v>74394</v>
      </c>
      <c r="L49" s="108">
        <v>108375</v>
      </c>
      <c r="M49" s="108">
        <v>135703</v>
      </c>
      <c r="N49" s="108">
        <v>289795</v>
      </c>
    </row>
    <row r="50" spans="1:14" x14ac:dyDescent="0.2">
      <c r="A50" s="110" t="s">
        <v>33</v>
      </c>
      <c r="B50" s="108">
        <v>0</v>
      </c>
      <c r="C50" s="108">
        <v>701</v>
      </c>
      <c r="D50" s="108">
        <v>7198</v>
      </c>
      <c r="E50" s="108">
        <v>20113</v>
      </c>
      <c r="F50" s="108">
        <v>25354</v>
      </c>
      <c r="G50" s="108">
        <v>28441</v>
      </c>
      <c r="H50" s="108">
        <v>34488</v>
      </c>
      <c r="I50" s="108">
        <v>39304</v>
      </c>
      <c r="J50" s="108">
        <v>66450</v>
      </c>
      <c r="K50" s="108">
        <v>74394</v>
      </c>
      <c r="L50" s="108">
        <v>108375</v>
      </c>
      <c r="M50" s="108">
        <v>135703</v>
      </c>
      <c r="N50" s="108">
        <v>289795</v>
      </c>
    </row>
    <row r="51" spans="1:14" x14ac:dyDescent="0.2">
      <c r="A51" s="106" t="s">
        <v>30</v>
      </c>
      <c r="B51" s="109">
        <v>1603930</v>
      </c>
      <c r="C51" s="109">
        <v>1565901</v>
      </c>
      <c r="D51" s="109">
        <v>1527872</v>
      </c>
      <c r="E51" s="109">
        <v>1489843</v>
      </c>
      <c r="F51" s="109">
        <v>1451814</v>
      </c>
      <c r="G51" s="109">
        <v>1413785</v>
      </c>
      <c r="H51" s="109">
        <v>1375756</v>
      </c>
      <c r="I51" s="109">
        <v>1337727</v>
      </c>
      <c r="J51" s="109">
        <v>1299698</v>
      </c>
      <c r="K51" s="109">
        <v>1261669</v>
      </c>
      <c r="L51" s="109">
        <v>1223640</v>
      </c>
      <c r="M51" s="109">
        <v>1185611</v>
      </c>
      <c r="N51" s="109">
        <v>1147582</v>
      </c>
    </row>
    <row r="52" spans="1:14" x14ac:dyDescent="0.2">
      <c r="A52" s="110" t="s">
        <v>31</v>
      </c>
      <c r="B52" s="108">
        <v>1603930</v>
      </c>
      <c r="C52" s="108">
        <v>1565901</v>
      </c>
      <c r="D52" s="108">
        <v>1527872</v>
      </c>
      <c r="E52" s="108">
        <v>1489843</v>
      </c>
      <c r="F52" s="108">
        <v>1451814</v>
      </c>
      <c r="G52" s="108">
        <v>1413785</v>
      </c>
      <c r="H52" s="108">
        <v>1375756</v>
      </c>
      <c r="I52" s="108">
        <v>1337727</v>
      </c>
      <c r="J52" s="108">
        <v>1299698</v>
      </c>
      <c r="K52" s="108">
        <v>1261669</v>
      </c>
      <c r="L52" s="108">
        <v>1223640</v>
      </c>
      <c r="M52" s="108">
        <v>1185611</v>
      </c>
      <c r="N52" s="108">
        <v>1147582</v>
      </c>
    </row>
    <row r="53" spans="1:14" x14ac:dyDescent="0.2">
      <c r="A53" s="105" t="s">
        <v>25</v>
      </c>
      <c r="B53" s="108">
        <v>0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246006</v>
      </c>
      <c r="J53" s="108">
        <v>657100</v>
      </c>
      <c r="K53" s="108">
        <v>1028609</v>
      </c>
      <c r="L53" s="108">
        <v>1430062</v>
      </c>
      <c r="M53" s="108">
        <v>1688294</v>
      </c>
      <c r="N53" s="108">
        <v>1786752</v>
      </c>
    </row>
    <row r="54" spans="1:14" x14ac:dyDescent="0.2">
      <c r="A54" s="110" t="s">
        <v>26</v>
      </c>
      <c r="B54" s="108">
        <v>0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246006</v>
      </c>
      <c r="J54" s="108">
        <v>657100</v>
      </c>
      <c r="K54" s="108">
        <v>1028609</v>
      </c>
      <c r="L54" s="108">
        <v>1430062</v>
      </c>
      <c r="M54" s="108">
        <v>1688294</v>
      </c>
      <c r="N54" s="108">
        <v>1786752</v>
      </c>
    </row>
    <row r="55" spans="1:14" x14ac:dyDescent="0.2">
      <c r="A55" s="105" t="s">
        <v>44</v>
      </c>
      <c r="B55" s="108">
        <v>-16926704</v>
      </c>
      <c r="C55" s="108">
        <v>-17078513</v>
      </c>
      <c r="D55" s="108">
        <v>-17230322</v>
      </c>
      <c r="E55" s="108">
        <v>-17382131</v>
      </c>
      <c r="F55" s="108">
        <v>-17533940</v>
      </c>
      <c r="G55" s="108">
        <v>-17685749</v>
      </c>
      <c r="H55" s="108">
        <v>-17837558</v>
      </c>
      <c r="I55" s="108">
        <v>-17989367</v>
      </c>
      <c r="J55" s="108">
        <v>-18141176</v>
      </c>
      <c r="K55" s="108">
        <v>-18292985</v>
      </c>
      <c r="L55" s="108">
        <v>-18444794</v>
      </c>
      <c r="M55" s="108">
        <v>-18596603</v>
      </c>
      <c r="N55" s="108">
        <v>-18748412</v>
      </c>
    </row>
    <row r="56" spans="1:14" x14ac:dyDescent="0.2">
      <c r="A56" s="110" t="s">
        <v>45</v>
      </c>
      <c r="B56" s="108">
        <v>-16926704</v>
      </c>
      <c r="C56" s="108">
        <v>-17078513</v>
      </c>
      <c r="D56" s="108">
        <v>-17230322</v>
      </c>
      <c r="E56" s="108">
        <v>-17382131</v>
      </c>
      <c r="F56" s="108">
        <v>-17533940</v>
      </c>
      <c r="G56" s="108">
        <v>-17685749</v>
      </c>
      <c r="H56" s="108">
        <v>-17837558</v>
      </c>
      <c r="I56" s="108">
        <v>-17989367</v>
      </c>
      <c r="J56" s="108">
        <v>-18141176</v>
      </c>
      <c r="K56" s="108">
        <v>-18292985</v>
      </c>
      <c r="L56" s="108">
        <v>-18444794</v>
      </c>
      <c r="M56" s="108">
        <v>-18596603</v>
      </c>
      <c r="N56" s="108">
        <v>-18748412</v>
      </c>
    </row>
    <row r="57" spans="1:14" x14ac:dyDescent="0.2">
      <c r="A57" s="105" t="s">
        <v>46</v>
      </c>
      <c r="B57" s="108">
        <v>895680</v>
      </c>
      <c r="C57" s="108">
        <v>920560</v>
      </c>
      <c r="D57" s="108">
        <v>945440</v>
      </c>
      <c r="E57" s="108">
        <v>970320</v>
      </c>
      <c r="F57" s="108">
        <v>995200</v>
      </c>
      <c r="G57" s="108">
        <v>1020080</v>
      </c>
      <c r="H57" s="108">
        <v>1044960</v>
      </c>
      <c r="I57" s="108">
        <v>1069840</v>
      </c>
      <c r="J57" s="108">
        <v>1094720</v>
      </c>
      <c r="K57" s="108">
        <v>1119600</v>
      </c>
      <c r="L57" s="108">
        <v>1144480</v>
      </c>
      <c r="M57" s="108">
        <v>1169360</v>
      </c>
      <c r="N57" s="108">
        <v>1194240</v>
      </c>
    </row>
    <row r="58" spans="1:14" x14ac:dyDescent="0.2">
      <c r="A58" s="110" t="s">
        <v>47</v>
      </c>
      <c r="B58" s="108">
        <v>895680</v>
      </c>
      <c r="C58" s="108">
        <v>920560</v>
      </c>
      <c r="D58" s="108">
        <v>945440</v>
      </c>
      <c r="E58" s="108">
        <v>970320</v>
      </c>
      <c r="F58" s="108">
        <v>995200</v>
      </c>
      <c r="G58" s="108">
        <v>1020080</v>
      </c>
      <c r="H58" s="108">
        <v>1044960</v>
      </c>
      <c r="I58" s="108">
        <v>1069840</v>
      </c>
      <c r="J58" s="108">
        <v>1094720</v>
      </c>
      <c r="K58" s="108">
        <v>1119600</v>
      </c>
      <c r="L58" s="108">
        <v>1144480</v>
      </c>
      <c r="M58" s="108">
        <v>1169360</v>
      </c>
      <c r="N58" s="108">
        <v>1194240</v>
      </c>
    </row>
    <row r="59" spans="1:14" x14ac:dyDescent="0.2">
      <c r="A59" s="105" t="s">
        <v>40</v>
      </c>
      <c r="B59" s="108">
        <v>51076898</v>
      </c>
      <c r="C59" s="108">
        <v>51076898</v>
      </c>
      <c r="D59" s="108">
        <v>51076898</v>
      </c>
      <c r="E59" s="108">
        <v>51076898</v>
      </c>
      <c r="F59" s="108">
        <v>51076898</v>
      </c>
      <c r="G59" s="108">
        <v>51076898</v>
      </c>
      <c r="H59" s="108">
        <v>51076898</v>
      </c>
      <c r="I59" s="108">
        <v>51076898</v>
      </c>
      <c r="J59" s="108">
        <v>51076898</v>
      </c>
      <c r="K59" s="108">
        <v>51076898</v>
      </c>
      <c r="L59" s="108">
        <v>51076898</v>
      </c>
      <c r="M59" s="108">
        <v>51076898</v>
      </c>
      <c r="N59" s="108">
        <v>51076898</v>
      </c>
    </row>
    <row r="60" spans="1:14" x14ac:dyDescent="0.2">
      <c r="A60" s="110" t="s">
        <v>41</v>
      </c>
      <c r="B60" s="108">
        <v>51076898</v>
      </c>
      <c r="C60" s="108">
        <v>51076898</v>
      </c>
      <c r="D60" s="108">
        <v>51076898</v>
      </c>
      <c r="E60" s="108">
        <v>51076898</v>
      </c>
      <c r="F60" s="108">
        <v>51076898</v>
      </c>
      <c r="G60" s="108">
        <v>51076898</v>
      </c>
      <c r="H60" s="108">
        <v>51076898</v>
      </c>
      <c r="I60" s="108">
        <v>51076898</v>
      </c>
      <c r="J60" s="108">
        <v>51076898</v>
      </c>
      <c r="K60" s="108">
        <v>51076898</v>
      </c>
      <c r="L60" s="108">
        <v>51076898</v>
      </c>
      <c r="M60" s="108">
        <v>51076898</v>
      </c>
      <c r="N60" s="108">
        <v>51076898</v>
      </c>
    </row>
    <row r="61" spans="1:14" x14ac:dyDescent="0.2">
      <c r="A61" s="105" t="s">
        <v>42</v>
      </c>
      <c r="B61" s="108">
        <v>-6518569</v>
      </c>
      <c r="C61" s="108">
        <v>-6518569</v>
      </c>
      <c r="D61" s="108">
        <v>-6518569</v>
      </c>
      <c r="E61" s="108">
        <v>-6518569</v>
      </c>
      <c r="F61" s="108">
        <v>-6518569</v>
      </c>
      <c r="G61" s="108">
        <v>-6518569</v>
      </c>
      <c r="H61" s="108">
        <v>-6518569</v>
      </c>
      <c r="I61" s="108">
        <v>-6518569</v>
      </c>
      <c r="J61" s="108">
        <v>-6518569</v>
      </c>
      <c r="K61" s="108">
        <v>-6518569</v>
      </c>
      <c r="L61" s="108">
        <v>-6518569</v>
      </c>
      <c r="M61" s="108">
        <v>-6518569</v>
      </c>
      <c r="N61" s="108">
        <v>-6518569</v>
      </c>
    </row>
    <row r="62" spans="1:14" x14ac:dyDescent="0.2">
      <c r="A62" s="110" t="s">
        <v>43</v>
      </c>
      <c r="B62" s="108">
        <v>-6518569</v>
      </c>
      <c r="C62" s="108">
        <v>-6518569</v>
      </c>
      <c r="D62" s="108">
        <v>-6518569</v>
      </c>
      <c r="E62" s="108">
        <v>-6518569</v>
      </c>
      <c r="F62" s="108">
        <v>-6518569</v>
      </c>
      <c r="G62" s="108">
        <v>-6518569</v>
      </c>
      <c r="H62" s="108">
        <v>-6518569</v>
      </c>
      <c r="I62" s="108">
        <v>-6518569</v>
      </c>
      <c r="J62" s="108">
        <v>-6518569</v>
      </c>
      <c r="K62" s="108">
        <v>-6518569</v>
      </c>
      <c r="L62" s="108">
        <v>-6518569</v>
      </c>
      <c r="M62" s="108">
        <v>-6518569</v>
      </c>
      <c r="N62" s="108">
        <v>-6518569</v>
      </c>
    </row>
    <row r="63" spans="1:14" x14ac:dyDescent="0.2">
      <c r="A63" s="105" t="s">
        <v>48</v>
      </c>
      <c r="B63" s="108">
        <v>762138</v>
      </c>
      <c r="C63" s="108">
        <v>782422</v>
      </c>
      <c r="D63" s="108">
        <v>800094</v>
      </c>
      <c r="E63" s="108">
        <v>660389</v>
      </c>
      <c r="F63" s="108">
        <v>679298</v>
      </c>
      <c r="G63" s="108">
        <v>695717</v>
      </c>
      <c r="H63" s="108">
        <v>623580</v>
      </c>
      <c r="I63" s="108">
        <v>577153</v>
      </c>
      <c r="J63" s="108">
        <v>577153</v>
      </c>
      <c r="K63" s="108">
        <v>577153</v>
      </c>
      <c r="L63" s="108">
        <v>577153</v>
      </c>
      <c r="M63" s="108">
        <v>577153</v>
      </c>
      <c r="N63" s="108">
        <v>577153</v>
      </c>
    </row>
    <row r="64" spans="1:14" x14ac:dyDescent="0.2">
      <c r="A64" s="110" t="s">
        <v>49</v>
      </c>
      <c r="B64" s="108">
        <v>762138</v>
      </c>
      <c r="C64" s="108">
        <v>782422</v>
      </c>
      <c r="D64" s="108">
        <v>800094</v>
      </c>
      <c r="E64" s="108">
        <v>660389</v>
      </c>
      <c r="F64" s="108">
        <v>679298</v>
      </c>
      <c r="G64" s="108">
        <v>695717</v>
      </c>
      <c r="H64" s="108">
        <v>623580</v>
      </c>
      <c r="I64" s="108">
        <v>577153</v>
      </c>
      <c r="J64" s="108">
        <v>577153</v>
      </c>
      <c r="K64" s="108">
        <v>577153</v>
      </c>
      <c r="L64" s="108">
        <v>577153</v>
      </c>
      <c r="M64" s="108">
        <v>577153</v>
      </c>
      <c r="N64" s="108">
        <v>577153</v>
      </c>
    </row>
    <row r="65" spans="1:14" x14ac:dyDescent="0.2">
      <c r="A65" s="105" t="s">
        <v>38</v>
      </c>
      <c r="B65" s="108">
        <v>11239311</v>
      </c>
      <c r="C65" s="108">
        <v>11239311</v>
      </c>
      <c r="D65" s="108">
        <v>11239311</v>
      </c>
      <c r="E65" s="108">
        <v>11156314</v>
      </c>
      <c r="F65" s="108">
        <v>11156314</v>
      </c>
      <c r="G65" s="108">
        <v>11156314</v>
      </c>
      <c r="H65" s="108">
        <v>11073317</v>
      </c>
      <c r="I65" s="108">
        <v>11073317</v>
      </c>
      <c r="J65" s="108">
        <v>11073317</v>
      </c>
      <c r="K65" s="108">
        <v>10990320</v>
      </c>
      <c r="L65" s="108">
        <v>10990320</v>
      </c>
      <c r="M65" s="108">
        <v>10990320</v>
      </c>
      <c r="N65" s="108">
        <v>9365535</v>
      </c>
    </row>
    <row r="66" spans="1:14" x14ac:dyDescent="0.2">
      <c r="A66" s="110" t="s">
        <v>39</v>
      </c>
      <c r="B66" s="108">
        <v>11239311</v>
      </c>
      <c r="C66" s="108">
        <v>11239311</v>
      </c>
      <c r="D66" s="108">
        <v>11239311</v>
      </c>
      <c r="E66" s="108">
        <v>11156314</v>
      </c>
      <c r="F66" s="108">
        <v>11156314</v>
      </c>
      <c r="G66" s="108">
        <v>11156314</v>
      </c>
      <c r="H66" s="108">
        <v>11073317</v>
      </c>
      <c r="I66" s="108">
        <v>11073317</v>
      </c>
      <c r="J66" s="108">
        <v>11073317</v>
      </c>
      <c r="K66" s="108">
        <v>10990320</v>
      </c>
      <c r="L66" s="108">
        <v>10990320</v>
      </c>
      <c r="M66" s="108">
        <v>10990320</v>
      </c>
      <c r="N66" s="108">
        <v>9365535</v>
      </c>
    </row>
    <row r="67" spans="1:14" x14ac:dyDescent="0.2">
      <c r="A67" s="105" t="s">
        <v>22</v>
      </c>
      <c r="B67" s="108">
        <v>54504</v>
      </c>
      <c r="C67" s="108">
        <v>19863</v>
      </c>
      <c r="D67" s="108">
        <v>21532</v>
      </c>
      <c r="E67" s="108">
        <v>6308</v>
      </c>
      <c r="F67" s="108">
        <v>4542</v>
      </c>
      <c r="G67" s="108">
        <v>3785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</row>
    <row r="68" spans="1:14" x14ac:dyDescent="0.2">
      <c r="A68" s="110" t="s">
        <v>23</v>
      </c>
      <c r="B68" s="108">
        <v>54504</v>
      </c>
      <c r="C68" s="108">
        <v>19863</v>
      </c>
      <c r="D68" s="108">
        <v>21532</v>
      </c>
      <c r="E68" s="108">
        <v>6308</v>
      </c>
      <c r="F68" s="108">
        <v>4542</v>
      </c>
      <c r="G68" s="108">
        <v>3785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</row>
    <row r="69" spans="1:14" x14ac:dyDescent="0.2">
      <c r="A69" s="105" t="s">
        <v>36</v>
      </c>
      <c r="B69" s="108">
        <v>2717505</v>
      </c>
      <c r="C69" s="108">
        <v>2706544</v>
      </c>
      <c r="D69" s="108">
        <v>2695230</v>
      </c>
      <c r="E69" s="108">
        <v>2683122</v>
      </c>
      <c r="F69" s="108">
        <v>2669714</v>
      </c>
      <c r="G69" s="108">
        <v>3055872</v>
      </c>
      <c r="H69" s="108">
        <v>3040816</v>
      </c>
      <c r="I69" s="108">
        <v>3641450</v>
      </c>
      <c r="J69" s="108">
        <v>3633655</v>
      </c>
      <c r="K69" s="108">
        <v>3624332</v>
      </c>
      <c r="L69" s="108">
        <v>3612286</v>
      </c>
      <c r="M69" s="108">
        <v>3598780</v>
      </c>
      <c r="N69" s="108">
        <v>3645883</v>
      </c>
    </row>
    <row r="70" spans="1:14" x14ac:dyDescent="0.2">
      <c r="A70" s="110" t="s">
        <v>37</v>
      </c>
      <c r="B70" s="108">
        <v>2717505</v>
      </c>
      <c r="C70" s="108">
        <v>2706544</v>
      </c>
      <c r="D70" s="108">
        <v>2695230</v>
      </c>
      <c r="E70" s="108">
        <v>2683122</v>
      </c>
      <c r="F70" s="108">
        <v>2669714</v>
      </c>
      <c r="G70" s="108">
        <v>3055872</v>
      </c>
      <c r="H70" s="108">
        <v>3040816</v>
      </c>
      <c r="I70" s="108">
        <v>3641450</v>
      </c>
      <c r="J70" s="108">
        <v>3633655</v>
      </c>
      <c r="K70" s="108">
        <v>3624332</v>
      </c>
      <c r="L70" s="108">
        <v>3612286</v>
      </c>
      <c r="M70" s="108">
        <v>3598780</v>
      </c>
      <c r="N70" s="108">
        <v>3645883</v>
      </c>
    </row>
    <row r="71" spans="1:14" x14ac:dyDescent="0.2">
      <c r="A71" s="105" t="s">
        <v>27</v>
      </c>
      <c r="B71" s="108">
        <v>179296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1378445</v>
      </c>
    </row>
    <row r="72" spans="1:14" x14ac:dyDescent="0.2">
      <c r="A72" s="110" t="s">
        <v>28</v>
      </c>
      <c r="B72" s="108">
        <v>179296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1378445</v>
      </c>
    </row>
    <row r="73" spans="1:14" x14ac:dyDescent="0.2">
      <c r="A73" s="105" t="s">
        <v>34</v>
      </c>
      <c r="B73" s="108">
        <v>838066</v>
      </c>
      <c r="C73" s="108">
        <v>831653</v>
      </c>
      <c r="D73" s="108">
        <v>839270</v>
      </c>
      <c r="E73" s="108">
        <v>849797</v>
      </c>
      <c r="F73" s="108">
        <v>845906</v>
      </c>
      <c r="G73" s="108">
        <v>848124</v>
      </c>
      <c r="H73" s="108">
        <v>836174</v>
      </c>
      <c r="I73" s="108">
        <v>833053</v>
      </c>
      <c r="J73" s="108">
        <v>820396</v>
      </c>
      <c r="K73" s="108">
        <v>808954</v>
      </c>
      <c r="L73" s="108">
        <v>801912</v>
      </c>
      <c r="M73" s="108">
        <v>797380</v>
      </c>
      <c r="N73" s="108">
        <v>783396</v>
      </c>
    </row>
    <row r="74" spans="1:14" x14ac:dyDescent="0.2">
      <c r="A74" s="110" t="s">
        <v>35</v>
      </c>
      <c r="B74" s="108">
        <v>838066</v>
      </c>
      <c r="C74" s="108">
        <v>831653</v>
      </c>
      <c r="D74" s="108">
        <v>839270</v>
      </c>
      <c r="E74" s="108">
        <v>849797</v>
      </c>
      <c r="F74" s="108">
        <v>845906</v>
      </c>
      <c r="G74" s="108">
        <v>848124</v>
      </c>
      <c r="H74" s="108">
        <v>836174</v>
      </c>
      <c r="I74" s="108">
        <v>833053</v>
      </c>
      <c r="J74" s="108">
        <v>820396</v>
      </c>
      <c r="K74" s="108">
        <v>808954</v>
      </c>
      <c r="L74" s="108">
        <v>801912</v>
      </c>
      <c r="M74" s="108">
        <v>797380</v>
      </c>
      <c r="N74" s="108">
        <v>783396</v>
      </c>
    </row>
    <row r="75" spans="1:14" x14ac:dyDescent="0.2">
      <c r="A75" s="7" t="s">
        <v>119</v>
      </c>
      <c r="B75" s="108">
        <v>2475</v>
      </c>
      <c r="C75" s="108">
        <v>2698</v>
      </c>
      <c r="D75" s="108">
        <v>2903</v>
      </c>
      <c r="E75" s="108">
        <v>4051</v>
      </c>
      <c r="F75" s="108">
        <v>4143</v>
      </c>
      <c r="G75" s="108">
        <v>4209</v>
      </c>
      <c r="H75" s="108">
        <v>3966</v>
      </c>
      <c r="I75" s="108">
        <v>4588</v>
      </c>
      <c r="J75" s="108">
        <v>4603</v>
      </c>
      <c r="K75" s="108">
        <v>4618</v>
      </c>
      <c r="L75" s="108">
        <v>4622</v>
      </c>
      <c r="M75" s="108">
        <v>4620</v>
      </c>
      <c r="N75" s="108">
        <v>4624</v>
      </c>
    </row>
    <row r="76" spans="1:14" x14ac:dyDescent="0.2">
      <c r="A76" s="105" t="s">
        <v>32</v>
      </c>
      <c r="B76" s="108">
        <v>0</v>
      </c>
      <c r="C76" s="108">
        <v>0</v>
      </c>
      <c r="D76" s="108">
        <v>2</v>
      </c>
      <c r="E76" s="108">
        <v>40</v>
      </c>
      <c r="F76" s="108">
        <v>61</v>
      </c>
      <c r="G76" s="108">
        <v>65</v>
      </c>
      <c r="H76" s="108">
        <v>79</v>
      </c>
      <c r="I76" s="108">
        <v>90</v>
      </c>
      <c r="J76" s="108">
        <v>105</v>
      </c>
      <c r="K76" s="108">
        <v>120</v>
      </c>
      <c r="L76" s="108">
        <v>124</v>
      </c>
      <c r="M76" s="108">
        <v>122</v>
      </c>
      <c r="N76" s="108">
        <v>126</v>
      </c>
    </row>
    <row r="77" spans="1:14" x14ac:dyDescent="0.2">
      <c r="A77" s="110" t="s">
        <v>33</v>
      </c>
      <c r="B77" s="108">
        <v>0</v>
      </c>
      <c r="C77" s="108">
        <v>0</v>
      </c>
      <c r="D77" s="108">
        <v>2</v>
      </c>
      <c r="E77" s="108">
        <v>40</v>
      </c>
      <c r="F77" s="108">
        <v>61</v>
      </c>
      <c r="G77" s="108">
        <v>65</v>
      </c>
      <c r="H77" s="108">
        <v>79</v>
      </c>
      <c r="I77" s="108">
        <v>90</v>
      </c>
      <c r="J77" s="108">
        <v>105</v>
      </c>
      <c r="K77" s="108">
        <v>120</v>
      </c>
      <c r="L77" s="108">
        <v>124</v>
      </c>
      <c r="M77" s="108">
        <v>122</v>
      </c>
      <c r="N77" s="108">
        <v>126</v>
      </c>
    </row>
    <row r="78" spans="1:14" x14ac:dyDescent="0.2">
      <c r="A78" s="105" t="s">
        <v>48</v>
      </c>
      <c r="B78" s="108">
        <v>2475</v>
      </c>
      <c r="C78" s="108">
        <v>2698</v>
      </c>
      <c r="D78" s="108">
        <v>2901</v>
      </c>
      <c r="E78" s="108">
        <v>4011</v>
      </c>
      <c r="F78" s="108">
        <v>4082</v>
      </c>
      <c r="G78" s="108">
        <v>4144</v>
      </c>
      <c r="H78" s="108">
        <v>3887</v>
      </c>
      <c r="I78" s="108">
        <v>4498</v>
      </c>
      <c r="J78" s="108">
        <v>4498</v>
      </c>
      <c r="K78" s="108">
        <v>4498</v>
      </c>
      <c r="L78" s="108">
        <v>4498</v>
      </c>
      <c r="M78" s="108">
        <v>4498</v>
      </c>
      <c r="N78" s="108">
        <v>4498</v>
      </c>
    </row>
    <row r="79" spans="1:14" x14ac:dyDescent="0.2">
      <c r="A79" s="110" t="s">
        <v>49</v>
      </c>
      <c r="B79" s="108">
        <v>2475</v>
      </c>
      <c r="C79" s="108">
        <v>2698</v>
      </c>
      <c r="D79" s="108">
        <v>2901</v>
      </c>
      <c r="E79" s="108">
        <v>4011</v>
      </c>
      <c r="F79" s="108">
        <v>4082</v>
      </c>
      <c r="G79" s="108">
        <v>4144</v>
      </c>
      <c r="H79" s="108">
        <v>3887</v>
      </c>
      <c r="I79" s="108">
        <v>4498</v>
      </c>
      <c r="J79" s="108">
        <v>4498</v>
      </c>
      <c r="K79" s="108">
        <v>4498</v>
      </c>
      <c r="L79" s="108">
        <v>4498</v>
      </c>
      <c r="M79" s="108">
        <v>4498</v>
      </c>
      <c r="N79" s="108">
        <v>4498</v>
      </c>
    </row>
    <row r="80" spans="1:14" x14ac:dyDescent="0.2">
      <c r="A80" s="7" t="s">
        <v>124</v>
      </c>
      <c r="B80" s="108">
        <v>47662380</v>
      </c>
      <c r="C80" s="108">
        <v>47061135</v>
      </c>
      <c r="D80" s="108">
        <v>46698160</v>
      </c>
      <c r="E80" s="108">
        <v>46338006</v>
      </c>
      <c r="F80" s="108">
        <v>46233219</v>
      </c>
      <c r="G80" s="108">
        <v>46647635</v>
      </c>
      <c r="H80" s="108">
        <v>45935082</v>
      </c>
      <c r="I80" s="108">
        <v>46637945</v>
      </c>
      <c r="J80" s="108">
        <v>46984695</v>
      </c>
      <c r="K80" s="108">
        <v>47132235</v>
      </c>
      <c r="L80" s="108">
        <v>47434756</v>
      </c>
      <c r="M80" s="108">
        <v>47515074</v>
      </c>
      <c r="N80" s="108">
        <v>47361500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workbookViewId="0">
      <pane xSplit="2" ySplit="7" topLeftCell="K12" activePane="bottomRight" state="frozen"/>
      <selection activeCell="B192" sqref="B192"/>
      <selection pane="topRight" activeCell="B192" sqref="B192"/>
      <selection pane="bottomLeft" activeCell="B192" sqref="B192"/>
      <selection pane="bottomRight" activeCell="A7" sqref="A7"/>
    </sheetView>
  </sheetViews>
  <sheetFormatPr defaultRowHeight="12.75" x14ac:dyDescent="0.2"/>
  <cols>
    <col min="1" max="1" width="65.42578125" bestFit="1" customWidth="1"/>
    <col min="2" max="2" width="12.7109375" customWidth="1"/>
    <col min="3" max="15" width="14.7109375" style="2" customWidth="1"/>
    <col min="16" max="16" width="15.7109375" style="2" customWidth="1"/>
    <col min="17" max="17" width="14.7109375" style="2" customWidth="1"/>
  </cols>
  <sheetData>
    <row r="1" spans="1:19" ht="22.5" x14ac:dyDescent="0.45">
      <c r="A1" s="1" t="s">
        <v>0</v>
      </c>
    </row>
    <row r="2" spans="1:19" ht="19.5" x14ac:dyDescent="0.4">
      <c r="A2" s="3" t="s">
        <v>1</v>
      </c>
    </row>
    <row r="3" spans="1:19" ht="19.5" x14ac:dyDescent="0.4">
      <c r="A3" s="3" t="s">
        <v>2</v>
      </c>
    </row>
    <row r="4" spans="1:19" ht="19.5" x14ac:dyDescent="0.4">
      <c r="A4" s="3" t="s">
        <v>3</v>
      </c>
    </row>
    <row r="7" spans="1:19" x14ac:dyDescent="0.2">
      <c r="A7" s="8" t="s">
        <v>21</v>
      </c>
      <c r="B7" t="s">
        <v>122</v>
      </c>
      <c r="C7" s="41" t="s">
        <v>126</v>
      </c>
      <c r="D7" s="41">
        <v>44197</v>
      </c>
      <c r="E7" s="41">
        <v>44228</v>
      </c>
      <c r="F7" s="41">
        <v>44256</v>
      </c>
      <c r="G7" s="41">
        <v>44287</v>
      </c>
      <c r="H7" s="41">
        <v>44317</v>
      </c>
      <c r="I7" s="41">
        <v>44348</v>
      </c>
      <c r="J7" s="41">
        <v>44378</v>
      </c>
      <c r="K7" s="41">
        <v>44409</v>
      </c>
      <c r="L7" s="41">
        <v>44440</v>
      </c>
      <c r="M7" s="41">
        <v>44470</v>
      </c>
      <c r="N7" s="41">
        <v>44501</v>
      </c>
      <c r="O7" s="41">
        <v>44531</v>
      </c>
      <c r="P7" s="6" t="s">
        <v>18</v>
      </c>
      <c r="Q7" s="6" t="s">
        <v>19</v>
      </c>
      <c r="R7" s="30" t="s">
        <v>121</v>
      </c>
      <c r="S7" t="s">
        <v>139</v>
      </c>
    </row>
    <row r="8" spans="1:19" x14ac:dyDescent="0.2">
      <c r="A8" s="12" t="s">
        <v>22</v>
      </c>
      <c r="B8" s="13" t="s">
        <v>23</v>
      </c>
      <c r="C8" s="14">
        <v>54504</v>
      </c>
      <c r="D8" s="14">
        <v>19863</v>
      </c>
      <c r="E8" s="14">
        <v>21532</v>
      </c>
      <c r="F8" s="14">
        <v>6308</v>
      </c>
      <c r="G8" s="14">
        <v>4542</v>
      </c>
      <c r="H8" s="14">
        <v>3785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69">
        <v>0</v>
      </c>
      <c r="P8" s="69">
        <v>110535</v>
      </c>
      <c r="Q8" s="70">
        <v>8503</v>
      </c>
      <c r="R8" t="s">
        <v>24</v>
      </c>
      <c r="S8" t="str">
        <f>MID(B8,5,3)</f>
        <v>182</v>
      </c>
    </row>
    <row r="9" spans="1:19" x14ac:dyDescent="0.2">
      <c r="A9" s="12" t="s">
        <v>25</v>
      </c>
      <c r="B9" s="13" t="s">
        <v>26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246006</v>
      </c>
      <c r="K9" s="14">
        <v>657100</v>
      </c>
      <c r="L9" s="14">
        <v>1028609</v>
      </c>
      <c r="M9" s="14">
        <v>1430062</v>
      </c>
      <c r="N9" s="14">
        <v>1688294</v>
      </c>
      <c r="O9" s="69">
        <v>1786752</v>
      </c>
      <c r="P9" s="69">
        <v>6836823</v>
      </c>
      <c r="Q9" s="70">
        <v>525909</v>
      </c>
      <c r="R9" t="s">
        <v>24</v>
      </c>
      <c r="S9" t="str">
        <f t="shared" ref="S9:S38" si="0">MID(B9,5,3)</f>
        <v>186</v>
      </c>
    </row>
    <row r="10" spans="1:19" x14ac:dyDescent="0.2">
      <c r="A10" s="12" t="s">
        <v>27</v>
      </c>
      <c r="B10" s="13" t="s">
        <v>28</v>
      </c>
      <c r="C10" s="14">
        <v>179296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69">
        <v>1378445</v>
      </c>
      <c r="P10" s="69">
        <v>1557741</v>
      </c>
      <c r="Q10" s="70">
        <v>119826</v>
      </c>
      <c r="R10" t="s">
        <v>24</v>
      </c>
      <c r="S10" t="str">
        <f t="shared" si="0"/>
        <v>186</v>
      </c>
    </row>
    <row r="11" spans="1:19" x14ac:dyDescent="0.2">
      <c r="A11" s="12" t="s">
        <v>30</v>
      </c>
      <c r="B11" s="13" t="s">
        <v>31</v>
      </c>
      <c r="C11" s="14">
        <v>1603930</v>
      </c>
      <c r="D11" s="14">
        <v>1565901</v>
      </c>
      <c r="E11" s="14">
        <v>1527872</v>
      </c>
      <c r="F11" s="14">
        <v>1489843</v>
      </c>
      <c r="G11" s="14">
        <v>1451814</v>
      </c>
      <c r="H11" s="14">
        <v>1413785</v>
      </c>
      <c r="I11" s="14">
        <v>1375756</v>
      </c>
      <c r="J11" s="14">
        <v>1337727</v>
      </c>
      <c r="K11" s="14">
        <v>1299698</v>
      </c>
      <c r="L11" s="14">
        <v>1261669</v>
      </c>
      <c r="M11" s="14">
        <v>1223640</v>
      </c>
      <c r="N11" s="14">
        <v>1185611</v>
      </c>
      <c r="O11" s="69">
        <v>1147582</v>
      </c>
      <c r="P11" s="69">
        <v>17884822</v>
      </c>
      <c r="Q11" s="70">
        <v>1375756</v>
      </c>
      <c r="R11" t="s">
        <v>24</v>
      </c>
      <c r="S11" t="str">
        <f t="shared" si="0"/>
        <v>182</v>
      </c>
    </row>
    <row r="12" spans="1:19" x14ac:dyDescent="0.2">
      <c r="A12" s="12" t="s">
        <v>32</v>
      </c>
      <c r="B12" s="13" t="s">
        <v>33</v>
      </c>
      <c r="C12" s="14">
        <v>0</v>
      </c>
      <c r="D12" s="14">
        <v>701</v>
      </c>
      <c r="E12" s="14">
        <v>7198</v>
      </c>
      <c r="F12" s="14">
        <v>20113</v>
      </c>
      <c r="G12" s="14">
        <v>25354</v>
      </c>
      <c r="H12" s="14">
        <v>28441</v>
      </c>
      <c r="I12" s="14">
        <v>34488</v>
      </c>
      <c r="J12" s="14">
        <v>39304</v>
      </c>
      <c r="K12" s="14">
        <v>66450</v>
      </c>
      <c r="L12" s="14">
        <v>74394</v>
      </c>
      <c r="M12" s="14">
        <v>108375</v>
      </c>
      <c r="N12" s="14">
        <v>135703</v>
      </c>
      <c r="O12" s="69">
        <v>289795</v>
      </c>
      <c r="P12" s="69">
        <v>830315</v>
      </c>
      <c r="Q12" s="70">
        <v>63870</v>
      </c>
      <c r="R12" t="s">
        <v>24</v>
      </c>
      <c r="S12" t="str">
        <f t="shared" si="0"/>
        <v>186</v>
      </c>
    </row>
    <row r="13" spans="1:19" x14ac:dyDescent="0.2">
      <c r="A13" s="7" t="s">
        <v>34</v>
      </c>
      <c r="B13" s="7" t="s">
        <v>35</v>
      </c>
      <c r="C13" s="2">
        <v>838066</v>
      </c>
      <c r="D13" s="2">
        <v>831653</v>
      </c>
      <c r="E13" s="2">
        <v>839270</v>
      </c>
      <c r="F13" s="2">
        <v>849797</v>
      </c>
      <c r="G13" s="2">
        <v>845906</v>
      </c>
      <c r="H13" s="2">
        <v>848124</v>
      </c>
      <c r="I13" s="2">
        <v>836174</v>
      </c>
      <c r="J13" s="2">
        <v>833053</v>
      </c>
      <c r="K13" s="2">
        <v>820396</v>
      </c>
      <c r="L13" s="2">
        <v>808954</v>
      </c>
      <c r="M13" s="2">
        <v>801912</v>
      </c>
      <c r="N13" s="2">
        <v>797380</v>
      </c>
      <c r="O13" s="56">
        <v>783396</v>
      </c>
      <c r="P13" s="56">
        <v>10734082</v>
      </c>
      <c r="Q13" s="56">
        <v>825699</v>
      </c>
      <c r="R13" t="s">
        <v>24</v>
      </c>
      <c r="S13" t="str">
        <f t="shared" si="0"/>
        <v>186</v>
      </c>
    </row>
    <row r="14" spans="1:19" x14ac:dyDescent="0.2">
      <c r="A14" s="7" t="s">
        <v>36</v>
      </c>
      <c r="B14" s="7" t="s">
        <v>37</v>
      </c>
      <c r="C14" s="2">
        <v>2717505</v>
      </c>
      <c r="D14" s="2">
        <v>2706544</v>
      </c>
      <c r="E14" s="2">
        <v>2695230</v>
      </c>
      <c r="F14" s="2">
        <v>2683122</v>
      </c>
      <c r="G14" s="2">
        <v>2669714</v>
      </c>
      <c r="H14" s="2">
        <v>3055872</v>
      </c>
      <c r="I14" s="2">
        <v>3040816</v>
      </c>
      <c r="J14" s="2">
        <v>3641450</v>
      </c>
      <c r="K14" s="2">
        <v>3633655</v>
      </c>
      <c r="L14" s="2">
        <v>3624332</v>
      </c>
      <c r="M14" s="2">
        <v>3612286</v>
      </c>
      <c r="N14" s="2">
        <v>3598780</v>
      </c>
      <c r="O14" s="56">
        <v>3645883</v>
      </c>
      <c r="P14" s="56">
        <v>41325190</v>
      </c>
      <c r="Q14" s="56">
        <v>3178861</v>
      </c>
      <c r="R14" t="s">
        <v>24</v>
      </c>
      <c r="S14" t="str">
        <f t="shared" si="0"/>
        <v>142</v>
      </c>
    </row>
    <row r="15" spans="1:19" x14ac:dyDescent="0.2">
      <c r="A15" s="7" t="s">
        <v>38</v>
      </c>
      <c r="B15" s="7" t="s">
        <v>39</v>
      </c>
      <c r="C15" s="2">
        <v>11239311</v>
      </c>
      <c r="D15" s="2">
        <v>11239311</v>
      </c>
      <c r="E15" s="2">
        <v>11239311</v>
      </c>
      <c r="F15" s="2">
        <v>11156314</v>
      </c>
      <c r="G15" s="2">
        <v>11156314</v>
      </c>
      <c r="H15" s="2">
        <v>11156314</v>
      </c>
      <c r="I15" s="2">
        <v>11073317</v>
      </c>
      <c r="J15" s="2">
        <v>11073317</v>
      </c>
      <c r="K15" s="2">
        <v>11073317</v>
      </c>
      <c r="L15" s="2">
        <v>10990320</v>
      </c>
      <c r="M15" s="2">
        <v>10990320</v>
      </c>
      <c r="N15" s="2">
        <v>10990320</v>
      </c>
      <c r="O15" s="56">
        <v>9365535</v>
      </c>
      <c r="P15" s="56">
        <v>142743316</v>
      </c>
      <c r="Q15" s="56">
        <v>10980255</v>
      </c>
      <c r="R15" t="s">
        <v>24</v>
      </c>
      <c r="S15" t="str">
        <f t="shared" si="0"/>
        <v>182</v>
      </c>
    </row>
    <row r="16" spans="1:19" x14ac:dyDescent="0.2">
      <c r="A16" s="7" t="s">
        <v>40</v>
      </c>
      <c r="B16" s="7" t="s">
        <v>41</v>
      </c>
      <c r="C16" s="2">
        <v>51076898</v>
      </c>
      <c r="D16" s="2">
        <v>51076898</v>
      </c>
      <c r="E16" s="2">
        <v>51076898</v>
      </c>
      <c r="F16" s="2">
        <v>51076898</v>
      </c>
      <c r="G16" s="2">
        <v>51076898</v>
      </c>
      <c r="H16" s="2">
        <v>51076898</v>
      </c>
      <c r="I16" s="2">
        <v>51076898</v>
      </c>
      <c r="J16" s="2">
        <v>51076898</v>
      </c>
      <c r="K16" s="2">
        <v>51076898</v>
      </c>
      <c r="L16" s="2">
        <v>51076898</v>
      </c>
      <c r="M16" s="2">
        <v>51076898</v>
      </c>
      <c r="N16" s="2">
        <v>51076898</v>
      </c>
      <c r="O16" s="56">
        <v>51076898</v>
      </c>
      <c r="P16" s="56">
        <v>663999677</v>
      </c>
      <c r="Q16" s="56">
        <v>51076898</v>
      </c>
      <c r="R16" t="s">
        <v>24</v>
      </c>
      <c r="S16" t="str">
        <f t="shared" si="0"/>
        <v>114</v>
      </c>
    </row>
    <row r="17" spans="1:19" x14ac:dyDescent="0.2">
      <c r="A17" s="7" t="s">
        <v>42</v>
      </c>
      <c r="B17" s="7" t="s">
        <v>43</v>
      </c>
      <c r="C17" s="2">
        <v>-6518569</v>
      </c>
      <c r="D17" s="2">
        <v>-6518569</v>
      </c>
      <c r="E17" s="2">
        <v>-6518569</v>
      </c>
      <c r="F17" s="2">
        <v>-6518569</v>
      </c>
      <c r="G17" s="2">
        <v>-6518569</v>
      </c>
      <c r="H17" s="2">
        <v>-6518569</v>
      </c>
      <c r="I17" s="2">
        <v>-6518569</v>
      </c>
      <c r="J17" s="2">
        <v>-6518569</v>
      </c>
      <c r="K17" s="2">
        <v>-6518569</v>
      </c>
      <c r="L17" s="2">
        <v>-6518569</v>
      </c>
      <c r="M17" s="2">
        <v>-6518569</v>
      </c>
      <c r="N17" s="2">
        <v>-6518569</v>
      </c>
      <c r="O17" s="56">
        <v>-6518569</v>
      </c>
      <c r="P17" s="56">
        <v>-84741397</v>
      </c>
      <c r="Q17" s="56">
        <v>-6518569</v>
      </c>
      <c r="R17" t="s">
        <v>24</v>
      </c>
      <c r="S17" t="str">
        <f t="shared" si="0"/>
        <v>114</v>
      </c>
    </row>
    <row r="18" spans="1:19" x14ac:dyDescent="0.2">
      <c r="A18" s="7" t="s">
        <v>44</v>
      </c>
      <c r="B18" s="7" t="s">
        <v>45</v>
      </c>
      <c r="C18" s="2">
        <v>-16926704</v>
      </c>
      <c r="D18" s="2">
        <v>-17078513</v>
      </c>
      <c r="E18" s="2">
        <v>-17230322</v>
      </c>
      <c r="F18" s="2">
        <v>-17382131</v>
      </c>
      <c r="G18" s="2">
        <v>-17533940</v>
      </c>
      <c r="H18" s="2">
        <v>-17685749</v>
      </c>
      <c r="I18" s="2">
        <v>-17837558</v>
      </c>
      <c r="J18" s="2">
        <v>-17989367</v>
      </c>
      <c r="K18" s="2">
        <v>-18141176</v>
      </c>
      <c r="L18" s="2">
        <v>-18292985</v>
      </c>
      <c r="M18" s="2">
        <v>-18444794</v>
      </c>
      <c r="N18" s="2">
        <v>-18596603</v>
      </c>
      <c r="O18" s="56">
        <v>-18748412</v>
      </c>
      <c r="P18" s="56">
        <v>-231888252</v>
      </c>
      <c r="Q18" s="56">
        <v>-17837558</v>
      </c>
      <c r="R18" t="s">
        <v>24</v>
      </c>
      <c r="S18" t="str">
        <f t="shared" si="0"/>
        <v>115</v>
      </c>
    </row>
    <row r="19" spans="1:19" x14ac:dyDescent="0.2">
      <c r="A19" s="7" t="s">
        <v>46</v>
      </c>
      <c r="B19" s="7" t="s">
        <v>47</v>
      </c>
      <c r="C19" s="2">
        <v>895680</v>
      </c>
      <c r="D19" s="2">
        <v>920560</v>
      </c>
      <c r="E19" s="2">
        <v>945440</v>
      </c>
      <c r="F19" s="2">
        <v>970320</v>
      </c>
      <c r="G19" s="2">
        <v>995200</v>
      </c>
      <c r="H19" s="2">
        <v>1020080</v>
      </c>
      <c r="I19" s="2">
        <v>1044960</v>
      </c>
      <c r="J19" s="2">
        <v>1069840</v>
      </c>
      <c r="K19" s="2">
        <v>1094720</v>
      </c>
      <c r="L19" s="2">
        <v>1119600</v>
      </c>
      <c r="M19" s="2">
        <v>1144480</v>
      </c>
      <c r="N19" s="2">
        <v>1169360</v>
      </c>
      <c r="O19" s="56">
        <v>1194240</v>
      </c>
      <c r="P19" s="56">
        <v>13584480</v>
      </c>
      <c r="Q19" s="56">
        <v>1044960</v>
      </c>
      <c r="R19" t="s">
        <v>24</v>
      </c>
      <c r="S19" t="str">
        <f t="shared" si="0"/>
        <v>115</v>
      </c>
    </row>
    <row r="20" spans="1:19" x14ac:dyDescent="0.2">
      <c r="A20" s="7" t="s">
        <v>48</v>
      </c>
      <c r="B20" s="7" t="s">
        <v>49</v>
      </c>
      <c r="C20" s="2">
        <v>762138</v>
      </c>
      <c r="D20" s="2">
        <v>782422</v>
      </c>
      <c r="E20" s="2">
        <v>800094</v>
      </c>
      <c r="F20" s="2">
        <v>660389</v>
      </c>
      <c r="G20" s="2">
        <v>679298</v>
      </c>
      <c r="H20" s="2">
        <v>695717</v>
      </c>
      <c r="I20" s="2">
        <v>623580</v>
      </c>
      <c r="J20" s="2">
        <v>577153</v>
      </c>
      <c r="K20" s="2">
        <v>577153</v>
      </c>
      <c r="L20" s="2">
        <v>577153</v>
      </c>
      <c r="M20" s="2">
        <v>577153</v>
      </c>
      <c r="N20" s="2">
        <v>577153</v>
      </c>
      <c r="O20" s="56">
        <v>577153</v>
      </c>
      <c r="P20" s="56">
        <v>8466556</v>
      </c>
      <c r="Q20" s="56">
        <v>651274</v>
      </c>
      <c r="R20" t="s">
        <v>24</v>
      </c>
      <c r="S20" t="str">
        <f t="shared" si="0"/>
        <v>182</v>
      </c>
    </row>
    <row r="21" spans="1:19" x14ac:dyDescent="0.2">
      <c r="A21" s="7" t="s">
        <v>50</v>
      </c>
      <c r="B21" s="7" t="s">
        <v>51</v>
      </c>
      <c r="C21" s="2">
        <v>151160</v>
      </c>
      <c r="D21" s="2">
        <v>227673</v>
      </c>
      <c r="E21" s="2">
        <v>104891</v>
      </c>
      <c r="F21" s="2">
        <v>208877</v>
      </c>
      <c r="G21" s="2">
        <v>153570</v>
      </c>
      <c r="H21" s="2">
        <v>131148</v>
      </c>
      <c r="I21" s="2">
        <v>70911</v>
      </c>
      <c r="J21" s="2">
        <v>55748</v>
      </c>
      <c r="K21" s="2">
        <v>112084</v>
      </c>
      <c r="L21" s="2">
        <v>139205</v>
      </c>
      <c r="M21" s="2">
        <v>141206</v>
      </c>
      <c r="N21" s="2">
        <v>149931</v>
      </c>
      <c r="O21" s="2">
        <v>204447</v>
      </c>
      <c r="P21" s="2">
        <v>1850852</v>
      </c>
      <c r="Q21" s="2">
        <v>142373</v>
      </c>
      <c r="R21" s="57" t="s">
        <v>24</v>
      </c>
      <c r="S21" s="57" t="str">
        <f t="shared" si="0"/>
        <v>184</v>
      </c>
    </row>
    <row r="22" spans="1:19" x14ac:dyDescent="0.2">
      <c r="A22" s="7" t="s">
        <v>52</v>
      </c>
      <c r="B22" s="7" t="s">
        <v>53</v>
      </c>
      <c r="C22" s="2">
        <v>389943</v>
      </c>
      <c r="D22" s="2">
        <v>97171</v>
      </c>
      <c r="E22" s="2">
        <v>117101</v>
      </c>
      <c r="F22" s="2">
        <v>153474</v>
      </c>
      <c r="G22" s="2">
        <v>153474</v>
      </c>
      <c r="H22" s="2">
        <v>190896</v>
      </c>
      <c r="I22" s="2">
        <v>145505</v>
      </c>
      <c r="J22" s="2">
        <v>112845</v>
      </c>
      <c r="K22" s="2">
        <v>112845</v>
      </c>
      <c r="L22" s="2">
        <v>84114</v>
      </c>
      <c r="M22" s="2">
        <v>84435</v>
      </c>
      <c r="N22" s="2">
        <v>54084</v>
      </c>
      <c r="O22" s="2">
        <v>2007</v>
      </c>
      <c r="P22" s="2">
        <v>1697894</v>
      </c>
      <c r="Q22" s="2">
        <v>130607</v>
      </c>
      <c r="R22" s="57" t="s">
        <v>24</v>
      </c>
      <c r="S22" s="57" t="str">
        <f t="shared" si="0"/>
        <v>184</v>
      </c>
    </row>
    <row r="23" spans="1:19" x14ac:dyDescent="0.2">
      <c r="A23" s="12" t="s">
        <v>25</v>
      </c>
      <c r="B23" s="13" t="s">
        <v>26</v>
      </c>
      <c r="C23" s="14">
        <v>278276</v>
      </c>
      <c r="D23" s="14">
        <v>278276</v>
      </c>
      <c r="E23" s="14">
        <v>194635</v>
      </c>
      <c r="F23" s="14">
        <v>136971</v>
      </c>
      <c r="G23" s="14">
        <v>106287</v>
      </c>
      <c r="H23" s="14">
        <v>129524</v>
      </c>
      <c r="I23" s="14">
        <v>178389</v>
      </c>
      <c r="J23" s="14">
        <v>209618</v>
      </c>
      <c r="K23" s="14">
        <v>244590</v>
      </c>
      <c r="L23" s="14">
        <v>309111</v>
      </c>
      <c r="M23" s="14">
        <v>342238</v>
      </c>
      <c r="N23" s="14">
        <v>349131</v>
      </c>
      <c r="O23" s="69">
        <v>314117</v>
      </c>
      <c r="P23" s="69">
        <v>3071164</v>
      </c>
      <c r="Q23" s="70">
        <v>236243</v>
      </c>
      <c r="R23" t="s">
        <v>118</v>
      </c>
      <c r="S23" t="str">
        <f t="shared" si="0"/>
        <v>186</v>
      </c>
    </row>
    <row r="24" spans="1:19" x14ac:dyDescent="0.2">
      <c r="A24" s="19" t="s">
        <v>84</v>
      </c>
      <c r="B24" s="20" t="s">
        <v>85</v>
      </c>
      <c r="C24" s="21">
        <v>842256</v>
      </c>
      <c r="D24" s="21">
        <v>842315</v>
      </c>
      <c r="E24" s="21">
        <v>842357</v>
      </c>
      <c r="F24" s="21">
        <v>842391</v>
      </c>
      <c r="G24" s="21">
        <v>842416</v>
      </c>
      <c r="H24" s="21">
        <v>842441</v>
      </c>
      <c r="I24" s="21">
        <v>842466</v>
      </c>
      <c r="J24" s="21">
        <v>842500</v>
      </c>
      <c r="K24" s="21">
        <v>842534</v>
      </c>
      <c r="L24" s="21">
        <v>842568</v>
      </c>
      <c r="M24" s="21">
        <v>842610</v>
      </c>
      <c r="N24" s="21">
        <v>842652</v>
      </c>
      <c r="O24" s="72">
        <v>842694</v>
      </c>
      <c r="P24" s="72">
        <v>10952203</v>
      </c>
      <c r="Q24" s="73">
        <v>842477</v>
      </c>
      <c r="R24" t="s">
        <v>118</v>
      </c>
      <c r="S24" t="str">
        <f t="shared" si="0"/>
        <v>242</v>
      </c>
    </row>
    <row r="25" spans="1:19" x14ac:dyDescent="0.2">
      <c r="A25" s="23" t="s">
        <v>86</v>
      </c>
      <c r="B25" s="24" t="s">
        <v>87</v>
      </c>
      <c r="C25" s="25">
        <v>-842256</v>
      </c>
      <c r="D25" s="25">
        <v>-842315</v>
      </c>
      <c r="E25" s="25">
        <v>-842357</v>
      </c>
      <c r="F25" s="25">
        <v>-842391</v>
      </c>
      <c r="G25" s="25">
        <v>-836248</v>
      </c>
      <c r="H25" s="25">
        <v>-831417</v>
      </c>
      <c r="I25" s="25">
        <v>-826932</v>
      </c>
      <c r="J25" s="25">
        <v>-822369</v>
      </c>
      <c r="K25" s="25">
        <v>-817987</v>
      </c>
      <c r="L25" s="25">
        <v>-842568</v>
      </c>
      <c r="M25" s="25">
        <v>-842610</v>
      </c>
      <c r="N25" s="25">
        <v>-842652</v>
      </c>
      <c r="O25" s="74">
        <v>-842694</v>
      </c>
      <c r="P25" s="74">
        <v>-10874797</v>
      </c>
      <c r="Q25" s="75">
        <v>-836523</v>
      </c>
      <c r="R25" t="s">
        <v>118</v>
      </c>
      <c r="S25" t="str">
        <f t="shared" si="0"/>
        <v>242</v>
      </c>
    </row>
    <row r="26" spans="1:19" x14ac:dyDescent="0.2">
      <c r="A26" s="12" t="s">
        <v>88</v>
      </c>
      <c r="B26" s="13" t="s">
        <v>89</v>
      </c>
      <c r="C26" s="14">
        <v>39681</v>
      </c>
      <c r="D26" s="14">
        <v>39681</v>
      </c>
      <c r="E26" s="14">
        <v>0</v>
      </c>
      <c r="F26" s="14">
        <v>0</v>
      </c>
      <c r="G26" s="14">
        <v>141366</v>
      </c>
      <c r="H26" s="14">
        <v>266155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69">
        <v>0</v>
      </c>
      <c r="P26" s="69">
        <v>486883</v>
      </c>
      <c r="Q26" s="70">
        <v>37453</v>
      </c>
      <c r="R26" t="s">
        <v>118</v>
      </c>
      <c r="S26" t="str">
        <f t="shared" si="0"/>
        <v>191</v>
      </c>
    </row>
    <row r="27" spans="1:19" x14ac:dyDescent="0.2">
      <c r="A27" s="19" t="s">
        <v>90</v>
      </c>
      <c r="B27" s="20" t="s">
        <v>91</v>
      </c>
      <c r="C27" s="21">
        <v>2420000</v>
      </c>
      <c r="D27" s="21">
        <v>2420000</v>
      </c>
      <c r="E27" s="21">
        <v>2420000</v>
      </c>
      <c r="F27" s="21">
        <v>2420000</v>
      </c>
      <c r="G27" s="21">
        <v>2420000</v>
      </c>
      <c r="H27" s="21">
        <v>2438113</v>
      </c>
      <c r="I27" s="21">
        <v>2438113</v>
      </c>
      <c r="J27" s="21">
        <v>2441355</v>
      </c>
      <c r="K27" s="21">
        <v>2445662</v>
      </c>
      <c r="L27" s="21">
        <v>2448672</v>
      </c>
      <c r="M27" s="21">
        <v>2460632</v>
      </c>
      <c r="N27" s="21">
        <v>2460809</v>
      </c>
      <c r="O27" s="82">
        <v>2468389</v>
      </c>
      <c r="P27" s="82">
        <v>31701744</v>
      </c>
      <c r="Q27" s="83">
        <v>2438596</v>
      </c>
      <c r="R27" t="s">
        <v>118</v>
      </c>
      <c r="S27" t="str">
        <f t="shared" si="0"/>
        <v>186</v>
      </c>
    </row>
    <row r="28" spans="1:19" s="81" customFormat="1" x14ac:dyDescent="0.2">
      <c r="A28" s="78" t="s">
        <v>92</v>
      </c>
      <c r="B28" s="79" t="s">
        <v>93</v>
      </c>
      <c r="C28" s="80">
        <v>-2420000</v>
      </c>
      <c r="D28" s="80">
        <v>-2420000</v>
      </c>
      <c r="E28" s="80">
        <v>-2420000</v>
      </c>
      <c r="F28" s="80">
        <v>-2420000</v>
      </c>
      <c r="G28" s="80">
        <v>-2416757</v>
      </c>
      <c r="H28" s="80">
        <v>-2416757</v>
      </c>
      <c r="I28" s="80">
        <v>-2416757</v>
      </c>
      <c r="J28" s="80">
        <v>-2420000</v>
      </c>
      <c r="K28" s="80">
        <v>-2420000</v>
      </c>
      <c r="L28" s="80">
        <v>-2420000</v>
      </c>
      <c r="M28" s="80">
        <v>-2420000</v>
      </c>
      <c r="N28" s="80">
        <v>-2420000</v>
      </c>
      <c r="O28" s="76">
        <v>-2420000</v>
      </c>
      <c r="P28" s="76">
        <v>-31450272</v>
      </c>
      <c r="Q28" s="77">
        <v>-2419252</v>
      </c>
      <c r="R28" s="81" t="s">
        <v>118</v>
      </c>
      <c r="S28" s="81" t="str">
        <f t="shared" si="0"/>
        <v>186</v>
      </c>
    </row>
    <row r="29" spans="1:19" x14ac:dyDescent="0.2">
      <c r="A29" s="12" t="s">
        <v>32</v>
      </c>
      <c r="B29" s="13" t="s">
        <v>33</v>
      </c>
      <c r="C29" s="14">
        <v>0</v>
      </c>
      <c r="D29" s="14">
        <v>140</v>
      </c>
      <c r="E29" s="14">
        <v>7138</v>
      </c>
      <c r="F29" s="14">
        <v>11226</v>
      </c>
      <c r="G29" s="14">
        <v>13889</v>
      </c>
      <c r="H29" s="14">
        <v>13978</v>
      </c>
      <c r="I29" s="14">
        <v>18224</v>
      </c>
      <c r="J29" s="14">
        <v>20437</v>
      </c>
      <c r="K29" s="14">
        <v>22804</v>
      </c>
      <c r="L29" s="14">
        <v>23504</v>
      </c>
      <c r="M29" s="14">
        <v>24167</v>
      </c>
      <c r="N29" s="14">
        <v>23768</v>
      </c>
      <c r="O29" s="84">
        <v>26013</v>
      </c>
      <c r="P29" s="84">
        <v>205288</v>
      </c>
      <c r="Q29" s="85">
        <v>15791</v>
      </c>
      <c r="R29" t="s">
        <v>118</v>
      </c>
      <c r="S29" t="str">
        <f t="shared" si="0"/>
        <v>186</v>
      </c>
    </row>
    <row r="30" spans="1:19" x14ac:dyDescent="0.2">
      <c r="A30" s="7" t="s">
        <v>94</v>
      </c>
      <c r="B30" s="7" t="s">
        <v>95</v>
      </c>
      <c r="C30" s="2">
        <v>49955</v>
      </c>
      <c r="D30" s="2">
        <v>35555</v>
      </c>
      <c r="E30" s="2">
        <v>35555</v>
      </c>
      <c r="F30" s="2">
        <v>17555</v>
      </c>
      <c r="G30" s="2">
        <v>17555</v>
      </c>
      <c r="H30" s="2">
        <v>15155</v>
      </c>
      <c r="I30" s="2">
        <v>13955</v>
      </c>
      <c r="J30" s="2">
        <v>12755</v>
      </c>
      <c r="K30" s="2">
        <v>11555</v>
      </c>
      <c r="L30" s="2">
        <v>10355</v>
      </c>
      <c r="M30" s="2">
        <v>9155</v>
      </c>
      <c r="N30" s="2">
        <v>7955</v>
      </c>
      <c r="O30" s="86">
        <v>6755</v>
      </c>
      <c r="P30" s="86">
        <v>243812</v>
      </c>
      <c r="Q30" s="86">
        <v>18755</v>
      </c>
      <c r="R30" t="s">
        <v>118</v>
      </c>
      <c r="S30" t="str">
        <f t="shared" si="0"/>
        <v>174</v>
      </c>
    </row>
    <row r="31" spans="1:19" x14ac:dyDescent="0.2">
      <c r="A31" s="7" t="s">
        <v>48</v>
      </c>
      <c r="B31" s="7" t="s">
        <v>49</v>
      </c>
      <c r="C31" s="2">
        <v>105738</v>
      </c>
      <c r="D31" s="2">
        <v>114536</v>
      </c>
      <c r="E31" s="2">
        <v>122465</v>
      </c>
      <c r="F31" s="2">
        <v>107341</v>
      </c>
      <c r="G31" s="2">
        <v>112322</v>
      </c>
      <c r="H31" s="2">
        <v>116962</v>
      </c>
      <c r="I31" s="2">
        <v>73451</v>
      </c>
      <c r="J31" s="2">
        <v>149438</v>
      </c>
      <c r="K31" s="2">
        <v>149438</v>
      </c>
      <c r="L31" s="2">
        <v>149438</v>
      </c>
      <c r="M31" s="2">
        <v>149438</v>
      </c>
      <c r="N31" s="2">
        <v>149438</v>
      </c>
      <c r="O31" s="86">
        <v>149438</v>
      </c>
      <c r="P31" s="86">
        <v>1649441</v>
      </c>
      <c r="Q31" s="86">
        <v>126880</v>
      </c>
      <c r="R31" t="s">
        <v>118</v>
      </c>
      <c r="S31" t="str">
        <f t="shared" si="0"/>
        <v>182</v>
      </c>
    </row>
    <row r="32" spans="1:19" x14ac:dyDescent="0.2">
      <c r="A32" s="12" t="s">
        <v>32</v>
      </c>
      <c r="B32" s="13" t="s">
        <v>33</v>
      </c>
      <c r="C32" s="14">
        <v>0</v>
      </c>
      <c r="D32" s="14">
        <v>0</v>
      </c>
      <c r="E32" s="14">
        <v>2</v>
      </c>
      <c r="F32" s="14">
        <v>40</v>
      </c>
      <c r="G32" s="14">
        <v>61</v>
      </c>
      <c r="H32" s="14">
        <v>65</v>
      </c>
      <c r="I32" s="14">
        <v>79</v>
      </c>
      <c r="J32" s="14">
        <v>90</v>
      </c>
      <c r="K32" s="14">
        <v>105</v>
      </c>
      <c r="L32" s="14">
        <v>120</v>
      </c>
      <c r="M32" s="14">
        <v>124</v>
      </c>
      <c r="N32" s="14">
        <v>122</v>
      </c>
      <c r="O32" s="84">
        <v>126</v>
      </c>
      <c r="P32" s="84">
        <v>934</v>
      </c>
      <c r="Q32" s="85">
        <v>72</v>
      </c>
      <c r="R32" t="s">
        <v>119</v>
      </c>
      <c r="S32" t="str">
        <f t="shared" si="0"/>
        <v>186</v>
      </c>
    </row>
    <row r="33" spans="1:19" x14ac:dyDescent="0.2">
      <c r="A33" s="7" t="s">
        <v>48</v>
      </c>
      <c r="B33" s="7" t="s">
        <v>49</v>
      </c>
      <c r="C33" s="2">
        <v>2475</v>
      </c>
      <c r="D33" s="2">
        <v>2698</v>
      </c>
      <c r="E33" s="2">
        <v>2901</v>
      </c>
      <c r="F33" s="2">
        <v>4011</v>
      </c>
      <c r="G33" s="2">
        <v>4082</v>
      </c>
      <c r="H33" s="2">
        <v>4144</v>
      </c>
      <c r="I33" s="2">
        <v>3887</v>
      </c>
      <c r="J33" s="2">
        <v>4498</v>
      </c>
      <c r="K33" s="2">
        <v>4498</v>
      </c>
      <c r="L33" s="2">
        <v>4498</v>
      </c>
      <c r="M33" s="2">
        <v>4498</v>
      </c>
      <c r="N33" s="2">
        <v>4498</v>
      </c>
      <c r="O33" s="86">
        <v>4498</v>
      </c>
      <c r="P33" s="86">
        <v>51186</v>
      </c>
      <c r="Q33" s="86">
        <v>3937</v>
      </c>
      <c r="R33" t="s">
        <v>119</v>
      </c>
      <c r="S33" t="str">
        <f t="shared" si="0"/>
        <v>182</v>
      </c>
    </row>
    <row r="34" spans="1:19" x14ac:dyDescent="0.2">
      <c r="A34" s="12" t="s">
        <v>32</v>
      </c>
      <c r="B34" s="13" t="s">
        <v>33</v>
      </c>
      <c r="C34" s="14">
        <v>0</v>
      </c>
      <c r="D34" s="14">
        <v>0</v>
      </c>
      <c r="E34" s="14">
        <v>7</v>
      </c>
      <c r="F34" s="14">
        <v>126</v>
      </c>
      <c r="G34" s="14">
        <v>191</v>
      </c>
      <c r="H34" s="14">
        <v>207</v>
      </c>
      <c r="I34" s="14">
        <v>249</v>
      </c>
      <c r="J34" s="14">
        <v>287</v>
      </c>
      <c r="K34" s="14">
        <v>335</v>
      </c>
      <c r="L34" s="14">
        <v>382</v>
      </c>
      <c r="M34" s="14">
        <v>395</v>
      </c>
      <c r="N34" s="14">
        <v>387</v>
      </c>
      <c r="O34" s="84">
        <v>403</v>
      </c>
      <c r="P34" s="84">
        <v>2969</v>
      </c>
      <c r="Q34" s="85">
        <v>228</v>
      </c>
      <c r="R34" t="s">
        <v>123</v>
      </c>
      <c r="S34" t="str">
        <f t="shared" si="0"/>
        <v>186</v>
      </c>
    </row>
    <row r="35" spans="1:19" x14ac:dyDescent="0.2">
      <c r="A35" s="7" t="s">
        <v>40</v>
      </c>
      <c r="B35" s="7" t="s">
        <v>41</v>
      </c>
      <c r="C35" s="2">
        <v>745800</v>
      </c>
      <c r="D35" s="2">
        <v>745800</v>
      </c>
      <c r="E35" s="2">
        <v>745800</v>
      </c>
      <c r="F35" s="2">
        <v>745800</v>
      </c>
      <c r="G35" s="2">
        <v>745800</v>
      </c>
      <c r="H35" s="2">
        <v>745800</v>
      </c>
      <c r="I35" s="2">
        <v>745800</v>
      </c>
      <c r="J35" s="2">
        <v>745800</v>
      </c>
      <c r="K35" s="2">
        <v>745800</v>
      </c>
      <c r="L35" s="2">
        <v>745800</v>
      </c>
      <c r="M35" s="2">
        <v>745800</v>
      </c>
      <c r="N35" s="2">
        <v>745800</v>
      </c>
      <c r="O35" s="86">
        <v>745800</v>
      </c>
      <c r="P35" s="86">
        <v>9695394</v>
      </c>
      <c r="Q35" s="86">
        <v>745800</v>
      </c>
      <c r="R35" t="s">
        <v>123</v>
      </c>
      <c r="S35" t="str">
        <f t="shared" si="0"/>
        <v>114</v>
      </c>
    </row>
    <row r="36" spans="1:19" x14ac:dyDescent="0.2">
      <c r="A36" s="7" t="s">
        <v>44</v>
      </c>
      <c r="B36" s="7" t="s">
        <v>45</v>
      </c>
      <c r="C36" s="2">
        <v>-517889</v>
      </c>
      <c r="D36" s="2">
        <v>-522032</v>
      </c>
      <c r="E36" s="2">
        <v>-526175</v>
      </c>
      <c r="F36" s="2">
        <v>-530318</v>
      </c>
      <c r="G36" s="2">
        <v>-534461</v>
      </c>
      <c r="H36" s="2">
        <v>-538604</v>
      </c>
      <c r="I36" s="2">
        <v>-542747</v>
      </c>
      <c r="J36" s="2">
        <v>-546890</v>
      </c>
      <c r="K36" s="2">
        <v>-551033</v>
      </c>
      <c r="L36" s="2">
        <v>-555176</v>
      </c>
      <c r="M36" s="2">
        <v>-559319</v>
      </c>
      <c r="N36" s="2">
        <v>-563462</v>
      </c>
      <c r="O36" s="86">
        <v>-567605</v>
      </c>
      <c r="P36" s="86">
        <v>-7055705</v>
      </c>
      <c r="Q36" s="86">
        <v>-542747</v>
      </c>
      <c r="R36" t="s">
        <v>123</v>
      </c>
      <c r="S36" t="str">
        <f t="shared" si="0"/>
        <v>115</v>
      </c>
    </row>
    <row r="37" spans="1:19" x14ac:dyDescent="0.2">
      <c r="A37" s="7" t="s">
        <v>114</v>
      </c>
      <c r="B37" s="7" t="s">
        <v>115</v>
      </c>
      <c r="C37" s="2">
        <v>35140</v>
      </c>
      <c r="D37" s="2">
        <v>35140</v>
      </c>
      <c r="E37" s="2">
        <v>35140</v>
      </c>
      <c r="F37" s="2">
        <v>35140</v>
      </c>
      <c r="G37" s="2">
        <v>35140</v>
      </c>
      <c r="H37" s="2">
        <v>35140</v>
      </c>
      <c r="I37" s="2">
        <v>35140</v>
      </c>
      <c r="J37" s="2">
        <v>35140</v>
      </c>
      <c r="K37" s="2">
        <v>35140</v>
      </c>
      <c r="L37" s="2">
        <v>35140</v>
      </c>
      <c r="M37" s="2">
        <v>35140</v>
      </c>
      <c r="N37" s="2">
        <v>35140</v>
      </c>
      <c r="O37" s="86">
        <v>35140</v>
      </c>
      <c r="P37" s="86">
        <v>456816</v>
      </c>
      <c r="Q37" s="86">
        <v>35140</v>
      </c>
      <c r="R37" t="s">
        <v>123</v>
      </c>
      <c r="S37" t="str">
        <f t="shared" si="0"/>
        <v>186</v>
      </c>
    </row>
    <row r="38" spans="1:19" x14ac:dyDescent="0.2">
      <c r="A38" s="7" t="s">
        <v>48</v>
      </c>
      <c r="B38" s="7" t="s">
        <v>49</v>
      </c>
      <c r="C38" s="2">
        <v>1534</v>
      </c>
      <c r="D38" s="2">
        <v>1534</v>
      </c>
      <c r="E38" s="2">
        <v>1534</v>
      </c>
      <c r="F38" s="2">
        <v>187</v>
      </c>
      <c r="G38" s="2">
        <v>187</v>
      </c>
      <c r="H38" s="2">
        <v>187</v>
      </c>
      <c r="I38" s="2">
        <v>187</v>
      </c>
      <c r="J38" s="2">
        <v>550</v>
      </c>
      <c r="K38" s="2">
        <v>550</v>
      </c>
      <c r="L38" s="2">
        <v>550</v>
      </c>
      <c r="M38" s="2">
        <v>550</v>
      </c>
      <c r="N38" s="2">
        <v>550</v>
      </c>
      <c r="O38" s="86">
        <v>550</v>
      </c>
      <c r="P38" s="86">
        <v>8652</v>
      </c>
      <c r="Q38" s="86">
        <v>666</v>
      </c>
      <c r="R38" t="s">
        <v>123</v>
      </c>
      <c r="S38" t="str">
        <f t="shared" si="0"/>
        <v>182</v>
      </c>
    </row>
    <row r="39" spans="1:19" x14ac:dyDescent="0.2">
      <c r="A39" s="55" t="s">
        <v>82</v>
      </c>
      <c r="B39" s="55" t="s">
        <v>83</v>
      </c>
      <c r="C39" s="56">
        <v>18000</v>
      </c>
      <c r="D39" s="56">
        <v>18000</v>
      </c>
      <c r="E39" s="56">
        <v>18000</v>
      </c>
      <c r="F39" s="56">
        <v>18000</v>
      </c>
      <c r="G39" s="56">
        <v>18000</v>
      </c>
      <c r="H39" s="56">
        <v>18000</v>
      </c>
      <c r="I39" s="56">
        <v>18000</v>
      </c>
      <c r="J39" s="56">
        <v>18000</v>
      </c>
      <c r="K39" s="56">
        <v>18000</v>
      </c>
      <c r="L39" s="56">
        <v>18000</v>
      </c>
      <c r="M39" s="56">
        <v>18000</v>
      </c>
      <c r="N39" s="56">
        <v>18000</v>
      </c>
      <c r="O39" s="56">
        <v>18000</v>
      </c>
      <c r="P39" s="56">
        <v>234000</v>
      </c>
      <c r="Q39" s="56">
        <v>18000</v>
      </c>
      <c r="R39" s="57" t="s">
        <v>118</v>
      </c>
      <c r="S39" s="57" t="str">
        <f t="shared" ref="S39:S49" si="1">MID(B39,5,3)</f>
        <v>186</v>
      </c>
    </row>
    <row r="40" spans="1:19" x14ac:dyDescent="0.2">
      <c r="A40" s="55" t="s">
        <v>50</v>
      </c>
      <c r="B40" s="55" t="s">
        <v>51</v>
      </c>
      <c r="C40" s="56">
        <v>56512</v>
      </c>
      <c r="D40" s="56">
        <v>48379</v>
      </c>
      <c r="E40" s="56">
        <v>44899</v>
      </c>
      <c r="F40" s="56">
        <v>37672</v>
      </c>
      <c r="G40" s="56">
        <v>25814</v>
      </c>
      <c r="H40" s="56">
        <v>15300</v>
      </c>
      <c r="I40" s="56">
        <v>12300</v>
      </c>
      <c r="J40" s="56">
        <v>17831</v>
      </c>
      <c r="K40" s="56">
        <v>16133</v>
      </c>
      <c r="L40" s="56">
        <v>17647</v>
      </c>
      <c r="M40" s="56">
        <v>27534</v>
      </c>
      <c r="N40" s="56">
        <v>27096</v>
      </c>
      <c r="O40" s="2">
        <v>28724</v>
      </c>
      <c r="P40" s="2">
        <v>375842</v>
      </c>
      <c r="Q40" s="2">
        <v>28911</v>
      </c>
      <c r="R40" s="57" t="s">
        <v>118</v>
      </c>
      <c r="S40" s="57" t="str">
        <f t="shared" si="1"/>
        <v>184</v>
      </c>
    </row>
    <row r="41" spans="1:19" x14ac:dyDescent="0.2">
      <c r="A41" s="55" t="s">
        <v>52</v>
      </c>
      <c r="B41" s="55" t="s">
        <v>53</v>
      </c>
      <c r="C41" s="56">
        <v>0</v>
      </c>
      <c r="D41" s="56">
        <v>9313</v>
      </c>
      <c r="E41" s="56">
        <v>9313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2">
        <v>0</v>
      </c>
      <c r="P41" s="2">
        <v>18627</v>
      </c>
      <c r="Q41" s="2">
        <v>1433</v>
      </c>
      <c r="R41" s="57" t="s">
        <v>118</v>
      </c>
      <c r="S41" s="57" t="str">
        <f t="shared" si="1"/>
        <v>184</v>
      </c>
    </row>
    <row r="42" spans="1:19" x14ac:dyDescent="0.2">
      <c r="A42" s="55" t="s">
        <v>96</v>
      </c>
      <c r="B42" s="55" t="s">
        <v>97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7" t="s">
        <v>118</v>
      </c>
      <c r="S42" s="57" t="str">
        <f t="shared" si="1"/>
        <v>186</v>
      </c>
    </row>
    <row r="43" spans="1:19" x14ac:dyDescent="0.2">
      <c r="A43" s="55" t="s">
        <v>98</v>
      </c>
      <c r="B43" s="55" t="s">
        <v>99</v>
      </c>
      <c r="C43" s="56">
        <v>384000</v>
      </c>
      <c r="D43" s="56">
        <v>382500</v>
      </c>
      <c r="E43" s="56">
        <v>381000</v>
      </c>
      <c r="F43" s="56">
        <v>379500</v>
      </c>
      <c r="G43" s="56">
        <v>378000</v>
      </c>
      <c r="H43" s="56">
        <v>376500</v>
      </c>
      <c r="I43" s="56">
        <v>375000</v>
      </c>
      <c r="J43" s="56">
        <v>373500</v>
      </c>
      <c r="K43" s="56">
        <v>372000</v>
      </c>
      <c r="L43" s="56">
        <v>370500</v>
      </c>
      <c r="M43" s="56">
        <v>369000</v>
      </c>
      <c r="N43" s="56">
        <v>367500</v>
      </c>
      <c r="O43" s="2">
        <v>366000</v>
      </c>
      <c r="P43" s="2">
        <v>4875000</v>
      </c>
      <c r="Q43" s="2">
        <v>375000</v>
      </c>
      <c r="R43" s="57" t="s">
        <v>118</v>
      </c>
      <c r="S43" s="57" t="str">
        <f t="shared" si="1"/>
        <v>186</v>
      </c>
    </row>
    <row r="44" spans="1:19" x14ac:dyDescent="0.2">
      <c r="A44" s="7"/>
      <c r="B44" s="7"/>
      <c r="R44" s="57"/>
      <c r="S44" s="57"/>
    </row>
    <row r="45" spans="1:19" x14ac:dyDescent="0.2">
      <c r="A45" s="7"/>
      <c r="B45" s="7"/>
      <c r="R45" s="57"/>
      <c r="S45" s="57"/>
    </row>
    <row r="49" spans="1:19" x14ac:dyDescent="0.2">
      <c r="A49" s="55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  <c r="S49" s="57" t="str">
        <f t="shared" si="1"/>
        <v/>
      </c>
    </row>
    <row r="50" spans="1:19" x14ac:dyDescent="0.2">
      <c r="A50" s="55"/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7"/>
    </row>
    <row r="51" spans="1:19" x14ac:dyDescent="0.2">
      <c r="A51" s="55"/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7"/>
      <c r="S51" s="57"/>
    </row>
    <row r="52" spans="1:19" x14ac:dyDescent="0.2">
      <c r="A52" s="7"/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9" x14ac:dyDescent="0.2">
      <c r="A53" s="8" t="s">
        <v>54</v>
      </c>
      <c r="B53" t="s">
        <v>122</v>
      </c>
      <c r="C53" s="41" t="s">
        <v>126</v>
      </c>
      <c r="D53" s="41">
        <v>44197</v>
      </c>
      <c r="E53" s="41">
        <v>44228</v>
      </c>
      <c r="F53" s="41">
        <v>44256</v>
      </c>
      <c r="G53" s="41">
        <v>44287</v>
      </c>
      <c r="H53" s="41">
        <v>44317</v>
      </c>
      <c r="I53" s="41">
        <v>44348</v>
      </c>
      <c r="J53" s="41">
        <v>44378</v>
      </c>
      <c r="K53" s="41">
        <v>44409</v>
      </c>
      <c r="L53" s="41">
        <v>44440</v>
      </c>
      <c r="M53" s="41">
        <v>44470</v>
      </c>
      <c r="N53" s="41">
        <v>44501</v>
      </c>
      <c r="O53" s="41">
        <v>44531</v>
      </c>
      <c r="P53" s="99" t="s">
        <v>18</v>
      </c>
      <c r="Q53" s="99" t="s">
        <v>19</v>
      </c>
      <c r="R53" s="30" t="s">
        <v>121</v>
      </c>
      <c r="S53" t="s">
        <v>140</v>
      </c>
    </row>
    <row r="54" spans="1:19" x14ac:dyDescent="0.2">
      <c r="A54" s="7" t="s">
        <v>55</v>
      </c>
      <c r="B54" s="7" t="s">
        <v>56</v>
      </c>
      <c r="C54" s="2">
        <v>275836</v>
      </c>
      <c r="D54" s="2">
        <v>407900</v>
      </c>
      <c r="E54" s="2">
        <v>535579</v>
      </c>
      <c r="F54" s="2">
        <v>395513</v>
      </c>
      <c r="G54" s="2">
        <v>435166</v>
      </c>
      <c r="H54" s="2">
        <v>383774</v>
      </c>
      <c r="I54" s="2">
        <v>552602</v>
      </c>
      <c r="J54" s="2">
        <v>583535</v>
      </c>
      <c r="K54" s="2">
        <v>437818</v>
      </c>
      <c r="L54" s="2">
        <v>616588</v>
      </c>
      <c r="M54" s="2">
        <v>648715</v>
      </c>
      <c r="N54" s="2">
        <v>560686</v>
      </c>
      <c r="O54" s="100">
        <v>566599</v>
      </c>
      <c r="P54" s="100">
        <v>6400308</v>
      </c>
      <c r="Q54" s="100">
        <v>492331</v>
      </c>
      <c r="R54" s="91" t="s">
        <v>24</v>
      </c>
      <c r="S54" s="91" t="str">
        <f t="shared" ref="S54:S80" si="2">MID(B54,5,3)</f>
        <v>253</v>
      </c>
    </row>
    <row r="55" spans="1:19" x14ac:dyDescent="0.2">
      <c r="A55" s="7" t="s">
        <v>57</v>
      </c>
      <c r="B55" s="7" t="s">
        <v>58</v>
      </c>
      <c r="C55" s="2">
        <v>-1293720</v>
      </c>
      <c r="D55" s="2">
        <v>-1044528</v>
      </c>
      <c r="E55" s="2">
        <v>-1008367</v>
      </c>
      <c r="F55" s="2">
        <v>-994148</v>
      </c>
      <c r="G55" s="2">
        <v>-1045278</v>
      </c>
      <c r="H55" s="2">
        <v>-1241230</v>
      </c>
      <c r="I55" s="2">
        <v>-1551755</v>
      </c>
      <c r="J55" s="2">
        <v>-1622865</v>
      </c>
      <c r="K55" s="2">
        <v>-1622865</v>
      </c>
      <c r="L55" s="2">
        <v>-1622865</v>
      </c>
      <c r="M55" s="2">
        <v>-1622865</v>
      </c>
      <c r="N55" s="2">
        <v>-1622865</v>
      </c>
      <c r="O55" s="100">
        <v>-1622865</v>
      </c>
      <c r="P55" s="100">
        <v>-17916216</v>
      </c>
      <c r="Q55" s="100">
        <v>-1378170</v>
      </c>
      <c r="R55" s="91" t="s">
        <v>24</v>
      </c>
      <c r="S55" s="91" t="str">
        <f t="shared" si="2"/>
        <v>253</v>
      </c>
    </row>
    <row r="56" spans="1:19" x14ac:dyDescent="0.2">
      <c r="A56" s="7" t="s">
        <v>59</v>
      </c>
      <c r="B56" s="7" t="s">
        <v>60</v>
      </c>
      <c r="C56" s="2">
        <v>1622865</v>
      </c>
      <c r="D56" s="2">
        <v>1622865</v>
      </c>
      <c r="E56" s="2">
        <v>1622865</v>
      </c>
      <c r="F56" s="2">
        <v>1622865</v>
      </c>
      <c r="G56" s="2">
        <v>1622865</v>
      </c>
      <c r="H56" s="2">
        <v>1622865</v>
      </c>
      <c r="I56" s="2">
        <v>1622865</v>
      </c>
      <c r="J56" s="2">
        <v>1622865</v>
      </c>
      <c r="K56" s="2">
        <v>1622865</v>
      </c>
      <c r="L56" s="2">
        <v>1622865</v>
      </c>
      <c r="M56" s="2">
        <v>1622865</v>
      </c>
      <c r="N56" s="2">
        <v>1622865</v>
      </c>
      <c r="O56" s="101">
        <v>1622865</v>
      </c>
      <c r="P56" s="101">
        <v>21097245</v>
      </c>
      <c r="Q56" s="101">
        <v>1622865</v>
      </c>
      <c r="R56" s="91" t="s">
        <v>24</v>
      </c>
      <c r="S56" s="91" t="str">
        <f t="shared" si="2"/>
        <v>253</v>
      </c>
    </row>
    <row r="57" spans="1:19" x14ac:dyDescent="0.2">
      <c r="A57" s="7" t="s">
        <v>61</v>
      </c>
      <c r="B57" s="7" t="s">
        <v>62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13747</v>
      </c>
      <c r="J57" s="2">
        <v>9621</v>
      </c>
      <c r="K57" s="2">
        <v>20095</v>
      </c>
      <c r="L57" s="2">
        <v>30484</v>
      </c>
      <c r="M57" s="2">
        <v>41055</v>
      </c>
      <c r="N57" s="2">
        <v>37117</v>
      </c>
      <c r="O57" s="101">
        <v>44618</v>
      </c>
      <c r="P57" s="101">
        <v>196736</v>
      </c>
      <c r="Q57" s="101">
        <v>15134</v>
      </c>
      <c r="R57" s="91" t="s">
        <v>24</v>
      </c>
      <c r="S57" s="91" t="str">
        <f t="shared" si="2"/>
        <v>228</v>
      </c>
    </row>
    <row r="58" spans="1:19" x14ac:dyDescent="0.2">
      <c r="A58" s="7" t="s">
        <v>63</v>
      </c>
      <c r="B58" s="7" t="s">
        <v>64</v>
      </c>
      <c r="C58" s="2">
        <v>0</v>
      </c>
      <c r="D58" s="2">
        <v>1139527</v>
      </c>
      <c r="E58" s="2">
        <v>1948008</v>
      </c>
      <c r="F58" s="2">
        <v>2250464</v>
      </c>
      <c r="G58" s="2">
        <v>3036496</v>
      </c>
      <c r="H58" s="2">
        <v>3312802</v>
      </c>
      <c r="I58" s="2">
        <v>3333872</v>
      </c>
      <c r="J58" s="2">
        <v>3093692</v>
      </c>
      <c r="K58" s="2">
        <v>2461557</v>
      </c>
      <c r="L58" s="2">
        <v>2314355</v>
      </c>
      <c r="M58" s="2">
        <v>1464123</v>
      </c>
      <c r="N58" s="2">
        <v>209619</v>
      </c>
      <c r="O58" s="101">
        <v>0</v>
      </c>
      <c r="P58" s="101">
        <v>24564514</v>
      </c>
      <c r="Q58" s="101">
        <v>1889578</v>
      </c>
      <c r="R58" s="91" t="s">
        <v>24</v>
      </c>
      <c r="S58" s="91" t="str">
        <f t="shared" si="2"/>
        <v>253</v>
      </c>
    </row>
    <row r="59" spans="1:19" x14ac:dyDescent="0.2">
      <c r="A59" s="7" t="s">
        <v>68</v>
      </c>
      <c r="B59" s="7" t="s">
        <v>69</v>
      </c>
      <c r="C59" s="2">
        <v>662950</v>
      </c>
      <c r="D59" s="2">
        <v>663450</v>
      </c>
      <c r="E59" s="2">
        <v>663950</v>
      </c>
      <c r="F59" s="2">
        <v>664450</v>
      </c>
      <c r="G59" s="2">
        <v>664950</v>
      </c>
      <c r="H59" s="2">
        <v>665450</v>
      </c>
      <c r="I59" s="2">
        <v>665950</v>
      </c>
      <c r="J59" s="2">
        <v>666450</v>
      </c>
      <c r="K59" s="2">
        <v>666950</v>
      </c>
      <c r="L59" s="2">
        <v>667450</v>
      </c>
      <c r="M59" s="2">
        <v>667950</v>
      </c>
      <c r="N59" s="2">
        <v>668450</v>
      </c>
      <c r="O59" s="101">
        <v>655534</v>
      </c>
      <c r="P59" s="101">
        <v>8643936</v>
      </c>
      <c r="Q59" s="101">
        <v>664918</v>
      </c>
      <c r="R59" s="91" t="s">
        <v>24</v>
      </c>
      <c r="S59" s="91" t="str">
        <f t="shared" si="2"/>
        <v>228</v>
      </c>
    </row>
    <row r="60" spans="1:19" s="29" customFormat="1" x14ac:dyDescent="0.2">
      <c r="A60" s="27" t="s">
        <v>70</v>
      </c>
      <c r="B60" s="27" t="s">
        <v>71</v>
      </c>
      <c r="C60" s="28">
        <v>74269</v>
      </c>
      <c r="D60" s="28">
        <v>74269</v>
      </c>
      <c r="E60" s="28">
        <v>74269</v>
      </c>
      <c r="F60" s="28">
        <v>74269</v>
      </c>
      <c r="G60" s="28">
        <v>74269</v>
      </c>
      <c r="H60" s="28">
        <v>74269</v>
      </c>
      <c r="I60" s="28">
        <v>74269</v>
      </c>
      <c r="J60" s="28">
        <v>74269</v>
      </c>
      <c r="K60" s="28">
        <v>74269</v>
      </c>
      <c r="L60" s="28">
        <v>74269</v>
      </c>
      <c r="M60" s="28">
        <v>74269</v>
      </c>
      <c r="N60" s="28">
        <v>74269</v>
      </c>
      <c r="O60" s="101">
        <v>74269</v>
      </c>
      <c r="P60" s="101">
        <v>965497</v>
      </c>
      <c r="Q60" s="101">
        <v>74269</v>
      </c>
      <c r="R60" s="91" t="s">
        <v>24</v>
      </c>
      <c r="S60" s="91" t="str">
        <f t="shared" si="2"/>
        <v>282</v>
      </c>
    </row>
    <row r="61" spans="1:19" x14ac:dyDescent="0.2">
      <c r="A61" s="7" t="s">
        <v>73</v>
      </c>
      <c r="B61" s="7" t="s">
        <v>74</v>
      </c>
      <c r="C61" s="2">
        <v>5611069</v>
      </c>
      <c r="D61" s="2">
        <v>5611069</v>
      </c>
      <c r="E61" s="2">
        <v>5611069</v>
      </c>
      <c r="F61" s="2">
        <v>5611069</v>
      </c>
      <c r="G61" s="2">
        <v>5611069</v>
      </c>
      <c r="H61" s="2">
        <v>5611069</v>
      </c>
      <c r="I61" s="2">
        <v>5611069</v>
      </c>
      <c r="J61" s="2">
        <v>5611069</v>
      </c>
      <c r="K61" s="2">
        <v>5611069</v>
      </c>
      <c r="L61" s="2">
        <v>5611069</v>
      </c>
      <c r="M61" s="2">
        <v>5611069</v>
      </c>
      <c r="N61" s="2">
        <v>5611069</v>
      </c>
      <c r="O61" s="101">
        <v>5611069</v>
      </c>
      <c r="P61" s="101">
        <v>72943896</v>
      </c>
      <c r="Q61" s="101">
        <v>5611069</v>
      </c>
      <c r="R61" s="91" t="s">
        <v>24</v>
      </c>
      <c r="S61" s="91" t="str">
        <f t="shared" si="2"/>
        <v>253</v>
      </c>
    </row>
    <row r="62" spans="1:19" x14ac:dyDescent="0.2">
      <c r="A62" s="7" t="s">
        <v>66</v>
      </c>
      <c r="B62" s="7" t="s">
        <v>75</v>
      </c>
      <c r="C62" s="2">
        <v>-1277217</v>
      </c>
      <c r="D62" s="2">
        <v>-1312352</v>
      </c>
      <c r="E62" s="2">
        <v>-1327946</v>
      </c>
      <c r="F62" s="2">
        <v>-1396508</v>
      </c>
      <c r="G62" s="2">
        <v>-1380310</v>
      </c>
      <c r="H62" s="2">
        <v>-1431293</v>
      </c>
      <c r="I62" s="2">
        <v>-1431622</v>
      </c>
      <c r="J62" s="2">
        <v>-1507509</v>
      </c>
      <c r="K62" s="2">
        <v>-1510272</v>
      </c>
      <c r="L62" s="2">
        <v>-1509654</v>
      </c>
      <c r="M62" s="2">
        <v>-1522834</v>
      </c>
      <c r="N62" s="2">
        <v>-1535559</v>
      </c>
      <c r="O62" s="101">
        <v>-1566589</v>
      </c>
      <c r="P62" s="101">
        <v>-18709665</v>
      </c>
      <c r="Q62" s="101">
        <v>-1439205</v>
      </c>
      <c r="R62" s="91" t="s">
        <v>24</v>
      </c>
      <c r="S62" s="91" t="str">
        <f t="shared" si="2"/>
        <v>253</v>
      </c>
    </row>
    <row r="63" spans="1:19" x14ac:dyDescent="0.2">
      <c r="A63" s="7" t="s">
        <v>76</v>
      </c>
      <c r="B63" s="7" t="s">
        <v>77</v>
      </c>
      <c r="C63" s="2">
        <v>1603930</v>
      </c>
      <c r="D63" s="2">
        <v>1565901</v>
      </c>
      <c r="E63" s="2">
        <v>1527872</v>
      </c>
      <c r="F63" s="2">
        <v>1489843</v>
      </c>
      <c r="G63" s="2">
        <v>1451814</v>
      </c>
      <c r="H63" s="2">
        <v>1413785</v>
      </c>
      <c r="I63" s="2">
        <v>1375756</v>
      </c>
      <c r="J63" s="2">
        <v>1337727</v>
      </c>
      <c r="K63" s="2">
        <v>1299698</v>
      </c>
      <c r="L63" s="2">
        <v>1261669</v>
      </c>
      <c r="M63" s="2">
        <v>1223640</v>
      </c>
      <c r="N63" s="2">
        <v>1185611</v>
      </c>
      <c r="O63" s="101">
        <v>1147582</v>
      </c>
      <c r="P63" s="101">
        <v>17884822</v>
      </c>
      <c r="Q63" s="101">
        <v>1375756</v>
      </c>
      <c r="R63" s="91" t="s">
        <v>24</v>
      </c>
      <c r="S63" s="91" t="str">
        <f t="shared" si="2"/>
        <v>253</v>
      </c>
    </row>
    <row r="64" spans="1:19" x14ac:dyDescent="0.2">
      <c r="A64" s="7" t="s">
        <v>78</v>
      </c>
      <c r="B64" s="7" t="s">
        <v>79</v>
      </c>
      <c r="C64" s="2">
        <v>-1654000</v>
      </c>
      <c r="D64" s="2">
        <v>-1654000</v>
      </c>
      <c r="E64" s="2">
        <v>-1654000</v>
      </c>
      <c r="F64" s="2">
        <v>-1654000</v>
      </c>
      <c r="G64" s="2">
        <v>-1654000</v>
      </c>
      <c r="H64" s="2">
        <v>-1654000</v>
      </c>
      <c r="I64" s="2">
        <v>-1654000</v>
      </c>
      <c r="J64" s="2">
        <v>-1654000</v>
      </c>
      <c r="K64" s="2">
        <v>-1654000</v>
      </c>
      <c r="L64" s="2">
        <v>-1654000</v>
      </c>
      <c r="M64" s="2">
        <v>-1654000</v>
      </c>
      <c r="N64" s="2">
        <v>-1654000</v>
      </c>
      <c r="O64" s="101">
        <v>-1654000</v>
      </c>
      <c r="P64" s="101">
        <v>-21502000</v>
      </c>
      <c r="Q64" s="101">
        <v>-1654000</v>
      </c>
      <c r="R64" s="91" t="s">
        <v>24</v>
      </c>
      <c r="S64" s="91" t="str">
        <f t="shared" si="2"/>
        <v>253</v>
      </c>
    </row>
    <row r="65" spans="1:19" x14ac:dyDescent="0.2">
      <c r="A65" t="s">
        <v>66</v>
      </c>
      <c r="B65" t="s">
        <v>67</v>
      </c>
      <c r="C65" s="2">
        <v>1654000</v>
      </c>
      <c r="D65" s="2">
        <v>1654000</v>
      </c>
      <c r="E65" s="2">
        <v>1654000</v>
      </c>
      <c r="F65" s="2">
        <v>1654000</v>
      </c>
      <c r="G65" s="2">
        <v>1654000</v>
      </c>
      <c r="H65" s="2">
        <v>1654000</v>
      </c>
      <c r="I65" s="2">
        <v>1654000</v>
      </c>
      <c r="J65" s="2">
        <v>1654000</v>
      </c>
      <c r="K65" s="2">
        <v>1654000</v>
      </c>
      <c r="L65" s="2">
        <v>1654000</v>
      </c>
      <c r="M65" s="2">
        <v>1654000</v>
      </c>
      <c r="N65" s="2">
        <v>1654000</v>
      </c>
      <c r="O65" s="101">
        <v>1654000</v>
      </c>
      <c r="P65" s="101">
        <v>21502000</v>
      </c>
      <c r="Q65" s="101">
        <v>1654000</v>
      </c>
      <c r="R65" s="91" t="s">
        <v>24</v>
      </c>
      <c r="S65" s="91" t="str">
        <f>MID(B65,5,3)</f>
        <v>253</v>
      </c>
    </row>
    <row r="66" spans="1:19" x14ac:dyDescent="0.2">
      <c r="A66" s="7" t="s">
        <v>55</v>
      </c>
      <c r="B66" s="7" t="s">
        <v>56</v>
      </c>
      <c r="C66" s="2">
        <v>83065</v>
      </c>
      <c r="D66" s="2">
        <v>122835</v>
      </c>
      <c r="E66" s="2">
        <v>161284</v>
      </c>
      <c r="F66" s="2">
        <v>119104</v>
      </c>
      <c r="G66" s="2">
        <v>131045</v>
      </c>
      <c r="H66" s="2">
        <v>115569</v>
      </c>
      <c r="I66" s="2">
        <v>166410</v>
      </c>
      <c r="J66" s="2">
        <v>175725</v>
      </c>
      <c r="K66" s="2">
        <v>131844</v>
      </c>
      <c r="L66" s="2">
        <v>185679</v>
      </c>
      <c r="M66" s="2">
        <v>195354</v>
      </c>
      <c r="N66" s="102">
        <v>168844</v>
      </c>
      <c r="O66" s="102">
        <v>170625</v>
      </c>
      <c r="P66" s="101">
        <v>1927384</v>
      </c>
      <c r="Q66" s="101">
        <v>148260</v>
      </c>
      <c r="R66" s="91" t="s">
        <v>118</v>
      </c>
      <c r="S66" s="91" t="str">
        <f t="shared" si="2"/>
        <v>253</v>
      </c>
    </row>
    <row r="67" spans="1:19" x14ac:dyDescent="0.2">
      <c r="A67" s="7" t="s">
        <v>102</v>
      </c>
      <c r="B67" s="7" t="s">
        <v>103</v>
      </c>
      <c r="C67" s="2">
        <v>64662</v>
      </c>
      <c r="D67" s="2">
        <v>64666</v>
      </c>
      <c r="E67" s="2">
        <v>64669</v>
      </c>
      <c r="F67" s="2">
        <v>64671</v>
      </c>
      <c r="G67" s="2">
        <v>64673</v>
      </c>
      <c r="H67" s="2">
        <v>64675</v>
      </c>
      <c r="I67" s="2">
        <v>64677</v>
      </c>
      <c r="J67" s="2">
        <v>64679</v>
      </c>
      <c r="K67" s="2">
        <v>64680</v>
      </c>
      <c r="L67" s="2">
        <v>35670</v>
      </c>
      <c r="M67" s="2">
        <v>30899</v>
      </c>
      <c r="N67" s="102">
        <v>25586</v>
      </c>
      <c r="O67" s="102">
        <v>18730</v>
      </c>
      <c r="P67" s="101">
        <v>692941</v>
      </c>
      <c r="Q67" s="101">
        <v>53303</v>
      </c>
      <c r="R67" s="91" t="s">
        <v>118</v>
      </c>
      <c r="S67" s="91" t="str">
        <f t="shared" si="2"/>
        <v>242</v>
      </c>
    </row>
    <row r="68" spans="1:19" x14ac:dyDescent="0.2">
      <c r="A68" s="7" t="s">
        <v>57</v>
      </c>
      <c r="B68" s="7" t="s">
        <v>58</v>
      </c>
      <c r="C68" s="2">
        <v>-278276</v>
      </c>
      <c r="D68" s="2">
        <v>-208058</v>
      </c>
      <c r="E68" s="2">
        <v>-194635</v>
      </c>
      <c r="F68" s="2">
        <v>-136971</v>
      </c>
      <c r="G68" s="2">
        <v>-106287</v>
      </c>
      <c r="H68" s="2">
        <v>-129524</v>
      </c>
      <c r="I68" s="2">
        <v>-178389</v>
      </c>
      <c r="J68" s="2">
        <v>-178389</v>
      </c>
      <c r="K68" s="2">
        <v>-178389</v>
      </c>
      <c r="L68" s="2">
        <v>-178389</v>
      </c>
      <c r="M68" s="2">
        <v>-178389</v>
      </c>
      <c r="N68" s="102">
        <v>-178389</v>
      </c>
      <c r="O68" s="102">
        <v>-178389</v>
      </c>
      <c r="P68" s="101">
        <v>-2302475</v>
      </c>
      <c r="Q68" s="101">
        <v>-177113</v>
      </c>
      <c r="R68" s="91" t="s">
        <v>118</v>
      </c>
      <c r="S68" s="91" t="str">
        <f t="shared" si="2"/>
        <v>253</v>
      </c>
    </row>
    <row r="69" spans="1:19" x14ac:dyDescent="0.2">
      <c r="A69" s="7" t="s">
        <v>59</v>
      </c>
      <c r="B69" s="7" t="s">
        <v>60</v>
      </c>
      <c r="C69" s="2">
        <v>278276</v>
      </c>
      <c r="D69" s="2">
        <v>278276</v>
      </c>
      <c r="E69" s="2">
        <v>194635</v>
      </c>
      <c r="F69" s="2">
        <v>136971</v>
      </c>
      <c r="G69" s="2">
        <v>106287</v>
      </c>
      <c r="H69" s="2">
        <v>129524</v>
      </c>
      <c r="I69" s="2">
        <v>178389</v>
      </c>
      <c r="J69" s="2">
        <v>178389</v>
      </c>
      <c r="K69" s="2">
        <v>178389</v>
      </c>
      <c r="L69" s="2">
        <v>178389</v>
      </c>
      <c r="M69" s="2">
        <v>178389</v>
      </c>
      <c r="N69" s="102">
        <v>178389</v>
      </c>
      <c r="O69" s="102">
        <v>178389</v>
      </c>
      <c r="P69" s="101">
        <v>2372693</v>
      </c>
      <c r="Q69" s="101">
        <v>182515</v>
      </c>
      <c r="R69" s="91" t="s">
        <v>118</v>
      </c>
      <c r="S69" s="91" t="str">
        <f t="shared" si="2"/>
        <v>253</v>
      </c>
    </row>
    <row r="70" spans="1:19" x14ac:dyDescent="0.2">
      <c r="A70" s="7" t="s">
        <v>104</v>
      </c>
      <c r="B70" s="7" t="s">
        <v>105</v>
      </c>
      <c r="C70" s="2">
        <v>28800</v>
      </c>
      <c r="D70" s="2">
        <v>15600</v>
      </c>
      <c r="E70" s="2">
        <v>16800</v>
      </c>
      <c r="F70" s="2">
        <v>0</v>
      </c>
      <c r="G70" s="2">
        <v>1200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02">
        <v>0</v>
      </c>
      <c r="O70" s="102">
        <v>0</v>
      </c>
      <c r="P70" s="101">
        <v>62400</v>
      </c>
      <c r="Q70" s="101">
        <v>4800</v>
      </c>
      <c r="R70" s="91" t="s">
        <v>118</v>
      </c>
      <c r="S70" s="91" t="str">
        <f t="shared" si="2"/>
        <v>242</v>
      </c>
    </row>
    <row r="71" spans="1:19" x14ac:dyDescent="0.2">
      <c r="A71" s="7" t="s">
        <v>106</v>
      </c>
      <c r="B71" s="7" t="s">
        <v>107</v>
      </c>
      <c r="C71" s="2">
        <v>0</v>
      </c>
      <c r="D71" s="2">
        <v>11570</v>
      </c>
      <c r="E71" s="2">
        <v>49117</v>
      </c>
      <c r="F71" s="2">
        <v>228313</v>
      </c>
      <c r="G71" s="2">
        <v>0</v>
      </c>
      <c r="H71" s="2">
        <v>0</v>
      </c>
      <c r="I71" s="2">
        <v>8358</v>
      </c>
      <c r="J71" s="2">
        <v>173322</v>
      </c>
      <c r="K71" s="2">
        <v>387227</v>
      </c>
      <c r="L71" s="2">
        <v>497930</v>
      </c>
      <c r="M71" s="2">
        <v>163523</v>
      </c>
      <c r="N71" s="102">
        <v>170829</v>
      </c>
      <c r="O71" s="102">
        <v>291411</v>
      </c>
      <c r="P71" s="101">
        <v>1981599</v>
      </c>
      <c r="Q71" s="101">
        <v>152431</v>
      </c>
      <c r="R71" s="91" t="s">
        <v>118</v>
      </c>
      <c r="S71" s="91" t="str">
        <f t="shared" si="2"/>
        <v>191</v>
      </c>
    </row>
    <row r="72" spans="1:19" x14ac:dyDescent="0.2">
      <c r="A72" s="55" t="s">
        <v>108</v>
      </c>
      <c r="B72" s="55" t="s">
        <v>109</v>
      </c>
      <c r="C72" s="56">
        <v>164630</v>
      </c>
      <c r="D72" s="56">
        <v>183917</v>
      </c>
      <c r="E72" s="56">
        <v>164204</v>
      </c>
      <c r="F72" s="56">
        <v>144491</v>
      </c>
      <c r="G72" s="56">
        <v>124778</v>
      </c>
      <c r="H72" s="56">
        <v>105065</v>
      </c>
      <c r="I72" s="56">
        <v>85352</v>
      </c>
      <c r="J72" s="56">
        <v>65639</v>
      </c>
      <c r="K72" s="56">
        <v>45926</v>
      </c>
      <c r="L72" s="56">
        <v>26213</v>
      </c>
      <c r="M72" s="56">
        <v>6500</v>
      </c>
      <c r="N72" s="56">
        <v>184343</v>
      </c>
      <c r="O72" s="101">
        <v>164630</v>
      </c>
      <c r="P72" s="101">
        <v>1485401</v>
      </c>
      <c r="Q72" s="101">
        <v>114262</v>
      </c>
      <c r="R72" s="91" t="s">
        <v>118</v>
      </c>
      <c r="S72" s="91" t="str">
        <f>MID(B72,5,3)</f>
        <v>253</v>
      </c>
    </row>
    <row r="73" spans="1:19" x14ac:dyDescent="0.2">
      <c r="A73" s="55" t="s">
        <v>73</v>
      </c>
      <c r="B73" s="55" t="s">
        <v>74</v>
      </c>
      <c r="C73" s="56">
        <v>-2404841</v>
      </c>
      <c r="D73" s="56">
        <v>-2407394</v>
      </c>
      <c r="E73" s="56">
        <v>-2412627</v>
      </c>
      <c r="F73" s="56">
        <v>-2418121</v>
      </c>
      <c r="G73" s="56">
        <v>-2420000</v>
      </c>
      <c r="H73" s="56">
        <v>-2420000</v>
      </c>
      <c r="I73" s="56">
        <v>-2417487</v>
      </c>
      <c r="J73" s="56">
        <v>-2418958</v>
      </c>
      <c r="K73" s="56">
        <v>-2420000</v>
      </c>
      <c r="L73" s="56">
        <v>-2420000</v>
      </c>
      <c r="M73" s="56">
        <v>-2420000</v>
      </c>
      <c r="N73" s="56">
        <v>-2420000</v>
      </c>
      <c r="O73" s="101">
        <v>-2420000</v>
      </c>
      <c r="P73" s="101">
        <v>-31419428</v>
      </c>
      <c r="Q73" s="101">
        <v>-2416879</v>
      </c>
      <c r="R73" s="91" t="s">
        <v>118</v>
      </c>
      <c r="S73" s="91" t="str">
        <f>MID(B73,5,3)</f>
        <v>253</v>
      </c>
    </row>
    <row r="74" spans="1:19" x14ac:dyDescent="0.2">
      <c r="A74" s="55" t="s">
        <v>110</v>
      </c>
      <c r="B74" s="55" t="s">
        <v>111</v>
      </c>
      <c r="C74" s="56">
        <v>2420000</v>
      </c>
      <c r="D74" s="56">
        <v>2420000</v>
      </c>
      <c r="E74" s="56">
        <v>2420000</v>
      </c>
      <c r="F74" s="56">
        <v>2420000</v>
      </c>
      <c r="G74" s="56">
        <v>2420000</v>
      </c>
      <c r="H74" s="56">
        <v>2420000</v>
      </c>
      <c r="I74" s="56">
        <v>2420000</v>
      </c>
      <c r="J74" s="56">
        <v>2420000</v>
      </c>
      <c r="K74" s="56">
        <v>2420000</v>
      </c>
      <c r="L74" s="56">
        <v>2420000</v>
      </c>
      <c r="M74" s="56">
        <v>2420000</v>
      </c>
      <c r="N74" s="56">
        <v>2420000</v>
      </c>
      <c r="O74" s="101">
        <v>2420000</v>
      </c>
      <c r="P74" s="101">
        <v>31460000</v>
      </c>
      <c r="Q74" s="101">
        <v>2420000</v>
      </c>
      <c r="R74" s="91" t="s">
        <v>118</v>
      </c>
      <c r="S74" s="91" t="str">
        <f>MID(B74,5,3)</f>
        <v>254</v>
      </c>
    </row>
    <row r="75" spans="1:19" x14ac:dyDescent="0.2">
      <c r="A75" t="s">
        <v>100</v>
      </c>
      <c r="B75" t="s">
        <v>101</v>
      </c>
      <c r="C75" s="2">
        <v>100000</v>
      </c>
      <c r="D75" s="2">
        <v>100000</v>
      </c>
      <c r="E75" s="2">
        <v>100000</v>
      </c>
      <c r="F75" s="2">
        <v>100000</v>
      </c>
      <c r="G75" s="2">
        <v>100000</v>
      </c>
      <c r="H75" s="2">
        <v>100000</v>
      </c>
      <c r="I75" s="2">
        <v>100000</v>
      </c>
      <c r="J75" s="2">
        <v>100000</v>
      </c>
      <c r="K75" s="2">
        <v>100000</v>
      </c>
      <c r="L75" s="2">
        <v>100000</v>
      </c>
      <c r="M75" s="2">
        <v>100000</v>
      </c>
      <c r="N75" s="2">
        <v>100000</v>
      </c>
      <c r="O75" s="101">
        <v>100000</v>
      </c>
      <c r="P75" s="101">
        <v>1300000</v>
      </c>
      <c r="Q75" s="101">
        <v>100000</v>
      </c>
      <c r="R75" s="91" t="s">
        <v>118</v>
      </c>
      <c r="S75" s="91" t="str">
        <f>MID(B75,5,3)</f>
        <v>253</v>
      </c>
    </row>
    <row r="76" spans="1:19" x14ac:dyDescent="0.2">
      <c r="A76" s="7" t="s">
        <v>55</v>
      </c>
      <c r="B76" s="7" t="s">
        <v>56</v>
      </c>
      <c r="C76" s="2">
        <v>2554</v>
      </c>
      <c r="D76" s="2">
        <v>3776</v>
      </c>
      <c r="E76" s="2">
        <v>4958</v>
      </c>
      <c r="F76" s="2">
        <v>3662</v>
      </c>
      <c r="G76" s="2">
        <v>4029</v>
      </c>
      <c r="H76" s="2">
        <v>3553</v>
      </c>
      <c r="I76" s="2">
        <v>5116</v>
      </c>
      <c r="J76" s="2">
        <v>5402</v>
      </c>
      <c r="K76" s="2">
        <v>4053</v>
      </c>
      <c r="L76" s="2">
        <v>5708</v>
      </c>
      <c r="M76" s="2">
        <v>6006</v>
      </c>
      <c r="N76" s="2">
        <v>5191</v>
      </c>
      <c r="O76" s="101">
        <v>5246</v>
      </c>
      <c r="P76" s="101">
        <v>59255</v>
      </c>
      <c r="Q76" s="101">
        <v>4558</v>
      </c>
      <c r="R76" s="91" t="s">
        <v>119</v>
      </c>
      <c r="S76" s="91" t="str">
        <f t="shared" si="2"/>
        <v>253</v>
      </c>
    </row>
    <row r="77" spans="1:19" x14ac:dyDescent="0.2">
      <c r="A77" s="7" t="s">
        <v>57</v>
      </c>
      <c r="B77" s="7" t="s">
        <v>58</v>
      </c>
      <c r="C77" s="2">
        <v>8435</v>
      </c>
      <c r="D77" s="2">
        <v>9616</v>
      </c>
      <c r="E77" s="2">
        <v>10373</v>
      </c>
      <c r="F77" s="2">
        <v>10676</v>
      </c>
      <c r="G77" s="2">
        <v>11132</v>
      </c>
      <c r="H77" s="2">
        <v>11195</v>
      </c>
      <c r="I77" s="2">
        <v>11062</v>
      </c>
      <c r="J77" s="2">
        <v>10140</v>
      </c>
      <c r="K77" s="2">
        <v>10202</v>
      </c>
      <c r="L77" s="2">
        <v>9820</v>
      </c>
      <c r="M77" s="2">
        <v>9639</v>
      </c>
      <c r="N77" s="2">
        <v>9875</v>
      </c>
      <c r="O77" s="101">
        <v>10701</v>
      </c>
      <c r="P77" s="101">
        <v>132866</v>
      </c>
      <c r="Q77" s="101">
        <v>10220</v>
      </c>
      <c r="R77" s="91" t="s">
        <v>119</v>
      </c>
      <c r="S77" s="91" t="str">
        <f t="shared" si="2"/>
        <v>253</v>
      </c>
    </row>
    <row r="78" spans="1:19" x14ac:dyDescent="0.2">
      <c r="A78" s="7" t="s">
        <v>55</v>
      </c>
      <c r="B78" s="7" t="s">
        <v>56</v>
      </c>
      <c r="C78" s="2">
        <v>2991</v>
      </c>
      <c r="D78" s="2">
        <v>4423</v>
      </c>
      <c r="E78" s="2">
        <v>5807</v>
      </c>
      <c r="F78" s="2">
        <v>4289</v>
      </c>
      <c r="G78" s="2">
        <v>4718</v>
      </c>
      <c r="H78" s="2">
        <v>4161</v>
      </c>
      <c r="I78" s="2">
        <v>5992</v>
      </c>
      <c r="J78" s="2">
        <v>6327</v>
      </c>
      <c r="K78" s="2">
        <v>4747</v>
      </c>
      <c r="L78" s="2">
        <v>6686</v>
      </c>
      <c r="M78" s="2">
        <v>7034</v>
      </c>
      <c r="N78" s="2">
        <v>6079</v>
      </c>
      <c r="O78" s="101">
        <v>6144</v>
      </c>
      <c r="P78" s="101">
        <v>69398</v>
      </c>
      <c r="Q78" s="101">
        <v>5338</v>
      </c>
      <c r="R78" s="91" t="s">
        <v>123</v>
      </c>
      <c r="S78" s="91" t="str">
        <f t="shared" si="2"/>
        <v>253</v>
      </c>
    </row>
    <row r="79" spans="1:19" x14ac:dyDescent="0.2">
      <c r="A79" s="7" t="s">
        <v>106</v>
      </c>
      <c r="B79" s="7" t="s">
        <v>107</v>
      </c>
      <c r="C79" s="2">
        <v>-53482</v>
      </c>
      <c r="D79" s="2">
        <v>-53482</v>
      </c>
      <c r="E79" s="2">
        <v>-53482</v>
      </c>
      <c r="F79" s="2">
        <v>-53482</v>
      </c>
      <c r="G79" s="2">
        <v>-53482</v>
      </c>
      <c r="H79" s="2">
        <v>-53482</v>
      </c>
      <c r="I79" s="2">
        <v>-53482</v>
      </c>
      <c r="J79" s="2">
        <v>-53482</v>
      </c>
      <c r="K79" s="2">
        <v>-53482</v>
      </c>
      <c r="L79" s="2">
        <v>-53482</v>
      </c>
      <c r="M79" s="2">
        <v>-53482</v>
      </c>
      <c r="N79" s="2">
        <v>-53482</v>
      </c>
      <c r="O79" s="101">
        <v>-53482</v>
      </c>
      <c r="P79" s="101">
        <v>-695266</v>
      </c>
      <c r="Q79" s="101">
        <v>-53482</v>
      </c>
      <c r="R79" s="91" t="s">
        <v>123</v>
      </c>
      <c r="S79" s="91" t="str">
        <f t="shared" si="2"/>
        <v>191</v>
      </c>
    </row>
    <row r="80" spans="1:19" x14ac:dyDescent="0.2">
      <c r="A80" s="7" t="s">
        <v>116</v>
      </c>
      <c r="B80" s="7" t="s">
        <v>117</v>
      </c>
      <c r="C80" s="2">
        <v>53482</v>
      </c>
      <c r="D80" s="2">
        <v>53482</v>
      </c>
      <c r="E80" s="2">
        <v>53482</v>
      </c>
      <c r="F80" s="2">
        <v>53482</v>
      </c>
      <c r="G80" s="2">
        <v>53482</v>
      </c>
      <c r="H80" s="2">
        <v>53482</v>
      </c>
      <c r="I80" s="2">
        <v>53482</v>
      </c>
      <c r="J80" s="2">
        <v>53482</v>
      </c>
      <c r="K80" s="2">
        <v>53482</v>
      </c>
      <c r="L80" s="2">
        <v>53482</v>
      </c>
      <c r="M80" s="2">
        <v>53482</v>
      </c>
      <c r="N80" s="2">
        <v>53482</v>
      </c>
      <c r="O80" s="101">
        <v>53482</v>
      </c>
      <c r="P80" s="101">
        <v>695266</v>
      </c>
      <c r="Q80" s="101">
        <v>53482</v>
      </c>
      <c r="R80" s="91" t="s">
        <v>123</v>
      </c>
      <c r="S80" s="91" t="str">
        <f t="shared" si="2"/>
        <v>191</v>
      </c>
    </row>
    <row r="81" spans="15:19" x14ac:dyDescent="0.2">
      <c r="O81" s="101"/>
      <c r="P81" s="101"/>
      <c r="Q81" s="101"/>
      <c r="R81" s="91"/>
      <c r="S81" s="91"/>
    </row>
    <row r="82" spans="15:19" x14ac:dyDescent="0.2">
      <c r="O82" s="101"/>
      <c r="P82" s="101"/>
      <c r="Q82" s="101"/>
      <c r="R82" s="91"/>
      <c r="S82" s="91"/>
    </row>
    <row r="83" spans="15:19" x14ac:dyDescent="0.2">
      <c r="O83" s="101"/>
      <c r="P83" s="101"/>
      <c r="Q83" s="101"/>
      <c r="R83" s="91"/>
      <c r="S83" s="91"/>
    </row>
    <row r="84" spans="15:19" x14ac:dyDescent="0.2">
      <c r="O84" s="101"/>
      <c r="P84" s="101"/>
      <c r="Q84" s="101"/>
      <c r="R84" s="91"/>
      <c r="S84" s="91"/>
    </row>
    <row r="85" spans="15:19" x14ac:dyDescent="0.2">
      <c r="O85" s="101"/>
      <c r="P85" s="101"/>
      <c r="Q85" s="101"/>
      <c r="R85" s="91"/>
      <c r="S85" s="91"/>
    </row>
    <row r="86" spans="15:19" x14ac:dyDescent="0.2">
      <c r="O86" s="101"/>
      <c r="P86" s="101"/>
      <c r="Q86" s="101"/>
      <c r="R86" s="91"/>
      <c r="S86" s="91"/>
    </row>
    <row r="87" spans="15:19" x14ac:dyDescent="0.2">
      <c r="O87" s="101"/>
      <c r="P87" s="101"/>
      <c r="Q87" s="101"/>
      <c r="R87" s="91"/>
      <c r="S87" s="91"/>
    </row>
    <row r="88" spans="15:19" x14ac:dyDescent="0.2">
      <c r="O88" s="101"/>
      <c r="P88" s="101"/>
      <c r="Q88" s="101"/>
      <c r="R88" s="91"/>
      <c r="S88" s="91"/>
    </row>
  </sheetData>
  <pageMargins left="0.5" right="0.5" top="1" bottom="0.5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7" topLeftCell="C8" activePane="bottomRight" state="frozen"/>
      <selection activeCell="O10" sqref="O10:Q22"/>
      <selection pane="topRight" activeCell="O10" sqref="O10:Q22"/>
      <selection pane="bottomLeft" activeCell="O10" sqref="O10:Q22"/>
      <selection pane="bottomRight" activeCell="C13" sqref="C13"/>
    </sheetView>
  </sheetViews>
  <sheetFormatPr defaultRowHeight="12.75" x14ac:dyDescent="0.2"/>
  <cols>
    <col min="1" max="1" width="63.85546875" bestFit="1" customWidth="1"/>
    <col min="2" max="2" width="12.7109375" customWidth="1"/>
    <col min="3" max="15" width="14.7109375" style="2" customWidth="1"/>
    <col min="16" max="16" width="15.7109375" style="2" customWidth="1"/>
    <col min="17" max="17" width="14.7109375" style="2" customWidth="1"/>
  </cols>
  <sheetData>
    <row r="1" spans="1:18" ht="22.5" x14ac:dyDescent="0.45">
      <c r="A1" s="1" t="s">
        <v>0</v>
      </c>
    </row>
    <row r="2" spans="1:18" ht="19.5" x14ac:dyDescent="0.4">
      <c r="A2" s="3" t="s">
        <v>1</v>
      </c>
    </row>
    <row r="3" spans="1:18" ht="19.5" x14ac:dyDescent="0.4">
      <c r="A3" s="3" t="s">
        <v>2</v>
      </c>
    </row>
    <row r="4" spans="1:18" ht="19.5" x14ac:dyDescent="0.4">
      <c r="A4" s="3" t="s">
        <v>3</v>
      </c>
    </row>
    <row r="6" spans="1:18" x14ac:dyDescent="0.2"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  <c r="O6" s="4" t="s">
        <v>5</v>
      </c>
    </row>
    <row r="7" spans="1:18" x14ac:dyDescent="0.2">
      <c r="C7" s="5" t="s">
        <v>16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6" t="s">
        <v>18</v>
      </c>
      <c r="Q7" s="6" t="s">
        <v>19</v>
      </c>
    </row>
    <row r="9" spans="1:18" x14ac:dyDescent="0.2">
      <c r="A9" s="8" t="s">
        <v>21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x14ac:dyDescent="0.2">
      <c r="A10" s="12" t="s">
        <v>22</v>
      </c>
      <c r="B10" s="13" t="s">
        <v>23</v>
      </c>
      <c r="C10" s="69">
        <v>54504</v>
      </c>
      <c r="D10" s="69">
        <v>19863</v>
      </c>
      <c r="E10" s="69">
        <v>21532</v>
      </c>
      <c r="F10" s="69">
        <v>6308</v>
      </c>
      <c r="G10" s="69">
        <v>4542</v>
      </c>
      <c r="H10" s="69">
        <v>3785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110535</v>
      </c>
      <c r="Q10" s="70">
        <v>8503</v>
      </c>
      <c r="R10" t="s">
        <v>24</v>
      </c>
    </row>
    <row r="11" spans="1:18" x14ac:dyDescent="0.2">
      <c r="A11" s="12" t="s">
        <v>25</v>
      </c>
      <c r="B11" s="13" t="s">
        <v>26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246006</v>
      </c>
      <c r="K11" s="69">
        <v>657100</v>
      </c>
      <c r="L11" s="69">
        <v>1028609</v>
      </c>
      <c r="M11" s="69">
        <v>1430062</v>
      </c>
      <c r="N11" s="69">
        <v>1688294</v>
      </c>
      <c r="O11" s="69">
        <v>1786752</v>
      </c>
      <c r="P11" s="69">
        <v>6836823</v>
      </c>
      <c r="Q11" s="70">
        <v>525909</v>
      </c>
      <c r="R11" t="s">
        <v>24</v>
      </c>
    </row>
    <row r="12" spans="1:18" x14ac:dyDescent="0.2">
      <c r="A12" s="12" t="s">
        <v>27</v>
      </c>
      <c r="B12" s="13" t="s">
        <v>28</v>
      </c>
      <c r="C12" s="69">
        <v>179296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1378445</v>
      </c>
      <c r="P12" s="69">
        <v>1557741</v>
      </c>
      <c r="Q12" s="70">
        <v>119826</v>
      </c>
      <c r="R12" t="s">
        <v>24</v>
      </c>
    </row>
    <row r="13" spans="1:18" x14ac:dyDescent="0.2">
      <c r="A13" s="12" t="s">
        <v>30</v>
      </c>
      <c r="B13" s="13" t="s">
        <v>31</v>
      </c>
      <c r="C13" s="69">
        <v>1603930</v>
      </c>
      <c r="D13" s="69">
        <v>1565901</v>
      </c>
      <c r="E13" s="69">
        <v>1527872</v>
      </c>
      <c r="F13" s="69">
        <v>1489843</v>
      </c>
      <c r="G13" s="69">
        <v>1451814</v>
      </c>
      <c r="H13" s="69">
        <v>1413785</v>
      </c>
      <c r="I13" s="69">
        <v>1375756</v>
      </c>
      <c r="J13" s="69">
        <v>1337727</v>
      </c>
      <c r="K13" s="69">
        <v>1299698</v>
      </c>
      <c r="L13" s="69">
        <v>1261669</v>
      </c>
      <c r="M13" s="69">
        <v>1223640</v>
      </c>
      <c r="N13" s="69">
        <v>1185611</v>
      </c>
      <c r="O13" s="69">
        <v>1147582</v>
      </c>
      <c r="P13" s="69">
        <v>17884822</v>
      </c>
      <c r="Q13" s="70">
        <v>1375756</v>
      </c>
      <c r="R13" t="s">
        <v>24</v>
      </c>
    </row>
    <row r="14" spans="1:18" x14ac:dyDescent="0.2">
      <c r="A14" s="12" t="s">
        <v>32</v>
      </c>
      <c r="B14" s="13" t="s">
        <v>33</v>
      </c>
      <c r="C14" s="69">
        <v>0</v>
      </c>
      <c r="D14" s="69">
        <v>701</v>
      </c>
      <c r="E14" s="69">
        <v>7198</v>
      </c>
      <c r="F14" s="69">
        <v>20113</v>
      </c>
      <c r="G14" s="69">
        <v>25354</v>
      </c>
      <c r="H14" s="69">
        <v>28441</v>
      </c>
      <c r="I14" s="69">
        <v>34488</v>
      </c>
      <c r="J14" s="69">
        <v>39304</v>
      </c>
      <c r="K14" s="69">
        <v>66450</v>
      </c>
      <c r="L14" s="69">
        <v>74394</v>
      </c>
      <c r="M14" s="69">
        <v>108375</v>
      </c>
      <c r="N14" s="69">
        <v>135703</v>
      </c>
      <c r="O14" s="69">
        <v>289795</v>
      </c>
      <c r="P14" s="69">
        <v>830315</v>
      </c>
      <c r="Q14" s="70">
        <v>63870</v>
      </c>
      <c r="R14" t="s">
        <v>24</v>
      </c>
    </row>
    <row r="15" spans="1:18" x14ac:dyDescent="0.2">
      <c r="A15" s="7" t="s">
        <v>34</v>
      </c>
      <c r="B15" s="7" t="s">
        <v>35</v>
      </c>
      <c r="C15" s="56">
        <v>838066</v>
      </c>
      <c r="D15" s="56">
        <v>831653</v>
      </c>
      <c r="E15" s="56">
        <v>839270</v>
      </c>
      <c r="F15" s="56">
        <v>849797</v>
      </c>
      <c r="G15" s="56">
        <v>845906</v>
      </c>
      <c r="H15" s="56">
        <v>848124</v>
      </c>
      <c r="I15" s="56">
        <v>836174</v>
      </c>
      <c r="J15" s="56">
        <v>833053</v>
      </c>
      <c r="K15" s="56">
        <v>820396</v>
      </c>
      <c r="L15" s="56">
        <v>808954</v>
      </c>
      <c r="M15" s="56">
        <v>801912</v>
      </c>
      <c r="N15" s="56">
        <v>797380</v>
      </c>
      <c r="O15" s="56">
        <v>783396</v>
      </c>
      <c r="P15" s="56">
        <v>10734082</v>
      </c>
      <c r="Q15" s="56">
        <v>825699</v>
      </c>
      <c r="R15" t="s">
        <v>24</v>
      </c>
    </row>
    <row r="16" spans="1:18" x14ac:dyDescent="0.2">
      <c r="A16" s="7" t="s">
        <v>36</v>
      </c>
      <c r="B16" s="7" t="s">
        <v>37</v>
      </c>
      <c r="C16" s="56">
        <v>2717505</v>
      </c>
      <c r="D16" s="56">
        <v>2706544</v>
      </c>
      <c r="E16" s="56">
        <v>2695230</v>
      </c>
      <c r="F16" s="56">
        <v>2683122</v>
      </c>
      <c r="G16" s="56">
        <v>2669714</v>
      </c>
      <c r="H16" s="56">
        <v>3055872</v>
      </c>
      <c r="I16" s="56">
        <v>3040816</v>
      </c>
      <c r="J16" s="56">
        <v>3641450</v>
      </c>
      <c r="K16" s="56">
        <v>3633655</v>
      </c>
      <c r="L16" s="56">
        <v>3624332</v>
      </c>
      <c r="M16" s="56">
        <v>3612286</v>
      </c>
      <c r="N16" s="56">
        <v>3598780</v>
      </c>
      <c r="O16" s="56">
        <v>3645883</v>
      </c>
      <c r="P16" s="56">
        <v>41325190</v>
      </c>
      <c r="Q16" s="56">
        <v>3178861</v>
      </c>
      <c r="R16" t="s">
        <v>24</v>
      </c>
    </row>
    <row r="17" spans="1:18" x14ac:dyDescent="0.2">
      <c r="A17" s="7" t="s">
        <v>38</v>
      </c>
      <c r="B17" s="7" t="s">
        <v>39</v>
      </c>
      <c r="C17" s="56">
        <v>11239311</v>
      </c>
      <c r="D17" s="56">
        <v>11239311</v>
      </c>
      <c r="E17" s="56">
        <v>11239311</v>
      </c>
      <c r="F17" s="56">
        <v>11156314</v>
      </c>
      <c r="G17" s="56">
        <v>11156314</v>
      </c>
      <c r="H17" s="56">
        <v>11156314</v>
      </c>
      <c r="I17" s="56">
        <v>11073317</v>
      </c>
      <c r="J17" s="56">
        <v>11073317</v>
      </c>
      <c r="K17" s="56">
        <v>11073317</v>
      </c>
      <c r="L17" s="56">
        <v>10990320</v>
      </c>
      <c r="M17" s="56">
        <v>10990320</v>
      </c>
      <c r="N17" s="56">
        <v>10990320</v>
      </c>
      <c r="O17" s="56">
        <v>9365535</v>
      </c>
      <c r="P17" s="56">
        <v>142743316</v>
      </c>
      <c r="Q17" s="56">
        <v>10980255</v>
      </c>
      <c r="R17" t="s">
        <v>24</v>
      </c>
    </row>
    <row r="18" spans="1:18" x14ac:dyDescent="0.2">
      <c r="A18" s="7" t="s">
        <v>40</v>
      </c>
      <c r="B18" s="7" t="s">
        <v>41</v>
      </c>
      <c r="C18" s="56">
        <v>51076898</v>
      </c>
      <c r="D18" s="56">
        <v>51076898</v>
      </c>
      <c r="E18" s="56">
        <v>51076898</v>
      </c>
      <c r="F18" s="56">
        <v>51076898</v>
      </c>
      <c r="G18" s="56">
        <v>51076898</v>
      </c>
      <c r="H18" s="56">
        <v>51076898</v>
      </c>
      <c r="I18" s="56">
        <v>51076898</v>
      </c>
      <c r="J18" s="56">
        <v>51076898</v>
      </c>
      <c r="K18" s="56">
        <v>51076898</v>
      </c>
      <c r="L18" s="56">
        <v>51076898</v>
      </c>
      <c r="M18" s="56">
        <v>51076898</v>
      </c>
      <c r="N18" s="56">
        <v>51076898</v>
      </c>
      <c r="O18" s="56">
        <v>51076898</v>
      </c>
      <c r="P18" s="56">
        <v>663999677</v>
      </c>
      <c r="Q18" s="56">
        <v>51076898</v>
      </c>
      <c r="R18" t="s">
        <v>24</v>
      </c>
    </row>
    <row r="19" spans="1:18" x14ac:dyDescent="0.2">
      <c r="A19" s="7" t="s">
        <v>42</v>
      </c>
      <c r="B19" s="7" t="s">
        <v>43</v>
      </c>
      <c r="C19" s="56">
        <v>-6518569</v>
      </c>
      <c r="D19" s="56">
        <v>-6518569</v>
      </c>
      <c r="E19" s="56">
        <v>-6518569</v>
      </c>
      <c r="F19" s="56">
        <v>-6518569</v>
      </c>
      <c r="G19" s="56">
        <v>-6518569</v>
      </c>
      <c r="H19" s="56">
        <v>-6518569</v>
      </c>
      <c r="I19" s="56">
        <v>-6518569</v>
      </c>
      <c r="J19" s="56">
        <v>-6518569</v>
      </c>
      <c r="K19" s="56">
        <v>-6518569</v>
      </c>
      <c r="L19" s="56">
        <v>-6518569</v>
      </c>
      <c r="M19" s="56">
        <v>-6518569</v>
      </c>
      <c r="N19" s="56">
        <v>-6518569</v>
      </c>
      <c r="O19" s="56">
        <v>-6518569</v>
      </c>
      <c r="P19" s="56">
        <v>-84741397</v>
      </c>
      <c r="Q19" s="56">
        <v>-6518569</v>
      </c>
      <c r="R19" t="s">
        <v>24</v>
      </c>
    </row>
    <row r="20" spans="1:18" x14ac:dyDescent="0.2">
      <c r="A20" s="7" t="s">
        <v>44</v>
      </c>
      <c r="B20" s="7" t="s">
        <v>45</v>
      </c>
      <c r="C20" s="56">
        <v>-16926704</v>
      </c>
      <c r="D20" s="56">
        <v>-17078513</v>
      </c>
      <c r="E20" s="56">
        <v>-17230322</v>
      </c>
      <c r="F20" s="56">
        <v>-17382131</v>
      </c>
      <c r="G20" s="56">
        <v>-17533940</v>
      </c>
      <c r="H20" s="56">
        <v>-17685749</v>
      </c>
      <c r="I20" s="56">
        <v>-17837558</v>
      </c>
      <c r="J20" s="56">
        <v>-17989367</v>
      </c>
      <c r="K20" s="56">
        <v>-18141176</v>
      </c>
      <c r="L20" s="56">
        <v>-18292985</v>
      </c>
      <c r="M20" s="56">
        <v>-18444794</v>
      </c>
      <c r="N20" s="56">
        <v>-18596603</v>
      </c>
      <c r="O20" s="56">
        <v>-18748412</v>
      </c>
      <c r="P20" s="56">
        <v>-231888252</v>
      </c>
      <c r="Q20" s="56">
        <v>-17837558</v>
      </c>
      <c r="R20" t="s">
        <v>24</v>
      </c>
    </row>
    <row r="21" spans="1:18" x14ac:dyDescent="0.2">
      <c r="A21" s="7" t="s">
        <v>46</v>
      </c>
      <c r="B21" s="7" t="s">
        <v>47</v>
      </c>
      <c r="C21" s="56">
        <v>895680</v>
      </c>
      <c r="D21" s="56">
        <v>920560</v>
      </c>
      <c r="E21" s="56">
        <v>945440</v>
      </c>
      <c r="F21" s="56">
        <v>970320</v>
      </c>
      <c r="G21" s="56">
        <v>995200</v>
      </c>
      <c r="H21" s="56">
        <v>1020080</v>
      </c>
      <c r="I21" s="56">
        <v>1044960</v>
      </c>
      <c r="J21" s="56">
        <v>1069840</v>
      </c>
      <c r="K21" s="56">
        <v>1094720</v>
      </c>
      <c r="L21" s="56">
        <v>1119600</v>
      </c>
      <c r="M21" s="56">
        <v>1144480</v>
      </c>
      <c r="N21" s="56">
        <v>1169360</v>
      </c>
      <c r="O21" s="56">
        <v>1194240</v>
      </c>
      <c r="P21" s="56">
        <v>13584480</v>
      </c>
      <c r="Q21" s="56">
        <v>1044960</v>
      </c>
      <c r="R21" t="s">
        <v>24</v>
      </c>
    </row>
    <row r="22" spans="1:18" x14ac:dyDescent="0.2">
      <c r="A22" s="7" t="s">
        <v>48</v>
      </c>
      <c r="B22" s="7" t="s">
        <v>49</v>
      </c>
      <c r="C22" s="56">
        <v>762138</v>
      </c>
      <c r="D22" s="56">
        <v>782422</v>
      </c>
      <c r="E22" s="56">
        <v>800094</v>
      </c>
      <c r="F22" s="56">
        <v>660389</v>
      </c>
      <c r="G22" s="56">
        <v>679298</v>
      </c>
      <c r="H22" s="56">
        <v>695717</v>
      </c>
      <c r="I22" s="56">
        <v>623580</v>
      </c>
      <c r="J22" s="56">
        <v>577153</v>
      </c>
      <c r="K22" s="56">
        <v>577153</v>
      </c>
      <c r="L22" s="56">
        <v>577153</v>
      </c>
      <c r="M22" s="56">
        <v>577153</v>
      </c>
      <c r="N22" s="56">
        <v>577153</v>
      </c>
      <c r="O22" s="56">
        <v>577153</v>
      </c>
      <c r="P22" s="56">
        <v>8466556</v>
      </c>
      <c r="Q22" s="56">
        <v>651274</v>
      </c>
      <c r="R22" t="s">
        <v>24</v>
      </c>
    </row>
    <row r="23" spans="1:18" x14ac:dyDescent="0.2">
      <c r="A23" s="7"/>
      <c r="B23" s="7"/>
    </row>
    <row r="24" spans="1:18" x14ac:dyDescent="0.2">
      <c r="A24" s="8" t="s">
        <v>54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8" x14ac:dyDescent="0.2">
      <c r="A25" s="7" t="s">
        <v>55</v>
      </c>
      <c r="B25" s="7" t="s">
        <v>56</v>
      </c>
      <c r="C25" s="2">
        <v>275836</v>
      </c>
      <c r="D25" s="2">
        <v>407900</v>
      </c>
      <c r="E25" s="2">
        <v>535579</v>
      </c>
      <c r="F25" s="2">
        <v>395513</v>
      </c>
      <c r="G25" s="2">
        <v>435166</v>
      </c>
      <c r="H25" s="2">
        <v>383774</v>
      </c>
      <c r="I25" s="2">
        <v>552602</v>
      </c>
      <c r="J25" s="2">
        <v>583535</v>
      </c>
      <c r="K25" s="2">
        <v>437818</v>
      </c>
      <c r="L25" s="2">
        <v>616588</v>
      </c>
      <c r="M25" s="2">
        <v>648715</v>
      </c>
      <c r="N25" s="2">
        <v>560686</v>
      </c>
      <c r="O25" s="2">
        <v>566599</v>
      </c>
      <c r="P25" s="2">
        <v>6400308</v>
      </c>
      <c r="Q25" s="2">
        <v>492331</v>
      </c>
    </row>
    <row r="26" spans="1:18" x14ac:dyDescent="0.2">
      <c r="A26" s="7" t="s">
        <v>57</v>
      </c>
      <c r="B26" s="7" t="s">
        <v>58</v>
      </c>
      <c r="C26" s="2">
        <v>-1293720</v>
      </c>
      <c r="D26" s="2">
        <v>-1044528</v>
      </c>
      <c r="E26" s="2">
        <v>-1008367</v>
      </c>
      <c r="F26" s="2">
        <v>-994148</v>
      </c>
      <c r="G26" s="2">
        <v>-1045278</v>
      </c>
      <c r="H26" s="2">
        <v>-1241230</v>
      </c>
      <c r="I26" s="2">
        <v>-1551755</v>
      </c>
      <c r="J26" s="2">
        <v>-1622865</v>
      </c>
      <c r="K26" s="2">
        <v>-1622865</v>
      </c>
      <c r="L26" s="2">
        <v>-1622865</v>
      </c>
      <c r="M26" s="2">
        <v>-1622865</v>
      </c>
      <c r="N26" s="2">
        <v>-1622865</v>
      </c>
      <c r="O26" s="2">
        <v>-1622865</v>
      </c>
      <c r="P26" s="2">
        <v>-17916216</v>
      </c>
      <c r="Q26" s="2">
        <v>-1378170</v>
      </c>
    </row>
    <row r="27" spans="1:18" x14ac:dyDescent="0.2">
      <c r="A27" s="7" t="s">
        <v>59</v>
      </c>
      <c r="B27" s="7" t="s">
        <v>60</v>
      </c>
      <c r="C27" s="2">
        <v>1622865</v>
      </c>
      <c r="D27" s="2">
        <v>1622865</v>
      </c>
      <c r="E27" s="2">
        <v>1622865</v>
      </c>
      <c r="F27" s="2">
        <v>1622865</v>
      </c>
      <c r="G27" s="2">
        <v>1622865</v>
      </c>
      <c r="H27" s="2">
        <v>1622865</v>
      </c>
      <c r="I27" s="2">
        <v>1622865</v>
      </c>
      <c r="J27" s="2">
        <v>1622865</v>
      </c>
      <c r="K27" s="2">
        <v>1622865</v>
      </c>
      <c r="L27" s="2">
        <v>1622865</v>
      </c>
      <c r="M27" s="2">
        <v>1622865</v>
      </c>
      <c r="N27" s="2">
        <v>1622865</v>
      </c>
      <c r="O27" s="2">
        <v>1622865</v>
      </c>
      <c r="P27" s="2">
        <v>21097245</v>
      </c>
      <c r="Q27" s="2">
        <v>1622865</v>
      </c>
    </row>
    <row r="28" spans="1:18" x14ac:dyDescent="0.2">
      <c r="A28" s="7" t="s">
        <v>61</v>
      </c>
      <c r="B28" s="7" t="s">
        <v>62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13747</v>
      </c>
      <c r="J28" s="2">
        <v>9621</v>
      </c>
      <c r="K28" s="2">
        <v>20095</v>
      </c>
      <c r="L28" s="2">
        <v>30484</v>
      </c>
      <c r="M28" s="2">
        <v>41055</v>
      </c>
      <c r="N28" s="2">
        <v>37117</v>
      </c>
      <c r="O28" s="2">
        <v>44618</v>
      </c>
      <c r="P28" s="2">
        <v>196736</v>
      </c>
      <c r="Q28" s="2">
        <v>15134</v>
      </c>
    </row>
    <row r="29" spans="1:18" x14ac:dyDescent="0.2">
      <c r="A29" s="7" t="s">
        <v>63</v>
      </c>
      <c r="B29" s="7" t="s">
        <v>64</v>
      </c>
      <c r="C29" s="2">
        <v>0</v>
      </c>
      <c r="D29" s="2">
        <v>1139527</v>
      </c>
      <c r="E29" s="2">
        <v>1948008</v>
      </c>
      <c r="F29" s="2">
        <v>2250464</v>
      </c>
      <c r="G29" s="2">
        <v>3036496</v>
      </c>
      <c r="H29" s="2">
        <v>3312802</v>
      </c>
      <c r="I29" s="2">
        <v>3333872</v>
      </c>
      <c r="J29" s="2">
        <v>3093692</v>
      </c>
      <c r="K29" s="2">
        <v>2461557</v>
      </c>
      <c r="L29" s="2">
        <v>2314355</v>
      </c>
      <c r="M29" s="2">
        <v>1464123</v>
      </c>
      <c r="N29" s="2">
        <v>209619</v>
      </c>
      <c r="O29" s="2">
        <v>0</v>
      </c>
      <c r="P29" s="2">
        <v>24564514</v>
      </c>
      <c r="Q29" s="2">
        <v>1889578</v>
      </c>
    </row>
    <row r="31" spans="1:18" x14ac:dyDescent="0.2">
      <c r="A31" s="8" t="s">
        <v>54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8" x14ac:dyDescent="0.2">
      <c r="A32" s="7" t="s">
        <v>68</v>
      </c>
      <c r="B32" s="7" t="s">
        <v>69</v>
      </c>
      <c r="C32" s="2">
        <v>662950</v>
      </c>
      <c r="D32" s="2">
        <v>663450</v>
      </c>
      <c r="E32" s="2">
        <v>663950</v>
      </c>
      <c r="F32" s="2">
        <v>664450</v>
      </c>
      <c r="G32" s="2">
        <v>664950</v>
      </c>
      <c r="H32" s="2">
        <v>665450</v>
      </c>
      <c r="I32" s="2">
        <v>665950</v>
      </c>
      <c r="J32" s="2">
        <v>666450</v>
      </c>
      <c r="K32" s="2">
        <v>666950</v>
      </c>
      <c r="L32" s="2">
        <v>667450</v>
      </c>
      <c r="M32" s="2">
        <v>667950</v>
      </c>
      <c r="N32" s="2">
        <v>668450</v>
      </c>
      <c r="O32" s="2">
        <v>655534</v>
      </c>
      <c r="P32" s="2">
        <v>8643936</v>
      </c>
      <c r="Q32" s="2">
        <v>664918</v>
      </c>
    </row>
    <row r="33" spans="1:17" s="29" customFormat="1" x14ac:dyDescent="0.2">
      <c r="A33" s="27" t="s">
        <v>70</v>
      </c>
      <c r="B33" s="27" t="s">
        <v>71</v>
      </c>
      <c r="C33" s="2">
        <v>74269</v>
      </c>
      <c r="D33" s="2">
        <v>74269</v>
      </c>
      <c r="E33" s="2">
        <v>74269</v>
      </c>
      <c r="F33" s="2">
        <v>74269</v>
      </c>
      <c r="G33" s="2">
        <v>74269</v>
      </c>
      <c r="H33" s="2">
        <v>74269</v>
      </c>
      <c r="I33" s="2">
        <v>74269</v>
      </c>
      <c r="J33" s="2">
        <v>74269</v>
      </c>
      <c r="K33" s="2">
        <v>74269</v>
      </c>
      <c r="L33" s="2">
        <v>74269</v>
      </c>
      <c r="M33" s="2">
        <v>74269</v>
      </c>
      <c r="N33" s="2">
        <v>74269</v>
      </c>
      <c r="O33" s="2">
        <v>74269</v>
      </c>
      <c r="P33" s="2">
        <v>965497</v>
      </c>
      <c r="Q33" s="2">
        <v>74269</v>
      </c>
    </row>
    <row r="34" spans="1:17" x14ac:dyDescent="0.2">
      <c r="C34" s="11" t="s">
        <v>20</v>
      </c>
      <c r="D34" s="11" t="s">
        <v>20</v>
      </c>
      <c r="E34" s="11" t="s">
        <v>20</v>
      </c>
      <c r="F34" s="11" t="s">
        <v>20</v>
      </c>
      <c r="G34" s="11" t="s">
        <v>20</v>
      </c>
      <c r="H34" s="11" t="s">
        <v>20</v>
      </c>
      <c r="I34" s="11" t="s">
        <v>20</v>
      </c>
      <c r="J34" s="11" t="s">
        <v>20</v>
      </c>
      <c r="K34" s="11" t="s">
        <v>20</v>
      </c>
      <c r="L34" s="11" t="s">
        <v>20</v>
      </c>
      <c r="M34" s="11" t="s">
        <v>20</v>
      </c>
      <c r="N34" s="11" t="s">
        <v>20</v>
      </c>
      <c r="O34" s="11" t="s">
        <v>20</v>
      </c>
      <c r="P34" s="11" t="s">
        <v>20</v>
      </c>
      <c r="Q34" s="11" t="s">
        <v>20</v>
      </c>
    </row>
    <row r="35" spans="1:17" x14ac:dyDescent="0.2">
      <c r="A35" s="8" t="s">
        <v>65</v>
      </c>
      <c r="B35" s="9"/>
      <c r="C35" s="10">
        <v>19922435</v>
      </c>
      <c r="D35" s="10">
        <v>19919972</v>
      </c>
      <c r="E35" s="10">
        <v>19914823</v>
      </c>
      <c r="F35" s="10">
        <v>19909674</v>
      </c>
      <c r="G35" s="10">
        <v>19904525</v>
      </c>
      <c r="H35" s="10">
        <v>19899376</v>
      </c>
      <c r="I35" s="10">
        <v>19894227</v>
      </c>
      <c r="J35" s="10">
        <v>19889078</v>
      </c>
      <c r="K35" s="10">
        <v>19883929</v>
      </c>
      <c r="L35" s="10">
        <v>19878780</v>
      </c>
      <c r="M35" s="10">
        <v>19873631</v>
      </c>
      <c r="N35" s="10">
        <v>19868482</v>
      </c>
      <c r="O35" s="10">
        <v>19863333</v>
      </c>
      <c r="P35" s="10">
        <v>258622268</v>
      </c>
      <c r="Q35" s="10">
        <v>19894021</v>
      </c>
    </row>
    <row r="37" spans="1:17" x14ac:dyDescent="0.2">
      <c r="A37" s="8" t="s">
        <v>72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">
      <c r="A38" s="7" t="s">
        <v>73</v>
      </c>
      <c r="B38" s="7" t="s">
        <v>74</v>
      </c>
      <c r="C38" s="2">
        <v>5611069</v>
      </c>
      <c r="D38" s="2">
        <v>5611069</v>
      </c>
      <c r="E38" s="2">
        <v>5611069</v>
      </c>
      <c r="F38" s="2">
        <v>5611069</v>
      </c>
      <c r="G38" s="2">
        <v>5611069</v>
      </c>
      <c r="H38" s="2">
        <v>5611069</v>
      </c>
      <c r="I38" s="2">
        <v>5611069</v>
      </c>
      <c r="J38" s="2">
        <v>5611069</v>
      </c>
      <c r="K38" s="2">
        <v>5611069</v>
      </c>
      <c r="L38" s="2">
        <v>5611069</v>
      </c>
      <c r="M38" s="2">
        <v>5611069</v>
      </c>
      <c r="N38" s="2">
        <v>5611069</v>
      </c>
      <c r="O38" s="2">
        <v>5611069</v>
      </c>
      <c r="P38" s="2">
        <v>72943896</v>
      </c>
      <c r="Q38" s="2">
        <v>5611069</v>
      </c>
    </row>
    <row r="39" spans="1:17" x14ac:dyDescent="0.2">
      <c r="A39" s="7" t="s">
        <v>66</v>
      </c>
      <c r="B39" s="7" t="s">
        <v>75</v>
      </c>
      <c r="C39" s="2">
        <v>-1277217</v>
      </c>
      <c r="D39" s="2">
        <v>-1312352</v>
      </c>
      <c r="E39" s="2">
        <v>-1327946</v>
      </c>
      <c r="F39" s="2">
        <v>-1396508</v>
      </c>
      <c r="G39" s="2">
        <v>-1380310</v>
      </c>
      <c r="H39" s="2">
        <v>-1431293</v>
      </c>
      <c r="I39" s="2">
        <v>-1431622</v>
      </c>
      <c r="J39" s="2">
        <v>-1507509</v>
      </c>
      <c r="K39" s="2">
        <v>-1510272</v>
      </c>
      <c r="L39" s="2">
        <v>-1509654</v>
      </c>
      <c r="M39" s="2">
        <v>-1522834</v>
      </c>
      <c r="N39" s="2">
        <v>-1535559</v>
      </c>
      <c r="O39" s="2">
        <v>-1566589</v>
      </c>
      <c r="P39" s="2">
        <v>-18709665</v>
      </c>
      <c r="Q39" s="2">
        <v>-1439205</v>
      </c>
    </row>
    <row r="40" spans="1:17" x14ac:dyDescent="0.2">
      <c r="A40" s="7" t="s">
        <v>76</v>
      </c>
      <c r="B40" s="7" t="s">
        <v>77</v>
      </c>
      <c r="C40" s="2">
        <v>1603930</v>
      </c>
      <c r="D40" s="2">
        <v>1565901</v>
      </c>
      <c r="E40" s="2">
        <v>1527872</v>
      </c>
      <c r="F40" s="2">
        <v>1489843</v>
      </c>
      <c r="G40" s="2">
        <v>1451814</v>
      </c>
      <c r="H40" s="2">
        <v>1413785</v>
      </c>
      <c r="I40" s="2">
        <v>1375756</v>
      </c>
      <c r="J40" s="2">
        <v>1337727</v>
      </c>
      <c r="K40" s="2">
        <v>1299698</v>
      </c>
      <c r="L40" s="2">
        <v>1261669</v>
      </c>
      <c r="M40" s="2">
        <v>1223640</v>
      </c>
      <c r="N40" s="2">
        <v>1185611</v>
      </c>
      <c r="O40" s="2">
        <v>1147582</v>
      </c>
      <c r="P40" s="2">
        <v>17884822</v>
      </c>
      <c r="Q40" s="2">
        <v>1375756</v>
      </c>
    </row>
    <row r="41" spans="1:17" x14ac:dyDescent="0.2">
      <c r="A41" s="7" t="s">
        <v>78</v>
      </c>
      <c r="B41" s="7" t="s">
        <v>79</v>
      </c>
      <c r="C41" s="2">
        <v>-1654000</v>
      </c>
      <c r="D41" s="2">
        <v>-1654000</v>
      </c>
      <c r="E41" s="2">
        <v>-1654000</v>
      </c>
      <c r="F41" s="2">
        <v>-1654000</v>
      </c>
      <c r="G41" s="2">
        <v>-1654000</v>
      </c>
      <c r="H41" s="2">
        <v>-1654000</v>
      </c>
      <c r="I41" s="2">
        <v>-1654000</v>
      </c>
      <c r="J41" s="2">
        <v>-1654000</v>
      </c>
      <c r="K41" s="2">
        <v>-1654000</v>
      </c>
      <c r="L41" s="2">
        <v>-1654000</v>
      </c>
      <c r="M41" s="2">
        <v>-1654000</v>
      </c>
      <c r="N41" s="2">
        <v>-1654000</v>
      </c>
      <c r="O41" s="2">
        <v>-1654000</v>
      </c>
      <c r="P41" s="2">
        <v>-21502000</v>
      </c>
      <c r="Q41" s="2">
        <v>-1654000</v>
      </c>
    </row>
    <row r="42" spans="1:17" x14ac:dyDescent="0.2">
      <c r="C42" s="11" t="s">
        <v>20</v>
      </c>
      <c r="D42" s="11" t="s">
        <v>20</v>
      </c>
      <c r="E42" s="11" t="s">
        <v>20</v>
      </c>
      <c r="F42" s="11" t="s">
        <v>20</v>
      </c>
      <c r="G42" s="11" t="s">
        <v>20</v>
      </c>
      <c r="H42" s="11" t="s">
        <v>20</v>
      </c>
      <c r="I42" s="11" t="s">
        <v>20</v>
      </c>
      <c r="J42" s="11" t="s">
        <v>20</v>
      </c>
      <c r="K42" s="11" t="s">
        <v>20</v>
      </c>
      <c r="L42" s="11" t="s">
        <v>20</v>
      </c>
      <c r="M42" s="11" t="s">
        <v>20</v>
      </c>
      <c r="N42" s="11" t="s">
        <v>20</v>
      </c>
      <c r="O42" s="11" t="s">
        <v>20</v>
      </c>
      <c r="P42" s="11" t="s">
        <v>20</v>
      </c>
      <c r="Q42" s="11" t="s">
        <v>20</v>
      </c>
    </row>
    <row r="43" spans="1:17" x14ac:dyDescent="0.2">
      <c r="A43" s="8" t="s">
        <v>80</v>
      </c>
      <c r="B43" s="9"/>
      <c r="C43" s="10">
        <v>4352532</v>
      </c>
      <c r="D43" s="10">
        <v>4283782</v>
      </c>
      <c r="E43" s="10">
        <v>4210617</v>
      </c>
      <c r="F43" s="10">
        <v>4156995</v>
      </c>
      <c r="G43" s="10">
        <v>4050403</v>
      </c>
      <c r="H43" s="10">
        <v>4028572</v>
      </c>
      <c r="I43" s="10">
        <v>3939560</v>
      </c>
      <c r="J43" s="10">
        <v>3901202</v>
      </c>
      <c r="K43" s="10">
        <v>3787287</v>
      </c>
      <c r="L43" s="10">
        <v>3746494</v>
      </c>
      <c r="M43" s="10">
        <v>3709084</v>
      </c>
      <c r="N43" s="10">
        <v>3657875</v>
      </c>
      <c r="O43" s="10">
        <v>3607121</v>
      </c>
      <c r="P43" s="10">
        <v>51431524</v>
      </c>
      <c r="Q43" s="10">
        <v>3956271</v>
      </c>
    </row>
    <row r="51" spans="2:15" x14ac:dyDescent="0.2">
      <c r="B51" t="s">
        <v>24</v>
      </c>
      <c r="C51" s="2">
        <f>SUM(C10:C22)</f>
        <v>45922055</v>
      </c>
      <c r="D51" s="2">
        <f>SUM(D10:D22)</f>
        <v>45546771</v>
      </c>
      <c r="E51" s="2">
        <f>SUM(E10:E22)</f>
        <v>45403954</v>
      </c>
      <c r="F51" s="2">
        <f>SUM(F10:F22)</f>
        <v>45012404</v>
      </c>
      <c r="G51" s="2">
        <f t="shared" ref="G51:O51" si="0">SUM(G10:G22)</f>
        <v>44852531</v>
      </c>
      <c r="H51" s="2">
        <f t="shared" si="0"/>
        <v>45094698</v>
      </c>
      <c r="I51" s="2">
        <f t="shared" si="0"/>
        <v>44749862</v>
      </c>
      <c r="J51" s="2">
        <f t="shared" si="0"/>
        <v>45386812</v>
      </c>
      <c r="K51" s="2">
        <f t="shared" si="0"/>
        <v>45639642</v>
      </c>
      <c r="L51" s="2">
        <f t="shared" si="0"/>
        <v>45750375</v>
      </c>
      <c r="M51" s="2">
        <f t="shared" si="0"/>
        <v>46001763</v>
      </c>
      <c r="N51" s="2">
        <f t="shared" si="0"/>
        <v>46104327</v>
      </c>
      <c r="O51" s="2">
        <f t="shared" si="0"/>
        <v>45978698</v>
      </c>
    </row>
    <row r="52" spans="2:15" x14ac:dyDescent="0.2">
      <c r="B52" t="s">
        <v>120</v>
      </c>
      <c r="C52" s="2">
        <f>SUM(CF!C10:C18)</f>
        <v>473650</v>
      </c>
      <c r="D52" s="2">
        <f>SUM(CF!D10:D18)</f>
        <v>468188</v>
      </c>
      <c r="E52" s="2">
        <f>SUM(CF!E10:E18)</f>
        <v>359793</v>
      </c>
      <c r="F52" s="2">
        <f>SUM(CF!F10:F18)</f>
        <v>273093</v>
      </c>
      <c r="G52" s="2">
        <f>SUM(CF!G10:G18)</f>
        <v>400830</v>
      </c>
      <c r="H52" s="2">
        <f>SUM(CF!H10:H18)</f>
        <v>574154</v>
      </c>
      <c r="I52" s="2">
        <f>SUM(CF!I10:I18)</f>
        <v>320909</v>
      </c>
      <c r="J52" s="2">
        <f>SUM(CF!J10:J18)</f>
        <v>433734</v>
      </c>
      <c r="K52" s="2">
        <f>SUM(CF!K10:K18)</f>
        <v>478596</v>
      </c>
      <c r="L52" s="2">
        <f>SUM(CF!L10:L18)</f>
        <v>521080</v>
      </c>
      <c r="M52" s="2">
        <f>SUM(CF!M10:M18)</f>
        <v>565630</v>
      </c>
      <c r="N52" s="2">
        <f>SUM(CF!N10:N18)</f>
        <v>571101</v>
      </c>
      <c r="O52" s="2">
        <f>SUM(CF!O10:O18)</f>
        <v>544712</v>
      </c>
    </row>
    <row r="53" spans="2:15" x14ac:dyDescent="0.2">
      <c r="B53" t="s">
        <v>119</v>
      </c>
      <c r="C53" s="2">
        <f>+SUM(FT!C10:C11)</f>
        <v>2475</v>
      </c>
      <c r="D53" s="2">
        <f>+SUM(FT!D10:D11)</f>
        <v>2698</v>
      </c>
      <c r="E53" s="2">
        <f>+SUM(FT!E10:E11)</f>
        <v>2903</v>
      </c>
      <c r="F53" s="2">
        <f>+SUM(FT!F10:F11)</f>
        <v>4051</v>
      </c>
      <c r="G53" s="2">
        <f>+SUM(FT!G10:G11)</f>
        <v>4143</v>
      </c>
      <c r="H53" s="2">
        <f>+SUM(FT!H10:H11)</f>
        <v>4209</v>
      </c>
      <c r="I53" s="2">
        <f>+SUM(FT!I10:I11)</f>
        <v>3966</v>
      </c>
      <c r="J53" s="2">
        <f>+SUM(FT!J10:J11)</f>
        <v>4588</v>
      </c>
      <c r="K53" s="2">
        <f>+SUM(FT!K10:K11)</f>
        <v>4603</v>
      </c>
      <c r="L53" s="2">
        <f>+SUM(FT!L10:L11)</f>
        <v>4618</v>
      </c>
      <c r="M53" s="2">
        <f>+SUM(FT!M10:M11)</f>
        <v>4622</v>
      </c>
      <c r="N53" s="2">
        <f>+SUM(FT!N10:N11)</f>
        <v>4620</v>
      </c>
      <c r="O53" s="2">
        <f>+SUM(FT!O10:O11)</f>
        <v>4624</v>
      </c>
    </row>
    <row r="54" spans="2:15" x14ac:dyDescent="0.2">
      <c r="B54" t="s">
        <v>123</v>
      </c>
      <c r="C54" s="2">
        <f>+SUM(FI!C11:C15)</f>
        <v>264585</v>
      </c>
      <c r="D54" s="2">
        <f>+SUM(FI!D11:D15)</f>
        <v>260442</v>
      </c>
      <c r="E54" s="2">
        <f>+SUM(FI!E11:E15)</f>
        <v>256306</v>
      </c>
      <c r="F54" s="2">
        <f>+SUM(FI!F11:F15)</f>
        <v>250935</v>
      </c>
      <c r="G54" s="2">
        <f>+SUM(FI!G11:G15)</f>
        <v>246857</v>
      </c>
      <c r="H54" s="2">
        <f>+SUM(FI!H11:H15)</f>
        <v>242730</v>
      </c>
      <c r="I54" s="2">
        <f>+SUM(FI!I11:I15)</f>
        <v>238629</v>
      </c>
      <c r="J54" s="2">
        <f>+SUM(FI!J11:J15)</f>
        <v>234887</v>
      </c>
      <c r="K54" s="2">
        <f>+SUM(FI!K11:K15)</f>
        <v>230792</v>
      </c>
      <c r="L54" s="2">
        <f>+SUM(FI!L11:L15)</f>
        <v>226696</v>
      </c>
      <c r="M54" s="2">
        <f>+SUM(FI!M11:M15)</f>
        <v>222566</v>
      </c>
      <c r="N54" s="2">
        <f>+SUM(FI!N11:N15)</f>
        <v>218415</v>
      </c>
      <c r="O54" s="2">
        <f>+SUM(FI!O11:O15)</f>
        <v>214288</v>
      </c>
    </row>
    <row r="55" spans="2:15" x14ac:dyDescent="0.2">
      <c r="C55" s="2">
        <f>SUM(C51:C54)</f>
        <v>46662765</v>
      </c>
      <c r="D55" s="2">
        <f t="shared" ref="D55:F55" si="1">SUM(D51:D54)</f>
        <v>46278099</v>
      </c>
      <c r="E55" s="2">
        <f t="shared" si="1"/>
        <v>46022956</v>
      </c>
      <c r="F55" s="2">
        <f t="shared" si="1"/>
        <v>45540483</v>
      </c>
      <c r="G55" s="2">
        <f t="shared" ref="G55" si="2">SUM(G51:G54)</f>
        <v>45504361</v>
      </c>
      <c r="H55" s="2">
        <f t="shared" ref="H55" si="3">SUM(H51:H54)</f>
        <v>45915791</v>
      </c>
      <c r="I55" s="2">
        <f t="shared" ref="I55" si="4">SUM(I51:I54)</f>
        <v>45313366</v>
      </c>
      <c r="J55" s="2">
        <f t="shared" ref="J55" si="5">SUM(J51:J54)</f>
        <v>46060021</v>
      </c>
      <c r="K55" s="2">
        <f t="shared" ref="K55" si="6">SUM(K51:K54)</f>
        <v>46353633</v>
      </c>
      <c r="L55" s="2">
        <f t="shared" ref="L55" si="7">SUM(L51:L54)</f>
        <v>46502769</v>
      </c>
      <c r="M55" s="2">
        <f t="shared" ref="M55" si="8">SUM(M51:M54)</f>
        <v>46794581</v>
      </c>
      <c r="N55" s="2">
        <f t="shared" ref="N55" si="9">SUM(N51:N54)</f>
        <v>46898463</v>
      </c>
      <c r="O55" s="2">
        <f t="shared" ref="O55" si="10">SUM(O51:O54)</f>
        <v>46742322</v>
      </c>
    </row>
  </sheetData>
  <pageMargins left="0.5" right="0.5" top="1" bottom="0.5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pane xSplit="2" ySplit="7" topLeftCell="G8" activePane="bottomRight" state="frozen"/>
      <selection activeCell="O10" sqref="O10:Q22"/>
      <selection pane="topRight" activeCell="O10" sqref="O10:Q22"/>
      <selection pane="bottomLeft" activeCell="O10" sqref="O10:Q22"/>
      <selection pane="bottomRight" activeCell="O10" sqref="O10:Q22"/>
    </sheetView>
  </sheetViews>
  <sheetFormatPr defaultRowHeight="12.75" x14ac:dyDescent="0.2"/>
  <cols>
    <col min="1" max="1" width="33" customWidth="1"/>
    <col min="2" max="2" width="12.7109375" customWidth="1"/>
    <col min="3" max="15" width="14.7109375" style="2" customWidth="1"/>
    <col min="16" max="16" width="15.7109375" style="2" customWidth="1"/>
    <col min="17" max="17" width="14.7109375" style="2" customWidth="1"/>
  </cols>
  <sheetData>
    <row r="1" spans="1:18" ht="22.5" x14ac:dyDescent="0.45">
      <c r="A1" s="1" t="s">
        <v>81</v>
      </c>
    </row>
    <row r="2" spans="1:18" ht="19.5" x14ac:dyDescent="0.4">
      <c r="A2" s="3" t="s">
        <v>1</v>
      </c>
    </row>
    <row r="3" spans="1:18" ht="19.5" x14ac:dyDescent="0.4">
      <c r="A3" s="3" t="s">
        <v>2</v>
      </c>
    </row>
    <row r="4" spans="1:18" ht="19.5" x14ac:dyDescent="0.4">
      <c r="A4" s="3" t="s">
        <v>3</v>
      </c>
    </row>
    <row r="6" spans="1:18" x14ac:dyDescent="0.2"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  <c r="O6" s="4" t="s">
        <v>5</v>
      </c>
    </row>
    <row r="7" spans="1:18" x14ac:dyDescent="0.2">
      <c r="C7" s="5" t="s">
        <v>16</v>
      </c>
      <c r="D7" s="5" t="s">
        <v>16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6" t="s">
        <v>18</v>
      </c>
      <c r="Q7" s="6" t="s">
        <v>19</v>
      </c>
    </row>
    <row r="9" spans="1:18" x14ac:dyDescent="0.2">
      <c r="A9" s="16" t="s">
        <v>21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8" x14ac:dyDescent="0.2">
      <c r="A10" s="12" t="s">
        <v>25</v>
      </c>
      <c r="B10" s="13" t="s">
        <v>26</v>
      </c>
      <c r="C10" s="14">
        <v>278276</v>
      </c>
      <c r="D10" s="14">
        <v>278276</v>
      </c>
      <c r="E10" s="14">
        <v>194635</v>
      </c>
      <c r="F10" s="14">
        <v>136971</v>
      </c>
      <c r="G10" s="14">
        <v>106287</v>
      </c>
      <c r="H10" s="14">
        <v>129524</v>
      </c>
      <c r="I10" s="14">
        <v>178389</v>
      </c>
      <c r="J10" s="14">
        <v>209618</v>
      </c>
      <c r="K10" s="14">
        <v>244590</v>
      </c>
      <c r="L10" s="14">
        <v>309111</v>
      </c>
      <c r="M10" s="14">
        <v>342238</v>
      </c>
      <c r="N10" s="14">
        <v>349131</v>
      </c>
      <c r="O10" s="14">
        <v>314117</v>
      </c>
      <c r="P10" s="14">
        <v>3071164</v>
      </c>
      <c r="Q10" s="15">
        <v>236243</v>
      </c>
      <c r="R10" t="s">
        <v>118</v>
      </c>
    </row>
    <row r="11" spans="1:18" x14ac:dyDescent="0.2">
      <c r="A11" s="19" t="s">
        <v>84</v>
      </c>
      <c r="B11" s="20" t="s">
        <v>85</v>
      </c>
      <c r="C11" s="21">
        <v>842256</v>
      </c>
      <c r="D11" s="21">
        <v>842315</v>
      </c>
      <c r="E11" s="21">
        <v>842357</v>
      </c>
      <c r="F11" s="21">
        <v>842391</v>
      </c>
      <c r="G11" s="21">
        <v>842416</v>
      </c>
      <c r="H11" s="21">
        <v>842441</v>
      </c>
      <c r="I11" s="21">
        <v>842466</v>
      </c>
      <c r="J11" s="21">
        <v>842500</v>
      </c>
      <c r="K11" s="21">
        <v>842534</v>
      </c>
      <c r="L11" s="21">
        <v>842568</v>
      </c>
      <c r="M11" s="21">
        <v>842610</v>
      </c>
      <c r="N11" s="21">
        <v>842652</v>
      </c>
      <c r="O11" s="21">
        <v>842694</v>
      </c>
      <c r="P11" s="21">
        <v>10952203</v>
      </c>
      <c r="Q11" s="22">
        <v>842477</v>
      </c>
      <c r="R11" t="s">
        <v>118</v>
      </c>
    </row>
    <row r="12" spans="1:18" x14ac:dyDescent="0.2">
      <c r="A12" s="23" t="s">
        <v>86</v>
      </c>
      <c r="B12" s="24" t="s">
        <v>87</v>
      </c>
      <c r="C12" s="25">
        <v>-842256</v>
      </c>
      <c r="D12" s="25">
        <v>-842315</v>
      </c>
      <c r="E12" s="25">
        <v>-842357</v>
      </c>
      <c r="F12" s="25">
        <v>-842391</v>
      </c>
      <c r="G12" s="25">
        <v>-836248</v>
      </c>
      <c r="H12" s="25">
        <v>-831417</v>
      </c>
      <c r="I12" s="25">
        <v>-826932</v>
      </c>
      <c r="J12" s="25">
        <v>-822369</v>
      </c>
      <c r="K12" s="25">
        <v>-817987</v>
      </c>
      <c r="L12" s="25">
        <v>-842568</v>
      </c>
      <c r="M12" s="25">
        <v>-842610</v>
      </c>
      <c r="N12" s="25">
        <v>-842652</v>
      </c>
      <c r="O12" s="25">
        <v>-842694</v>
      </c>
      <c r="P12" s="25">
        <v>-10874797</v>
      </c>
      <c r="Q12" s="26">
        <v>-836523</v>
      </c>
      <c r="R12" t="s">
        <v>118</v>
      </c>
    </row>
    <row r="13" spans="1:18" x14ac:dyDescent="0.2">
      <c r="A13" s="12" t="s">
        <v>88</v>
      </c>
      <c r="B13" s="13" t="s">
        <v>89</v>
      </c>
      <c r="C13" s="14">
        <v>39681</v>
      </c>
      <c r="D13" s="14">
        <v>39681</v>
      </c>
      <c r="E13" s="14">
        <v>0</v>
      </c>
      <c r="F13" s="14">
        <v>0</v>
      </c>
      <c r="G13" s="14">
        <v>141366</v>
      </c>
      <c r="H13" s="14">
        <v>266155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486883</v>
      </c>
      <c r="Q13" s="15">
        <v>37453</v>
      </c>
      <c r="R13" t="s">
        <v>118</v>
      </c>
    </row>
    <row r="14" spans="1:18" x14ac:dyDescent="0.2">
      <c r="A14" s="19" t="s">
        <v>90</v>
      </c>
      <c r="B14" s="20" t="s">
        <v>91</v>
      </c>
      <c r="C14" s="21">
        <v>2420000</v>
      </c>
      <c r="D14" s="21">
        <v>2420000</v>
      </c>
      <c r="E14" s="21">
        <v>2420000</v>
      </c>
      <c r="F14" s="21">
        <v>2420000</v>
      </c>
      <c r="G14" s="21">
        <v>2420000</v>
      </c>
      <c r="H14" s="21">
        <v>2438113</v>
      </c>
      <c r="I14" s="21">
        <v>2438113</v>
      </c>
      <c r="J14" s="21">
        <v>2441355</v>
      </c>
      <c r="K14" s="21">
        <v>2445662</v>
      </c>
      <c r="L14" s="21">
        <v>2448672</v>
      </c>
      <c r="M14" s="21">
        <v>2460632</v>
      </c>
      <c r="N14" s="21">
        <v>2460809</v>
      </c>
      <c r="O14" s="21">
        <v>2468389</v>
      </c>
      <c r="P14" s="21">
        <v>31701744</v>
      </c>
      <c r="Q14" s="22">
        <v>2438596</v>
      </c>
      <c r="R14" t="s">
        <v>118</v>
      </c>
    </row>
    <row r="15" spans="1:18" x14ac:dyDescent="0.2">
      <c r="A15" s="23" t="s">
        <v>92</v>
      </c>
      <c r="B15" s="24" t="s">
        <v>93</v>
      </c>
      <c r="C15" s="25">
        <v>-2420000</v>
      </c>
      <c r="D15" s="25">
        <v>-2420000</v>
      </c>
      <c r="E15" s="25">
        <v>-2420000</v>
      </c>
      <c r="F15" s="25">
        <v>-2420000</v>
      </c>
      <c r="G15" s="25">
        <v>-2416757</v>
      </c>
      <c r="H15" s="25">
        <v>-2416757</v>
      </c>
      <c r="I15" s="25">
        <v>-2416757</v>
      </c>
      <c r="J15" s="25">
        <v>-2420000</v>
      </c>
      <c r="K15" s="25">
        <v>-2420000</v>
      </c>
      <c r="L15" s="25">
        <v>-2420000</v>
      </c>
      <c r="M15" s="25">
        <v>-2420000</v>
      </c>
      <c r="N15" s="25">
        <v>-2420000</v>
      </c>
      <c r="O15" s="25">
        <v>-2420000</v>
      </c>
      <c r="P15" s="25">
        <v>-31450272</v>
      </c>
      <c r="Q15" s="26">
        <v>-2419252</v>
      </c>
      <c r="R15" t="s">
        <v>118</v>
      </c>
    </row>
    <row r="16" spans="1:18" x14ac:dyDescent="0.2">
      <c r="A16" s="12" t="s">
        <v>32</v>
      </c>
      <c r="B16" s="13" t="s">
        <v>33</v>
      </c>
      <c r="C16" s="14">
        <v>0</v>
      </c>
      <c r="D16" s="14">
        <v>140</v>
      </c>
      <c r="E16" s="14">
        <v>7138</v>
      </c>
      <c r="F16" s="14">
        <v>11226</v>
      </c>
      <c r="G16" s="14">
        <v>13889</v>
      </c>
      <c r="H16" s="14">
        <v>13978</v>
      </c>
      <c r="I16" s="14">
        <v>18224</v>
      </c>
      <c r="J16" s="14">
        <v>20437</v>
      </c>
      <c r="K16" s="14">
        <v>22804</v>
      </c>
      <c r="L16" s="14">
        <v>23504</v>
      </c>
      <c r="M16" s="14">
        <v>24167</v>
      </c>
      <c r="N16" s="14">
        <v>23768</v>
      </c>
      <c r="O16" s="14">
        <v>26013</v>
      </c>
      <c r="P16" s="14">
        <v>205288</v>
      </c>
      <c r="Q16" s="15">
        <v>15791</v>
      </c>
      <c r="R16" t="s">
        <v>118</v>
      </c>
    </row>
    <row r="17" spans="1:18" x14ac:dyDescent="0.2">
      <c r="A17" s="7" t="s">
        <v>94</v>
      </c>
      <c r="B17" s="7" t="s">
        <v>95</v>
      </c>
      <c r="C17" s="2">
        <v>49955</v>
      </c>
      <c r="D17" s="2">
        <v>35555</v>
      </c>
      <c r="E17" s="2">
        <v>35555</v>
      </c>
      <c r="F17" s="2">
        <v>17555</v>
      </c>
      <c r="G17" s="2">
        <v>17555</v>
      </c>
      <c r="H17" s="2">
        <v>15155</v>
      </c>
      <c r="I17" s="2">
        <v>13955</v>
      </c>
      <c r="J17" s="2">
        <v>12755</v>
      </c>
      <c r="K17" s="2">
        <v>11555</v>
      </c>
      <c r="L17" s="2">
        <v>10355</v>
      </c>
      <c r="M17" s="2">
        <v>9155</v>
      </c>
      <c r="N17" s="2">
        <v>7955</v>
      </c>
      <c r="O17" s="2">
        <v>6755</v>
      </c>
      <c r="P17" s="2">
        <v>243812</v>
      </c>
      <c r="Q17" s="2">
        <v>18755</v>
      </c>
      <c r="R17" t="s">
        <v>118</v>
      </c>
    </row>
    <row r="18" spans="1:18" x14ac:dyDescent="0.2">
      <c r="A18" s="7" t="s">
        <v>48</v>
      </c>
      <c r="B18" s="7" t="s">
        <v>49</v>
      </c>
      <c r="C18" s="2">
        <v>105738</v>
      </c>
      <c r="D18" s="2">
        <v>114536</v>
      </c>
      <c r="E18" s="2">
        <v>122465</v>
      </c>
      <c r="F18" s="2">
        <v>107341</v>
      </c>
      <c r="G18" s="2">
        <v>112322</v>
      </c>
      <c r="H18" s="2">
        <v>116962</v>
      </c>
      <c r="I18" s="2">
        <v>73451</v>
      </c>
      <c r="J18" s="2">
        <v>149438</v>
      </c>
      <c r="K18" s="2">
        <v>149438</v>
      </c>
      <c r="L18" s="2">
        <v>149438</v>
      </c>
      <c r="M18" s="2">
        <v>149438</v>
      </c>
      <c r="N18" s="2">
        <v>149438</v>
      </c>
      <c r="O18" s="2">
        <v>149438</v>
      </c>
      <c r="P18" s="2">
        <v>1649441</v>
      </c>
      <c r="Q18" s="2">
        <v>126880</v>
      </c>
      <c r="R18" t="s">
        <v>118</v>
      </c>
    </row>
    <row r="19" spans="1:18" x14ac:dyDescent="0.2">
      <c r="R19" t="s">
        <v>118</v>
      </c>
    </row>
    <row r="20" spans="1:18" x14ac:dyDescent="0.2">
      <c r="R20" t="s">
        <v>118</v>
      </c>
    </row>
    <row r="21" spans="1:18" x14ac:dyDescent="0.2">
      <c r="A21" s="8" t="s">
        <v>54</v>
      </c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t="s">
        <v>118</v>
      </c>
    </row>
    <row r="22" spans="1:18" x14ac:dyDescent="0.2">
      <c r="A22" s="7" t="s">
        <v>55</v>
      </c>
      <c r="B22" s="7" t="s">
        <v>56</v>
      </c>
      <c r="C22" s="2">
        <v>83065</v>
      </c>
      <c r="D22" s="2">
        <v>122835</v>
      </c>
      <c r="E22" s="2">
        <v>161284</v>
      </c>
      <c r="F22" s="2">
        <v>119104</v>
      </c>
      <c r="G22" s="2">
        <v>131045</v>
      </c>
      <c r="H22" s="2">
        <v>115569</v>
      </c>
      <c r="I22" s="2">
        <v>166410</v>
      </c>
      <c r="J22" s="2">
        <v>175725</v>
      </c>
      <c r="K22" s="2">
        <v>131844</v>
      </c>
      <c r="L22" s="2">
        <v>185679</v>
      </c>
      <c r="M22" s="2">
        <v>195354</v>
      </c>
      <c r="N22" s="2">
        <v>168844</v>
      </c>
      <c r="O22" s="2">
        <v>170625</v>
      </c>
      <c r="P22" s="2">
        <v>1927384</v>
      </c>
      <c r="Q22" s="2">
        <v>148260</v>
      </c>
      <c r="R22" t="s">
        <v>118</v>
      </c>
    </row>
    <row r="23" spans="1:18" x14ac:dyDescent="0.2">
      <c r="A23" s="7" t="s">
        <v>102</v>
      </c>
      <c r="B23" s="7" t="s">
        <v>103</v>
      </c>
      <c r="C23" s="2">
        <v>64662</v>
      </c>
      <c r="D23" s="2">
        <v>64666</v>
      </c>
      <c r="E23" s="2">
        <v>64669</v>
      </c>
      <c r="F23" s="2">
        <v>64671</v>
      </c>
      <c r="G23" s="2">
        <v>64673</v>
      </c>
      <c r="H23" s="2">
        <v>64675</v>
      </c>
      <c r="I23" s="2">
        <v>64677</v>
      </c>
      <c r="J23" s="2">
        <v>64679</v>
      </c>
      <c r="K23" s="2">
        <v>64680</v>
      </c>
      <c r="L23" s="2">
        <v>35670</v>
      </c>
      <c r="M23" s="2">
        <v>30899</v>
      </c>
      <c r="N23" s="2">
        <v>25586</v>
      </c>
      <c r="O23" s="2">
        <v>18730</v>
      </c>
      <c r="P23" s="2">
        <v>692941</v>
      </c>
      <c r="Q23" s="2">
        <v>53303</v>
      </c>
      <c r="R23" t="s">
        <v>118</v>
      </c>
    </row>
    <row r="24" spans="1:18" x14ac:dyDescent="0.2">
      <c r="A24" s="7" t="s">
        <v>57</v>
      </c>
      <c r="B24" s="7" t="s">
        <v>58</v>
      </c>
      <c r="C24" s="2">
        <v>-278276</v>
      </c>
      <c r="D24" s="2">
        <v>-208058</v>
      </c>
      <c r="E24" s="2">
        <v>-194635</v>
      </c>
      <c r="F24" s="2">
        <v>-136971</v>
      </c>
      <c r="G24" s="2">
        <v>-106287</v>
      </c>
      <c r="H24" s="2">
        <v>-129524</v>
      </c>
      <c r="I24" s="2">
        <v>-178389</v>
      </c>
      <c r="J24" s="2">
        <v>-178389</v>
      </c>
      <c r="K24" s="2">
        <v>-178389</v>
      </c>
      <c r="L24" s="2">
        <v>-178389</v>
      </c>
      <c r="M24" s="2">
        <v>-178389</v>
      </c>
      <c r="N24" s="2">
        <v>-178389</v>
      </c>
      <c r="O24" s="2">
        <v>-178389</v>
      </c>
      <c r="P24" s="2">
        <v>-2302475</v>
      </c>
      <c r="Q24" s="2">
        <v>-177113</v>
      </c>
      <c r="R24" t="s">
        <v>118</v>
      </c>
    </row>
    <row r="25" spans="1:18" x14ac:dyDescent="0.2">
      <c r="A25" s="7" t="s">
        <v>59</v>
      </c>
      <c r="B25" s="7" t="s">
        <v>60</v>
      </c>
      <c r="C25" s="2">
        <v>278276</v>
      </c>
      <c r="D25" s="2">
        <v>278276</v>
      </c>
      <c r="E25" s="2">
        <v>194635</v>
      </c>
      <c r="F25" s="2">
        <v>136971</v>
      </c>
      <c r="G25" s="2">
        <v>106287</v>
      </c>
      <c r="H25" s="2">
        <v>129524</v>
      </c>
      <c r="I25" s="2">
        <v>178389</v>
      </c>
      <c r="J25" s="2">
        <v>178389</v>
      </c>
      <c r="K25" s="2">
        <v>178389</v>
      </c>
      <c r="L25" s="2">
        <v>178389</v>
      </c>
      <c r="M25" s="2">
        <v>178389</v>
      </c>
      <c r="N25" s="2">
        <v>178389</v>
      </c>
      <c r="O25" s="2">
        <v>178389</v>
      </c>
      <c r="P25" s="2">
        <v>2372693</v>
      </c>
      <c r="Q25" s="2">
        <v>182515</v>
      </c>
      <c r="R25" t="s">
        <v>118</v>
      </c>
    </row>
    <row r="26" spans="1:18" x14ac:dyDescent="0.2">
      <c r="A26" s="7" t="s">
        <v>104</v>
      </c>
      <c r="B26" s="7" t="s">
        <v>105</v>
      </c>
      <c r="C26" s="2">
        <v>28800</v>
      </c>
      <c r="D26" s="2">
        <v>15600</v>
      </c>
      <c r="E26" s="2">
        <v>16800</v>
      </c>
      <c r="F26" s="2">
        <v>0</v>
      </c>
      <c r="G26" s="2">
        <v>1200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62400</v>
      </c>
      <c r="Q26" s="2">
        <v>4800</v>
      </c>
      <c r="R26" t="s">
        <v>118</v>
      </c>
    </row>
    <row r="27" spans="1:18" x14ac:dyDescent="0.2">
      <c r="A27" s="7" t="s">
        <v>106</v>
      </c>
      <c r="B27" s="7" t="s">
        <v>107</v>
      </c>
      <c r="C27" s="2">
        <v>0</v>
      </c>
      <c r="D27" s="2">
        <v>11570</v>
      </c>
      <c r="E27" s="2">
        <v>49117</v>
      </c>
      <c r="F27" s="2">
        <v>228313</v>
      </c>
      <c r="G27" s="2">
        <v>0</v>
      </c>
      <c r="H27" s="2">
        <v>0</v>
      </c>
      <c r="I27" s="2">
        <v>8358</v>
      </c>
      <c r="J27" s="2">
        <v>173322</v>
      </c>
      <c r="K27" s="2">
        <v>387227</v>
      </c>
      <c r="L27" s="2">
        <v>497930</v>
      </c>
      <c r="M27" s="2">
        <v>163523</v>
      </c>
      <c r="N27" s="2">
        <v>170829</v>
      </c>
      <c r="O27" s="2">
        <v>291411</v>
      </c>
      <c r="P27" s="2">
        <v>1981599</v>
      </c>
      <c r="Q27" s="2">
        <v>152431</v>
      </c>
      <c r="R27" t="s">
        <v>118</v>
      </c>
    </row>
    <row r="28" spans="1:18" x14ac:dyDescent="0.2">
      <c r="A28" s="7" t="s">
        <v>73</v>
      </c>
      <c r="B28" s="7" t="s">
        <v>74</v>
      </c>
      <c r="C28" s="2">
        <v>-2404841</v>
      </c>
      <c r="D28" s="2">
        <v>-2407394</v>
      </c>
      <c r="E28" s="2">
        <v>-2412627</v>
      </c>
      <c r="F28" s="2">
        <v>-2418121</v>
      </c>
      <c r="G28" s="2">
        <v>-2420000</v>
      </c>
      <c r="H28" s="2">
        <v>-2420000</v>
      </c>
      <c r="I28" s="2">
        <v>-2417487</v>
      </c>
      <c r="J28" s="2">
        <v>-2418958</v>
      </c>
      <c r="K28" s="2">
        <v>-2420000</v>
      </c>
      <c r="L28" s="2">
        <v>-2420000</v>
      </c>
      <c r="M28" s="2">
        <v>-2420000</v>
      </c>
      <c r="N28" s="2">
        <v>-2420000</v>
      </c>
      <c r="O28" s="2">
        <v>-2420000</v>
      </c>
      <c r="P28" s="2">
        <v>-31419428</v>
      </c>
      <c r="Q28" s="2">
        <v>-2416879</v>
      </c>
      <c r="R28" t="s">
        <v>118</v>
      </c>
    </row>
    <row r="29" spans="1:18" x14ac:dyDescent="0.2">
      <c r="A29" s="7" t="s">
        <v>110</v>
      </c>
      <c r="B29" s="7" t="s">
        <v>111</v>
      </c>
      <c r="C29" s="2">
        <v>2420000</v>
      </c>
      <c r="D29" s="2">
        <v>2420000</v>
      </c>
      <c r="E29" s="2">
        <v>2420000</v>
      </c>
      <c r="F29" s="2">
        <v>2420000</v>
      </c>
      <c r="G29" s="2">
        <v>2420000</v>
      </c>
      <c r="H29" s="2">
        <v>2420000</v>
      </c>
      <c r="I29" s="2">
        <v>2420000</v>
      </c>
      <c r="J29" s="2">
        <v>2420000</v>
      </c>
      <c r="K29" s="2">
        <v>2420000</v>
      </c>
      <c r="L29" s="2">
        <v>2420000</v>
      </c>
      <c r="M29" s="2">
        <v>2420000</v>
      </c>
      <c r="N29" s="2">
        <v>2420000</v>
      </c>
      <c r="O29" s="2">
        <v>2420000</v>
      </c>
      <c r="P29" s="2">
        <v>31460000</v>
      </c>
      <c r="Q29" s="2">
        <v>2420000</v>
      </c>
      <c r="R29" t="s">
        <v>118</v>
      </c>
    </row>
    <row r="30" spans="1:18" x14ac:dyDescent="0.2">
      <c r="C30" s="11" t="s">
        <v>20</v>
      </c>
      <c r="D30" s="11" t="s">
        <v>20</v>
      </c>
      <c r="E30" s="11" t="s">
        <v>20</v>
      </c>
      <c r="F30" s="11" t="s">
        <v>20</v>
      </c>
      <c r="G30" s="11" t="s">
        <v>20</v>
      </c>
      <c r="H30" s="11" t="s">
        <v>20</v>
      </c>
      <c r="I30" s="11" t="s">
        <v>20</v>
      </c>
      <c r="J30" s="11" t="s">
        <v>20</v>
      </c>
      <c r="K30" s="11" t="s">
        <v>20</v>
      </c>
      <c r="L30" s="11" t="s">
        <v>20</v>
      </c>
      <c r="M30" s="11" t="s">
        <v>20</v>
      </c>
      <c r="N30" s="11" t="s">
        <v>20</v>
      </c>
      <c r="O30" s="11" t="s">
        <v>20</v>
      </c>
      <c r="P30" s="11" t="s">
        <v>20</v>
      </c>
      <c r="Q30" s="11" t="s">
        <v>20</v>
      </c>
    </row>
  </sheetData>
  <pageMargins left="0.5" right="0.5" top="1" bottom="0.5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7" topLeftCell="G11" activePane="bottomRight" state="frozen"/>
      <selection activeCell="O10" sqref="O10:Q22"/>
      <selection pane="topRight" activeCell="O10" sqref="O10:Q22"/>
      <selection pane="bottomLeft" activeCell="O10" sqref="O10:Q22"/>
      <selection pane="bottomRight" activeCell="O10" sqref="O10:Q22"/>
    </sheetView>
  </sheetViews>
  <sheetFormatPr defaultRowHeight="12.75" x14ac:dyDescent="0.2"/>
  <cols>
    <col min="1" max="1" width="30.7109375" customWidth="1"/>
    <col min="2" max="2" width="12.7109375" customWidth="1"/>
    <col min="3" max="15" width="14.7109375" style="2" customWidth="1"/>
    <col min="16" max="16" width="15.7109375" style="2" customWidth="1"/>
    <col min="17" max="17" width="14.7109375" style="2" customWidth="1"/>
  </cols>
  <sheetData>
    <row r="1" spans="1:18" ht="22.5" x14ac:dyDescent="0.45">
      <c r="A1" s="1" t="s">
        <v>112</v>
      </c>
    </row>
    <row r="2" spans="1:18" ht="19.5" x14ac:dyDescent="0.4">
      <c r="A2" s="3" t="s">
        <v>1</v>
      </c>
    </row>
    <row r="3" spans="1:18" ht="19.5" x14ac:dyDescent="0.4">
      <c r="A3" s="3" t="s">
        <v>2</v>
      </c>
    </row>
    <row r="4" spans="1:18" ht="19.5" x14ac:dyDescent="0.4">
      <c r="A4" s="3" t="s">
        <v>3</v>
      </c>
    </row>
    <row r="6" spans="1:18" x14ac:dyDescent="0.2"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  <c r="O6" s="4" t="s">
        <v>5</v>
      </c>
    </row>
    <row r="7" spans="1:18" x14ac:dyDescent="0.2">
      <c r="C7" s="5" t="s">
        <v>16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6" t="s">
        <v>18</v>
      </c>
      <c r="Q7" s="6" t="s">
        <v>19</v>
      </c>
    </row>
    <row r="9" spans="1:18" x14ac:dyDescent="0.2">
      <c r="A9" s="16" t="s">
        <v>21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8" x14ac:dyDescent="0.2">
      <c r="A10" s="12" t="s">
        <v>32</v>
      </c>
      <c r="B10" s="13" t="s">
        <v>33</v>
      </c>
      <c r="C10" s="14">
        <v>0</v>
      </c>
      <c r="D10" s="14">
        <v>0</v>
      </c>
      <c r="E10" s="14">
        <v>2</v>
      </c>
      <c r="F10" s="14">
        <v>40</v>
      </c>
      <c r="G10" s="14">
        <v>61</v>
      </c>
      <c r="H10" s="14">
        <v>65</v>
      </c>
      <c r="I10" s="14">
        <v>79</v>
      </c>
      <c r="J10" s="14">
        <v>90</v>
      </c>
      <c r="K10" s="14">
        <v>105</v>
      </c>
      <c r="L10" s="14">
        <v>120</v>
      </c>
      <c r="M10" s="14">
        <v>124</v>
      </c>
      <c r="N10" s="14">
        <v>122</v>
      </c>
      <c r="O10" s="14">
        <v>126</v>
      </c>
      <c r="P10" s="14">
        <v>934</v>
      </c>
      <c r="Q10" s="15">
        <v>72</v>
      </c>
      <c r="R10" t="s">
        <v>119</v>
      </c>
    </row>
    <row r="11" spans="1:18" x14ac:dyDescent="0.2">
      <c r="A11" s="7" t="s">
        <v>48</v>
      </c>
      <c r="B11" s="7" t="s">
        <v>49</v>
      </c>
      <c r="C11" s="2">
        <v>2475</v>
      </c>
      <c r="D11" s="2">
        <v>2698</v>
      </c>
      <c r="E11" s="2">
        <v>2901</v>
      </c>
      <c r="F11" s="2">
        <v>4011</v>
      </c>
      <c r="G11" s="2">
        <v>4082</v>
      </c>
      <c r="H11" s="2">
        <v>4144</v>
      </c>
      <c r="I11" s="2">
        <v>3887</v>
      </c>
      <c r="J11" s="2">
        <v>4498</v>
      </c>
      <c r="K11" s="2">
        <v>4498</v>
      </c>
      <c r="L11" s="2">
        <v>4498</v>
      </c>
      <c r="M11" s="2">
        <v>4498</v>
      </c>
      <c r="N11" s="2">
        <v>4498</v>
      </c>
      <c r="O11" s="2">
        <v>4498</v>
      </c>
      <c r="P11" s="2">
        <v>51186</v>
      </c>
      <c r="Q11" s="2">
        <v>3937</v>
      </c>
      <c r="R11" t="s">
        <v>119</v>
      </c>
    </row>
    <row r="12" spans="1:18" x14ac:dyDescent="0.2">
      <c r="C12" s="11" t="s">
        <v>20</v>
      </c>
      <c r="D12" s="11" t="s">
        <v>20</v>
      </c>
      <c r="E12" s="11" t="s">
        <v>20</v>
      </c>
      <c r="F12" s="11" t="s">
        <v>20</v>
      </c>
      <c r="G12" s="11" t="s">
        <v>20</v>
      </c>
      <c r="H12" s="11" t="s">
        <v>20</v>
      </c>
      <c r="I12" s="11" t="s">
        <v>20</v>
      </c>
      <c r="J12" s="11" t="s">
        <v>20</v>
      </c>
      <c r="K12" s="11" t="s">
        <v>20</v>
      </c>
      <c r="L12" s="11" t="s">
        <v>20</v>
      </c>
      <c r="M12" s="11" t="s">
        <v>20</v>
      </c>
      <c r="N12" s="11" t="s">
        <v>20</v>
      </c>
      <c r="O12" s="11" t="s">
        <v>20</v>
      </c>
      <c r="P12" s="11" t="s">
        <v>20</v>
      </c>
      <c r="Q12" s="11" t="s">
        <v>20</v>
      </c>
      <c r="R12" t="s">
        <v>119</v>
      </c>
    </row>
    <row r="13" spans="1:18" x14ac:dyDescent="0.2">
      <c r="A13" s="8" t="s">
        <v>29</v>
      </c>
      <c r="B13" s="9"/>
      <c r="C13" s="10">
        <v>2475</v>
      </c>
      <c r="D13" s="10">
        <v>2698</v>
      </c>
      <c r="E13" s="10">
        <v>2903</v>
      </c>
      <c r="F13" s="10">
        <v>4051</v>
      </c>
      <c r="G13" s="10">
        <v>4143</v>
      </c>
      <c r="H13" s="10">
        <v>4209</v>
      </c>
      <c r="I13" s="10">
        <v>3966</v>
      </c>
      <c r="J13" s="10">
        <v>4588</v>
      </c>
      <c r="K13" s="10">
        <v>4603</v>
      </c>
      <c r="L13" s="10">
        <v>4618</v>
      </c>
      <c r="M13" s="10">
        <v>4622</v>
      </c>
      <c r="N13" s="10">
        <v>4620</v>
      </c>
      <c r="O13" s="71">
        <v>4624</v>
      </c>
      <c r="P13" s="71">
        <v>52120</v>
      </c>
      <c r="Q13" s="71">
        <v>4009</v>
      </c>
      <c r="R13" t="s">
        <v>119</v>
      </c>
    </row>
    <row r="14" spans="1:18" x14ac:dyDescent="0.2">
      <c r="R14" t="s">
        <v>119</v>
      </c>
    </row>
    <row r="15" spans="1:18" x14ac:dyDescent="0.2">
      <c r="R15" t="s">
        <v>119</v>
      </c>
    </row>
    <row r="16" spans="1:18" x14ac:dyDescent="0.2">
      <c r="A16" s="8" t="s">
        <v>54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t="s">
        <v>119</v>
      </c>
    </row>
    <row r="17" spans="1:18" x14ac:dyDescent="0.2">
      <c r="A17" s="7" t="s">
        <v>55</v>
      </c>
      <c r="B17" s="7" t="s">
        <v>56</v>
      </c>
      <c r="C17" s="2">
        <v>2554</v>
      </c>
      <c r="D17" s="2">
        <v>3776</v>
      </c>
      <c r="E17" s="2">
        <v>4958</v>
      </c>
      <c r="F17" s="2">
        <v>3662</v>
      </c>
      <c r="G17" s="2">
        <v>4029</v>
      </c>
      <c r="H17" s="2">
        <v>3553</v>
      </c>
      <c r="I17" s="2">
        <v>5116</v>
      </c>
      <c r="J17" s="2">
        <v>5402</v>
      </c>
      <c r="K17" s="2">
        <v>4053</v>
      </c>
      <c r="L17" s="2">
        <v>5708</v>
      </c>
      <c r="M17" s="2">
        <v>6006</v>
      </c>
      <c r="N17" s="2">
        <v>5191</v>
      </c>
      <c r="O17" s="2">
        <v>5246</v>
      </c>
      <c r="P17" s="2">
        <v>59255</v>
      </c>
      <c r="Q17" s="2">
        <v>4558</v>
      </c>
      <c r="R17" t="s">
        <v>119</v>
      </c>
    </row>
    <row r="18" spans="1:18" x14ac:dyDescent="0.2">
      <c r="A18" s="7" t="s">
        <v>57</v>
      </c>
      <c r="B18" s="7" t="s">
        <v>58</v>
      </c>
      <c r="C18" s="2">
        <v>8435</v>
      </c>
      <c r="D18" s="2">
        <v>9616</v>
      </c>
      <c r="E18" s="2">
        <v>10373</v>
      </c>
      <c r="F18" s="2">
        <v>10676</v>
      </c>
      <c r="G18" s="2">
        <v>11132</v>
      </c>
      <c r="H18" s="2">
        <v>11195</v>
      </c>
      <c r="I18" s="2">
        <v>11062</v>
      </c>
      <c r="J18" s="2">
        <v>10140</v>
      </c>
      <c r="K18" s="2">
        <v>10202</v>
      </c>
      <c r="L18" s="2">
        <v>9820</v>
      </c>
      <c r="M18" s="2">
        <v>9639</v>
      </c>
      <c r="N18" s="2">
        <v>9875</v>
      </c>
      <c r="O18" s="2">
        <v>10701</v>
      </c>
      <c r="P18" s="2">
        <v>132866</v>
      </c>
      <c r="Q18" s="2">
        <v>10220</v>
      </c>
      <c r="R18" t="s">
        <v>119</v>
      </c>
    </row>
    <row r="19" spans="1:18" x14ac:dyDescent="0.2">
      <c r="C19" s="11" t="s">
        <v>20</v>
      </c>
      <c r="D19" s="11" t="s">
        <v>20</v>
      </c>
      <c r="E19" s="11" t="s">
        <v>20</v>
      </c>
      <c r="F19" s="11" t="s">
        <v>20</v>
      </c>
      <c r="G19" s="11" t="s">
        <v>20</v>
      </c>
      <c r="H19" s="11" t="s">
        <v>20</v>
      </c>
      <c r="I19" s="11" t="s">
        <v>20</v>
      </c>
      <c r="J19" s="11" t="s">
        <v>20</v>
      </c>
      <c r="K19" s="11" t="s">
        <v>20</v>
      </c>
      <c r="L19" s="11" t="s">
        <v>20</v>
      </c>
      <c r="M19" s="11" t="s">
        <v>20</v>
      </c>
      <c r="N19" s="11" t="s">
        <v>20</v>
      </c>
      <c r="O19" s="11" t="s">
        <v>20</v>
      </c>
      <c r="P19" s="11" t="s">
        <v>20</v>
      </c>
      <c r="Q19" s="11" t="s">
        <v>20</v>
      </c>
      <c r="R19" t="s">
        <v>119</v>
      </c>
    </row>
    <row r="20" spans="1:18" x14ac:dyDescent="0.2">
      <c r="A20" s="8" t="s">
        <v>65</v>
      </c>
      <c r="B20" s="9"/>
      <c r="C20" s="10">
        <v>10989</v>
      </c>
      <c r="D20" s="10">
        <v>13392</v>
      </c>
      <c r="E20" s="10">
        <v>15331</v>
      </c>
      <c r="F20" s="10">
        <v>14338</v>
      </c>
      <c r="G20" s="10">
        <v>15161</v>
      </c>
      <c r="H20" s="10">
        <v>14748</v>
      </c>
      <c r="I20" s="10">
        <v>16178</v>
      </c>
      <c r="J20" s="10">
        <v>15542</v>
      </c>
      <c r="K20" s="10">
        <v>14255</v>
      </c>
      <c r="L20" s="10">
        <v>15528</v>
      </c>
      <c r="M20" s="10">
        <v>15645</v>
      </c>
      <c r="N20" s="10">
        <v>15066</v>
      </c>
      <c r="O20" s="71">
        <v>15947</v>
      </c>
      <c r="P20" s="71">
        <v>192121</v>
      </c>
      <c r="Q20" s="71">
        <v>14779</v>
      </c>
      <c r="R20" t="s">
        <v>119</v>
      </c>
    </row>
  </sheetData>
  <pageMargins left="0.5" right="0.5" top="1" bottom="0.5" header="0.5" footer="0.5"/>
  <pageSetup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pane xSplit="2" ySplit="7" topLeftCell="F8" activePane="bottomRight" state="frozen"/>
      <selection activeCell="O10" sqref="O10:Q22"/>
      <selection pane="topRight" activeCell="O10" sqref="O10:Q22"/>
      <selection pane="bottomLeft" activeCell="O10" sqref="O10:Q22"/>
      <selection pane="bottomRight" activeCell="O10" sqref="O10:Q22"/>
    </sheetView>
  </sheetViews>
  <sheetFormatPr defaultRowHeight="12.75" x14ac:dyDescent="0.2"/>
  <cols>
    <col min="1" max="1" width="30.7109375" customWidth="1"/>
    <col min="2" max="2" width="12.7109375" customWidth="1"/>
    <col min="3" max="15" width="14.7109375" style="2" customWidth="1"/>
    <col min="16" max="16" width="15.7109375" style="2" customWidth="1"/>
    <col min="17" max="17" width="14.7109375" style="2" customWidth="1"/>
  </cols>
  <sheetData>
    <row r="1" spans="1:18" ht="22.5" x14ac:dyDescent="0.45">
      <c r="A1" s="1" t="s">
        <v>113</v>
      </c>
    </row>
    <row r="2" spans="1:18" ht="19.5" x14ac:dyDescent="0.4">
      <c r="A2" s="3" t="s">
        <v>1</v>
      </c>
    </row>
    <row r="3" spans="1:18" ht="19.5" x14ac:dyDescent="0.4">
      <c r="A3" s="3" t="s">
        <v>2</v>
      </c>
    </row>
    <row r="4" spans="1:18" ht="19.5" x14ac:dyDescent="0.4">
      <c r="A4" s="3" t="s">
        <v>3</v>
      </c>
    </row>
    <row r="6" spans="1:18" x14ac:dyDescent="0.2"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  <c r="O6" s="4" t="s">
        <v>5</v>
      </c>
    </row>
    <row r="7" spans="1:18" x14ac:dyDescent="0.2">
      <c r="C7" s="5" t="s">
        <v>16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6" t="s">
        <v>18</v>
      </c>
      <c r="Q7" s="6" t="s">
        <v>19</v>
      </c>
    </row>
    <row r="10" spans="1:18" x14ac:dyDescent="0.2">
      <c r="A10" s="16" t="s">
        <v>21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8" x14ac:dyDescent="0.2">
      <c r="A11" s="12" t="s">
        <v>32</v>
      </c>
      <c r="B11" s="13" t="s">
        <v>33</v>
      </c>
      <c r="C11" s="14">
        <v>0</v>
      </c>
      <c r="D11" s="14">
        <v>0</v>
      </c>
      <c r="E11" s="14">
        <v>7</v>
      </c>
      <c r="F11" s="14">
        <v>126</v>
      </c>
      <c r="G11" s="14">
        <v>191</v>
      </c>
      <c r="H11" s="14">
        <v>207</v>
      </c>
      <c r="I11" s="14">
        <v>249</v>
      </c>
      <c r="J11" s="14">
        <v>287</v>
      </c>
      <c r="K11" s="14">
        <v>335</v>
      </c>
      <c r="L11" s="14">
        <v>382</v>
      </c>
      <c r="M11" s="14">
        <v>395</v>
      </c>
      <c r="N11" s="14">
        <v>387</v>
      </c>
      <c r="O11" s="14">
        <v>403</v>
      </c>
      <c r="P11" s="14">
        <v>2969</v>
      </c>
      <c r="Q11" s="15">
        <v>228</v>
      </c>
      <c r="R11" t="s">
        <v>123</v>
      </c>
    </row>
    <row r="12" spans="1:18" x14ac:dyDescent="0.2">
      <c r="A12" s="7" t="s">
        <v>40</v>
      </c>
      <c r="B12" s="7" t="s">
        <v>41</v>
      </c>
      <c r="C12" s="2">
        <v>745800</v>
      </c>
      <c r="D12" s="2">
        <v>745800</v>
      </c>
      <c r="E12" s="2">
        <v>745800</v>
      </c>
      <c r="F12" s="2">
        <v>745800</v>
      </c>
      <c r="G12" s="2">
        <v>745800</v>
      </c>
      <c r="H12" s="2">
        <v>745800</v>
      </c>
      <c r="I12" s="2">
        <v>745800</v>
      </c>
      <c r="J12" s="2">
        <v>745800</v>
      </c>
      <c r="K12" s="2">
        <v>745800</v>
      </c>
      <c r="L12" s="2">
        <v>745800</v>
      </c>
      <c r="M12" s="2">
        <v>745800</v>
      </c>
      <c r="N12" s="2">
        <v>745800</v>
      </c>
      <c r="O12" s="2">
        <v>745800</v>
      </c>
      <c r="P12" s="2">
        <v>9695394</v>
      </c>
      <c r="Q12" s="2">
        <v>745800</v>
      </c>
      <c r="R12" t="s">
        <v>123</v>
      </c>
    </row>
    <row r="13" spans="1:18" x14ac:dyDescent="0.2">
      <c r="A13" s="7" t="s">
        <v>44</v>
      </c>
      <c r="B13" s="7" t="s">
        <v>45</v>
      </c>
      <c r="C13" s="2">
        <v>-517889</v>
      </c>
      <c r="D13" s="2">
        <v>-522032</v>
      </c>
      <c r="E13" s="2">
        <v>-526175</v>
      </c>
      <c r="F13" s="2">
        <v>-530318</v>
      </c>
      <c r="G13" s="2">
        <v>-534461</v>
      </c>
      <c r="H13" s="2">
        <v>-538604</v>
      </c>
      <c r="I13" s="2">
        <v>-542747</v>
      </c>
      <c r="J13" s="2">
        <v>-546890</v>
      </c>
      <c r="K13" s="2">
        <v>-551033</v>
      </c>
      <c r="L13" s="2">
        <v>-555176</v>
      </c>
      <c r="M13" s="2">
        <v>-559319</v>
      </c>
      <c r="N13" s="2">
        <v>-563462</v>
      </c>
      <c r="O13" s="2">
        <v>-567605</v>
      </c>
      <c r="P13" s="2">
        <v>-7055705</v>
      </c>
      <c r="Q13" s="2">
        <v>-542747</v>
      </c>
      <c r="R13" t="s">
        <v>123</v>
      </c>
    </row>
    <row r="14" spans="1:18" x14ac:dyDescent="0.2">
      <c r="A14" s="7" t="s">
        <v>114</v>
      </c>
      <c r="B14" s="7" t="s">
        <v>115</v>
      </c>
      <c r="C14" s="2">
        <v>35140</v>
      </c>
      <c r="D14" s="2">
        <v>35140</v>
      </c>
      <c r="E14" s="2">
        <v>35140</v>
      </c>
      <c r="F14" s="2">
        <v>35140</v>
      </c>
      <c r="G14" s="2">
        <v>35140</v>
      </c>
      <c r="H14" s="2">
        <v>35140</v>
      </c>
      <c r="I14" s="2">
        <v>35140</v>
      </c>
      <c r="J14" s="2">
        <v>35140</v>
      </c>
      <c r="K14" s="2">
        <v>35140</v>
      </c>
      <c r="L14" s="2">
        <v>35140</v>
      </c>
      <c r="M14" s="2">
        <v>35140</v>
      </c>
      <c r="N14" s="2">
        <v>35140</v>
      </c>
      <c r="O14" s="2">
        <v>35140</v>
      </c>
      <c r="P14" s="2">
        <v>456816</v>
      </c>
      <c r="Q14" s="2">
        <v>35140</v>
      </c>
      <c r="R14" t="s">
        <v>123</v>
      </c>
    </row>
    <row r="15" spans="1:18" x14ac:dyDescent="0.2">
      <c r="A15" s="7" t="s">
        <v>48</v>
      </c>
      <c r="B15" s="7" t="s">
        <v>49</v>
      </c>
      <c r="C15" s="2">
        <v>1534</v>
      </c>
      <c r="D15" s="2">
        <v>1534</v>
      </c>
      <c r="E15" s="2">
        <v>1534</v>
      </c>
      <c r="F15" s="2">
        <v>187</v>
      </c>
      <c r="G15" s="2">
        <v>187</v>
      </c>
      <c r="H15" s="2">
        <v>187</v>
      </c>
      <c r="I15" s="2">
        <v>187</v>
      </c>
      <c r="J15" s="2">
        <v>550</v>
      </c>
      <c r="K15" s="2">
        <v>550</v>
      </c>
      <c r="L15" s="2">
        <v>550</v>
      </c>
      <c r="M15" s="2">
        <v>550</v>
      </c>
      <c r="N15" s="2">
        <v>550</v>
      </c>
      <c r="O15" s="2">
        <v>550</v>
      </c>
      <c r="P15" s="2">
        <v>8652</v>
      </c>
      <c r="Q15" s="2">
        <v>666</v>
      </c>
      <c r="R15" t="s">
        <v>123</v>
      </c>
    </row>
    <row r="16" spans="1:18" x14ac:dyDescent="0.2">
      <c r="C16" s="11" t="s">
        <v>20</v>
      </c>
      <c r="D16" s="11" t="s">
        <v>20</v>
      </c>
      <c r="E16" s="11" t="s">
        <v>20</v>
      </c>
      <c r="F16" s="11" t="s">
        <v>20</v>
      </c>
      <c r="G16" s="11" t="s">
        <v>20</v>
      </c>
      <c r="H16" s="11" t="s">
        <v>20</v>
      </c>
      <c r="I16" s="11" t="s">
        <v>20</v>
      </c>
      <c r="J16" s="11" t="s">
        <v>20</v>
      </c>
      <c r="K16" s="11" t="s">
        <v>20</v>
      </c>
      <c r="L16" s="11" t="s">
        <v>20</v>
      </c>
      <c r="M16" s="11" t="s">
        <v>20</v>
      </c>
      <c r="N16" s="11" t="s">
        <v>20</v>
      </c>
      <c r="O16" s="11" t="s">
        <v>20</v>
      </c>
      <c r="P16" s="11" t="s">
        <v>20</v>
      </c>
      <c r="Q16" s="11" t="s">
        <v>20</v>
      </c>
    </row>
    <row r="17" spans="1:18" x14ac:dyDescent="0.2">
      <c r="A17" s="8" t="s">
        <v>29</v>
      </c>
      <c r="B17" s="9"/>
      <c r="C17" s="10">
        <v>264585</v>
      </c>
      <c r="D17" s="10">
        <v>260442</v>
      </c>
      <c r="E17" s="10">
        <v>256306</v>
      </c>
      <c r="F17" s="10">
        <v>250935</v>
      </c>
      <c r="G17" s="10">
        <v>246857</v>
      </c>
      <c r="H17" s="10">
        <v>242730</v>
      </c>
      <c r="I17" s="10">
        <v>238629</v>
      </c>
      <c r="J17" s="10">
        <v>234886</v>
      </c>
      <c r="K17" s="10">
        <v>230792</v>
      </c>
      <c r="L17" s="10">
        <v>226696</v>
      </c>
      <c r="M17" s="10">
        <v>222566</v>
      </c>
      <c r="N17" s="10">
        <v>218415</v>
      </c>
      <c r="O17" s="71">
        <v>214288</v>
      </c>
      <c r="P17" s="71">
        <v>3108126</v>
      </c>
      <c r="Q17" s="71">
        <v>239087</v>
      </c>
    </row>
    <row r="20" spans="1:18" x14ac:dyDescent="0.2">
      <c r="A20" s="8" t="s">
        <v>54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8" x14ac:dyDescent="0.2">
      <c r="A21" s="7" t="s">
        <v>55</v>
      </c>
      <c r="B21" s="7" t="s">
        <v>56</v>
      </c>
      <c r="C21" s="2">
        <v>2991</v>
      </c>
      <c r="D21" s="2">
        <v>4423</v>
      </c>
      <c r="E21" s="2">
        <v>5807</v>
      </c>
      <c r="F21" s="2">
        <v>4289</v>
      </c>
      <c r="G21" s="2">
        <v>4718</v>
      </c>
      <c r="H21" s="2">
        <v>4161</v>
      </c>
      <c r="I21" s="2">
        <v>5992</v>
      </c>
      <c r="J21" s="2">
        <v>6327</v>
      </c>
      <c r="K21" s="2">
        <v>4747</v>
      </c>
      <c r="L21" s="2">
        <v>6686</v>
      </c>
      <c r="M21" s="2">
        <v>7034</v>
      </c>
      <c r="N21" s="2">
        <v>6079</v>
      </c>
      <c r="O21" s="2">
        <v>6144</v>
      </c>
      <c r="P21" s="2">
        <v>69398</v>
      </c>
      <c r="Q21" s="2">
        <v>5338</v>
      </c>
      <c r="R21" t="s">
        <v>123</v>
      </c>
    </row>
    <row r="22" spans="1:18" x14ac:dyDescent="0.2">
      <c r="A22" s="7" t="s">
        <v>106</v>
      </c>
      <c r="B22" s="7" t="s">
        <v>107</v>
      </c>
      <c r="C22" s="2">
        <v>-53482</v>
      </c>
      <c r="D22" s="2">
        <v>-53482</v>
      </c>
      <c r="E22" s="2">
        <v>-53482</v>
      </c>
      <c r="F22" s="2">
        <v>-53482</v>
      </c>
      <c r="G22" s="2">
        <v>-53482</v>
      </c>
      <c r="H22" s="2">
        <v>-53482</v>
      </c>
      <c r="I22" s="2">
        <v>-53482</v>
      </c>
      <c r="J22" s="2">
        <v>-53482</v>
      </c>
      <c r="K22" s="2">
        <v>-53482</v>
      </c>
      <c r="L22" s="2">
        <v>-53482</v>
      </c>
      <c r="M22" s="2">
        <v>-53482</v>
      </c>
      <c r="N22" s="2">
        <v>-53482</v>
      </c>
      <c r="O22" s="2">
        <v>-53482</v>
      </c>
      <c r="P22" s="2">
        <v>-695266</v>
      </c>
      <c r="Q22" s="2">
        <v>-53482</v>
      </c>
      <c r="R22" t="s">
        <v>123</v>
      </c>
    </row>
    <row r="23" spans="1:18" x14ac:dyDescent="0.2">
      <c r="A23" s="7" t="s">
        <v>116</v>
      </c>
      <c r="B23" s="7" t="s">
        <v>117</v>
      </c>
      <c r="C23" s="2">
        <v>53482</v>
      </c>
      <c r="D23" s="2">
        <v>53482</v>
      </c>
      <c r="E23" s="2">
        <v>53482</v>
      </c>
      <c r="F23" s="2">
        <v>53482</v>
      </c>
      <c r="G23" s="2">
        <v>53482</v>
      </c>
      <c r="H23" s="2">
        <v>53482</v>
      </c>
      <c r="I23" s="2">
        <v>53482</v>
      </c>
      <c r="J23" s="2">
        <v>53482</v>
      </c>
      <c r="K23" s="2">
        <v>53482</v>
      </c>
      <c r="L23" s="2">
        <v>53482</v>
      </c>
      <c r="M23" s="2">
        <v>53482</v>
      </c>
      <c r="N23" s="2">
        <v>53482</v>
      </c>
      <c r="O23" s="2">
        <v>53482</v>
      </c>
      <c r="P23" s="2">
        <v>695266</v>
      </c>
      <c r="Q23" s="2">
        <v>53482</v>
      </c>
      <c r="R23" t="s">
        <v>123</v>
      </c>
    </row>
    <row r="24" spans="1:18" x14ac:dyDescent="0.2">
      <c r="C24" s="11" t="s">
        <v>20</v>
      </c>
      <c r="D24" s="11" t="s">
        <v>20</v>
      </c>
      <c r="E24" s="11" t="s">
        <v>20</v>
      </c>
      <c r="F24" s="11" t="s">
        <v>20</v>
      </c>
      <c r="G24" s="11" t="s">
        <v>20</v>
      </c>
      <c r="H24" s="11" t="s">
        <v>20</v>
      </c>
      <c r="I24" s="11" t="s">
        <v>20</v>
      </c>
      <c r="J24" s="11" t="s">
        <v>20</v>
      </c>
      <c r="K24" s="11" t="s">
        <v>20</v>
      </c>
      <c r="L24" s="11" t="s">
        <v>20</v>
      </c>
      <c r="M24" s="11" t="s">
        <v>20</v>
      </c>
      <c r="N24" s="11" t="s">
        <v>20</v>
      </c>
      <c r="O24" s="11" t="s">
        <v>20</v>
      </c>
      <c r="P24" s="11" t="s">
        <v>20</v>
      </c>
      <c r="Q24" s="11" t="s">
        <v>20</v>
      </c>
    </row>
    <row r="25" spans="1:18" x14ac:dyDescent="0.2">
      <c r="A25" s="8" t="s">
        <v>65</v>
      </c>
      <c r="B25" s="9"/>
      <c r="C25" s="10">
        <v>2991</v>
      </c>
      <c r="D25" s="10">
        <v>4423</v>
      </c>
      <c r="E25" s="10">
        <v>5807</v>
      </c>
      <c r="F25" s="10">
        <v>4289</v>
      </c>
      <c r="G25" s="10">
        <v>4718</v>
      </c>
      <c r="H25" s="10">
        <v>4161</v>
      </c>
      <c r="I25" s="10">
        <v>5992</v>
      </c>
      <c r="J25" s="10">
        <v>6327</v>
      </c>
      <c r="K25" s="10">
        <v>4747</v>
      </c>
      <c r="L25" s="10">
        <v>6686</v>
      </c>
      <c r="M25" s="10">
        <v>7034</v>
      </c>
      <c r="N25" s="10">
        <v>6080</v>
      </c>
      <c r="O25" s="71">
        <v>6144</v>
      </c>
      <c r="P25" s="71">
        <v>69398</v>
      </c>
      <c r="Q25" s="71">
        <v>5338</v>
      </c>
    </row>
  </sheetData>
  <pageMargins left="0.5" right="0.5" top="1" bottom="0.5" header="0.5" footer="0.5"/>
  <pageSetup orientation="landscape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 A C T I V E ! 1 5 6 7 6 8 1 2 . 1 < / d o c u m e n t i d >  
     < s e n d e r i d > K E A B E T < / s e n d e r i d >  
     < s e n d e r e m a i l > B K E A T I N G @ G U N S T E R . C O M < / s e n d e r e m a i l >  
     < l a s t m o d i f i e d > 2 0 2 2 - 0 5 - 2 5 T 1 4 : 2 1 : 3 4 . 0 0 0 0 0 0 0 - 0 4 : 0 0 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B14 - Reg assets PIVOT</vt:lpstr>
      <vt:lpstr>B15 - Reg liabilities PIVOT</vt:lpstr>
      <vt:lpstr>B10 support</vt:lpstr>
      <vt:lpstr>Sheet2</vt:lpstr>
      <vt:lpstr>Consolidated</vt:lpstr>
      <vt:lpstr>FN </vt:lpstr>
      <vt:lpstr>CF</vt:lpstr>
      <vt:lpstr>FT</vt:lpstr>
      <vt:lpstr>FI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2022-01-06T20:54:48Z</dcterms:created>
  <dcterms:modified xsi:type="dcterms:W3CDTF">2022-05-25T18:21:34Z</dcterms:modified>
</cp:coreProperties>
</file>