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Jowi Baugh\2022 Rate Case\POD and ROG\POD\POD 20\G2 Schedule\"/>
    </mc:Choice>
  </mc:AlternateContent>
  <bookViews>
    <workbookView xWindow="0" yWindow="0" windowWidth="20490" windowHeight="7320"/>
  </bookViews>
  <sheets>
    <sheet name="Vacancy Rate" sheetId="1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'Vacancy Rate'!$A$1:$H$31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38" i="1" l="1"/>
  <c r="B38" i="1"/>
  <c r="C37" i="1"/>
  <c r="B37" i="1"/>
  <c r="C36" i="1"/>
  <c r="B36" i="1"/>
  <c r="C35" i="1"/>
  <c r="B35" i="1"/>
  <c r="C18" i="1"/>
  <c r="B18" i="1"/>
  <c r="C17" i="1"/>
  <c r="B17" i="1"/>
  <c r="C16" i="1"/>
  <c r="B16" i="1"/>
  <c r="B15" i="1"/>
  <c r="C39" i="1" l="1"/>
  <c r="B19" i="1"/>
  <c r="B39" i="1" l="1"/>
  <c r="C29" i="1"/>
  <c r="B29" i="1"/>
  <c r="D28" i="1"/>
  <c r="D27" i="1"/>
  <c r="D26" i="1"/>
  <c r="D25" i="1"/>
  <c r="B10" i="1"/>
  <c r="D9" i="1"/>
  <c r="D8" i="1"/>
  <c r="D17" i="1" s="1"/>
  <c r="G17" i="1" s="1"/>
  <c r="D7" i="1"/>
  <c r="G28" i="1" l="1"/>
  <c r="D38" i="1"/>
  <c r="G38" i="1" s="1"/>
  <c r="G9" i="1"/>
  <c r="D18" i="1"/>
  <c r="G18" i="1" s="1"/>
  <c r="G27" i="1"/>
  <c r="D37" i="1"/>
  <c r="G37" i="1" s="1"/>
  <c r="G26" i="1"/>
  <c r="D36" i="1"/>
  <c r="G36" i="1" s="1"/>
  <c r="G7" i="1"/>
  <c r="D16" i="1"/>
  <c r="G16" i="1" s="1"/>
  <c r="G25" i="1"/>
  <c r="D35" i="1"/>
  <c r="G8" i="1"/>
  <c r="D29" i="1"/>
  <c r="G29" i="1" l="1"/>
  <c r="D39" i="1"/>
  <c r="G35" i="1"/>
  <c r="G39" i="1" s="1"/>
  <c r="H29" i="1" l="1"/>
  <c r="C15" i="1"/>
  <c r="C19" i="1" s="1"/>
  <c r="D6" i="1"/>
  <c r="C10" i="1"/>
  <c r="D10" i="1" l="1"/>
  <c r="G6" i="1"/>
  <c r="D15" i="1"/>
  <c r="G10" i="1" l="1"/>
  <c r="G15" i="1"/>
  <c r="G19" i="1" s="1"/>
  <c r="D19" i="1"/>
  <c r="H10" i="1" l="1"/>
</calcChain>
</file>

<file path=xl/sharedStrings.xml><?xml version="1.0" encoding="utf-8"?>
<sst xmlns="http://schemas.openxmlformats.org/spreadsheetml/2006/main" count="74" uniqueCount="17">
  <si>
    <t>FERC 920</t>
  </si>
  <si>
    <t>CF</t>
  </si>
  <si>
    <t>FI</t>
  </si>
  <si>
    <t>FN</t>
  </si>
  <si>
    <t>FT</t>
  </si>
  <si>
    <t>Total</t>
  </si>
  <si>
    <t>Vacancy Rate</t>
  </si>
  <si>
    <t>Payroll Trended</t>
  </si>
  <si>
    <t>Payroll Other</t>
  </si>
  <si>
    <t>A</t>
  </si>
  <si>
    <t>Amount</t>
  </si>
  <si>
    <t>A - Amount came from G2-12 to 19 supplement MFR before adjustments to vacancy rate</t>
  </si>
  <si>
    <t>2022 Payroll</t>
  </si>
  <si>
    <t>2023 Payroll</t>
  </si>
  <si>
    <t>2022 Overhead (36.40% OH Rate)</t>
  </si>
  <si>
    <t>2023 Overhead (36.40% OH Rate)</t>
  </si>
  <si>
    <t>FERC 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</si>
</sst>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3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Font="1"/>
    <xf numFmtId="10" fontId="0" fillId="0" borderId="0" xfId="2" applyNumberFormat="1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 wrapText="1"/>
    </xf>
  </cellXfs>
  <cellStyles count="6">
    <cellStyle name="Comma" xfId="1" builtinId="3"/>
    <cellStyle name="Normal" xfId="0" builtinId="0"/>
    <cellStyle name="Normal 11" xfId="3"/>
    <cellStyle name="Normal 15" xfId="5"/>
    <cellStyle name="Percent" xfId="2" builtinId="5"/>
    <cellStyle name="Percent 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G-2%20Schedules%20Proforma%20NO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2-1"/>
      <sheetName val="G2-1 FN"/>
      <sheetName val="G2-1 CF"/>
      <sheetName val="G2-1 FI"/>
      <sheetName val="G2-1 FT"/>
      <sheetName val="G2-2"/>
      <sheetName val="G2-2 FN"/>
      <sheetName val="G2-2 CF"/>
      <sheetName val="G2-2 FI"/>
      <sheetName val="G2-2 FT"/>
      <sheetName val="G2-3"/>
      <sheetName val="G2-3 FN"/>
      <sheetName val="G2-3 CF"/>
      <sheetName val="G2-3 FI"/>
      <sheetName val="G2-3 FT"/>
      <sheetName val="G2-4"/>
      <sheetName val="G2-4 FN"/>
      <sheetName val="G2-4 CF"/>
      <sheetName val="G2-4 FI"/>
      <sheetName val="G2-4 FT"/>
      <sheetName val="G2-5"/>
      <sheetName val="G2-5 FN"/>
      <sheetName val="G2-5 CF"/>
      <sheetName val="G2-5 FI"/>
      <sheetName val="G2-5 FT"/>
      <sheetName val="G2-6"/>
      <sheetName val="Weather Normalization"/>
      <sheetName val="G2-6 FN"/>
      <sheetName val="G2-6 CF"/>
      <sheetName val="G2-6 FI"/>
      <sheetName val="G2-6 FT"/>
      <sheetName val="G2-7"/>
      <sheetName val="G2-7 FN"/>
      <sheetName val="G2-7 CF"/>
      <sheetName val="G2-7 FI"/>
      <sheetName val="G2-7 FT"/>
      <sheetName val="G2-8 to 11 FN (Old Rate)"/>
      <sheetName val="G2-8 to 11 FN Rate By Div"/>
      <sheetName val="G2-8 to 11 FN Proposed Rate"/>
      <sheetName val="G2-8 to 11 CF (Old Rate)"/>
      <sheetName val="G2-8 to 11 CF Rate by Div"/>
      <sheetName val="G2-8 to 11 CF Proposed Rate"/>
      <sheetName val="G2-8 to 11 FI (Old Rate)"/>
      <sheetName val="G2-8 to 11 FI Rate by Div"/>
      <sheetName val="G2-8 to 11 FI Proposed Rate"/>
      <sheetName val="G2-8 to 11 FT (Old Rate)"/>
      <sheetName val="G2-8 to 11 FT Rate by Div"/>
      <sheetName val="G2-8 to 11 FT Proposed Rate"/>
      <sheetName val="G2-12"/>
      <sheetName val="G2-12 FN"/>
      <sheetName val="G2-12 CF"/>
      <sheetName val="G2-12 FI"/>
      <sheetName val="G2-12 FT"/>
      <sheetName val="G2-13"/>
      <sheetName val="G2-13 FN"/>
      <sheetName val="G2-13 CF"/>
      <sheetName val="G2-13 FI"/>
      <sheetName val="G2-13 FT"/>
      <sheetName val="G2-14"/>
      <sheetName val="G2-14 FN"/>
      <sheetName val="G2-14 CF"/>
      <sheetName val="G2-14 FI"/>
      <sheetName val="G2-14 FT"/>
      <sheetName val="G2-15"/>
      <sheetName val="G2-15 FN"/>
      <sheetName val="G2-15 CF"/>
      <sheetName val="G2-15 FI"/>
      <sheetName val="G2-15 FT"/>
      <sheetName val="G2-16"/>
      <sheetName val="G2-16 FN"/>
      <sheetName val="G2-16 CF"/>
      <sheetName val="G2-16 FI"/>
      <sheetName val="G2-16 FT"/>
      <sheetName val="G2-17"/>
      <sheetName val="G2-17 FN"/>
      <sheetName val="G2-17 CF"/>
      <sheetName val="G2-17 FI"/>
      <sheetName val="G2-17 FT"/>
      <sheetName val="G2-18"/>
      <sheetName val="G2-18 FN"/>
      <sheetName val="G2-18 CF"/>
      <sheetName val="G2-18 FI"/>
      <sheetName val="G2-18 FT"/>
      <sheetName val="G2-19"/>
      <sheetName val="G2-19 FN"/>
      <sheetName val="G2-19 CF"/>
      <sheetName val="G2-19 FI"/>
      <sheetName val="G2-19 FT"/>
      <sheetName val="G2-19a-d Supplement"/>
      <sheetName val="G2-19e Proj Basis Factors"/>
      <sheetName val="G2-19f Over and Under Adj"/>
      <sheetName val="G2-12 to 19 Supplement FN"/>
      <sheetName val="G2-12 to 19 Supplement CF"/>
      <sheetName val="G2-12 to 19 Supplement FI"/>
      <sheetName val="Pages 12 to 19 Supplement FT"/>
      <sheetName val="G2-20"/>
      <sheetName val="G2-20 FN"/>
      <sheetName val="G2-20 CF"/>
      <sheetName val="G2-20 FI"/>
      <sheetName val="G2-20 FT"/>
      <sheetName val="G2-21"/>
      <sheetName val="G2-21 FN"/>
      <sheetName val="G2-21 CF"/>
      <sheetName val="G2-21 FI"/>
      <sheetName val="G2-21 FT"/>
      <sheetName val="G2-22 FC Common"/>
      <sheetName val="G2-22 Corp"/>
      <sheetName val="G2-23"/>
      <sheetName val="G2-23 FN"/>
      <sheetName val="G2-23 CF"/>
      <sheetName val="G2-23 FI"/>
      <sheetName val="G2-23 FT"/>
      <sheetName val="G2-24"/>
      <sheetName val="G2-24 FN"/>
      <sheetName val="G2-24 CF"/>
      <sheetName val="G2-24 FI"/>
      <sheetName val="G2-24 FT"/>
      <sheetName val="G2-25 FC Common"/>
      <sheetName val="G2-25 Corp"/>
      <sheetName val="G2-26"/>
      <sheetName val="G2-26 FN"/>
      <sheetName val="G2-26 CF"/>
      <sheetName val="G2-26 FI"/>
      <sheetName val="G2-26 FT"/>
      <sheetName val="G2-27"/>
      <sheetName val="G2-27 FN"/>
      <sheetName val="G2-27 CF"/>
      <sheetName val="G2-27 FI"/>
      <sheetName val="G2-27 FT"/>
      <sheetName val="G2-28"/>
      <sheetName val="G2-28 FN"/>
      <sheetName val="G2-28 CF"/>
      <sheetName val="G2-28 FI"/>
      <sheetName val="G2-28 FT"/>
      <sheetName val="G2-29"/>
      <sheetName val="G2-29 FN"/>
      <sheetName val="G2-29 CF"/>
      <sheetName val="G2-29 FI"/>
      <sheetName val="G2-29 FT"/>
      <sheetName val="G2-30"/>
      <sheetName val="G2-30 FN"/>
      <sheetName val="G2-30 CF"/>
      <sheetName val="G2-30 FI"/>
      <sheetName val="G2-30 FT"/>
      <sheetName val="G2-31"/>
      <sheetName val="G2-31 FN"/>
      <sheetName val="G2-31 CF"/>
      <sheetName val="G2-31 FI"/>
      <sheetName val="G2-31 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102">
          <cell r="AB102">
            <v>12122361.437981751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7" zoomScale="85" zoomScaleNormal="85" workbookViewId="0">
      <selection activeCell="K34" sqref="K34"/>
    </sheetView>
  </sheetViews>
  <sheetFormatPr defaultRowHeight="15" x14ac:dyDescent="0.25"/>
  <cols>
    <col min="1" max="1" width="24" customWidth="1"/>
    <col min="2" max="4" width="18.42578125" customWidth="1"/>
    <col min="5" max="5" width="6.28515625" customWidth="1"/>
    <col min="6" max="6" width="13.42578125" customWidth="1"/>
    <col min="7" max="7" width="20.28515625" customWidth="1"/>
    <col min="8" max="8" width="33.28515625" customWidth="1"/>
    <col min="9" max="9" width="14.140625" customWidth="1"/>
  </cols>
  <sheetData>
    <row r="1" spans="1:9" x14ac:dyDescent="0.25">
      <c r="A1" s="1"/>
      <c r="E1" s="1" t="s">
        <v>11</v>
      </c>
    </row>
    <row r="2" spans="1:9" x14ac:dyDescent="0.25">
      <c r="A2" t="s">
        <v>6</v>
      </c>
    </row>
    <row r="4" spans="1:9" x14ac:dyDescent="0.25">
      <c r="B4" s="9" t="s">
        <v>12</v>
      </c>
      <c r="C4" s="9"/>
      <c r="D4" s="9"/>
    </row>
    <row r="5" spans="1:9" x14ac:dyDescent="0.25">
      <c r="B5" s="4" t="s">
        <v>7</v>
      </c>
      <c r="C5" s="4" t="s">
        <v>8</v>
      </c>
      <c r="D5" s="4" t="s">
        <v>5</v>
      </c>
      <c r="E5" s="4"/>
      <c r="F5" s="4" t="s">
        <v>6</v>
      </c>
      <c r="G5" s="4" t="s">
        <v>10</v>
      </c>
      <c r="H5" s="4"/>
    </row>
    <row r="6" spans="1:9" x14ac:dyDescent="0.25">
      <c r="A6" s="5" t="s">
        <v>3</v>
      </c>
      <c r="B6" s="2">
        <v>11602790</v>
      </c>
      <c r="C6" s="2">
        <v>546569</v>
      </c>
      <c r="D6" s="2">
        <f>B6+C6</f>
        <v>12149359</v>
      </c>
      <c r="E6" s="6" t="s">
        <v>9</v>
      </c>
      <c r="F6" s="7">
        <v>-0.03</v>
      </c>
      <c r="G6" s="2">
        <f>D6*F6</f>
        <v>-364480.76999999996</v>
      </c>
      <c r="H6" s="6" t="s">
        <v>0</v>
      </c>
      <c r="I6" s="8"/>
    </row>
    <row r="7" spans="1:9" x14ac:dyDescent="0.25">
      <c r="A7" s="5" t="s">
        <v>1</v>
      </c>
      <c r="B7" s="2">
        <v>4686265</v>
      </c>
      <c r="C7" s="2">
        <v>215643</v>
      </c>
      <c r="D7" s="2">
        <f>B7+C7</f>
        <v>4901908</v>
      </c>
      <c r="E7" s="6" t="s">
        <v>9</v>
      </c>
      <c r="F7" s="7">
        <v>-0.03</v>
      </c>
      <c r="G7" s="2">
        <f t="shared" ref="G7:G9" si="0">D7*F7</f>
        <v>-147057.24</v>
      </c>
      <c r="H7" s="6" t="s">
        <v>0</v>
      </c>
      <c r="I7" s="8"/>
    </row>
    <row r="8" spans="1:9" x14ac:dyDescent="0.25">
      <c r="A8" s="5" t="s">
        <v>2</v>
      </c>
      <c r="B8" s="2">
        <v>87689</v>
      </c>
      <c r="C8" s="2">
        <v>2445</v>
      </c>
      <c r="D8" s="2">
        <f>B8+C8</f>
        <v>90134</v>
      </c>
      <c r="E8" s="6" t="s">
        <v>9</v>
      </c>
      <c r="F8" s="7">
        <v>-0.03</v>
      </c>
      <c r="G8" s="2">
        <f t="shared" si="0"/>
        <v>-2704.02</v>
      </c>
      <c r="H8" s="6" t="s">
        <v>0</v>
      </c>
      <c r="I8" s="8"/>
    </row>
    <row r="9" spans="1:9" x14ac:dyDescent="0.25">
      <c r="A9" s="5" t="s">
        <v>4</v>
      </c>
      <c r="B9" s="3">
        <v>54763</v>
      </c>
      <c r="C9" s="3">
        <v>980</v>
      </c>
      <c r="D9" s="3">
        <f>B9+C9</f>
        <v>55743</v>
      </c>
      <c r="E9" s="6" t="s">
        <v>9</v>
      </c>
      <c r="F9" s="7">
        <v>-0.03</v>
      </c>
      <c r="G9" s="3">
        <f t="shared" si="0"/>
        <v>-1672.29</v>
      </c>
      <c r="H9" s="6" t="s">
        <v>0</v>
      </c>
      <c r="I9" s="8"/>
    </row>
    <row r="10" spans="1:9" x14ac:dyDescent="0.25">
      <c r="A10" s="5" t="s">
        <v>5</v>
      </c>
      <c r="B10" s="2">
        <f>SUM(B6:B9)</f>
        <v>16431507</v>
      </c>
      <c r="C10" s="2">
        <f>SUM(C6:C9)</f>
        <v>765637</v>
      </c>
      <c r="D10" s="2">
        <f>SUM(D6:D9)</f>
        <v>17197144</v>
      </c>
      <c r="E10" s="2"/>
      <c r="F10" s="2"/>
      <c r="G10" s="2">
        <f>SUM(G6:G9)</f>
        <v>-515914.31999999995</v>
      </c>
      <c r="H10" s="8">
        <f>G10+G19</f>
        <v>-703707.13247999991</v>
      </c>
    </row>
    <row r="11" spans="1:9" x14ac:dyDescent="0.25">
      <c r="B11" s="2"/>
      <c r="C11" s="2"/>
      <c r="D11" s="2"/>
      <c r="E11" s="2"/>
      <c r="F11" s="2"/>
      <c r="G11" s="2"/>
      <c r="H11" s="2"/>
    </row>
    <row r="12" spans="1:9" x14ac:dyDescent="0.25">
      <c r="B12" s="2"/>
      <c r="C12" s="2"/>
      <c r="D12" s="2"/>
      <c r="E12" s="2"/>
      <c r="F12" s="2"/>
      <c r="G12" s="2"/>
      <c r="H12" s="2"/>
    </row>
    <row r="13" spans="1:9" x14ac:dyDescent="0.25">
      <c r="B13" s="9" t="s">
        <v>14</v>
      </c>
      <c r="C13" s="9"/>
      <c r="D13" s="9"/>
    </row>
    <row r="14" spans="1:9" x14ac:dyDescent="0.25">
      <c r="B14" s="4" t="s">
        <v>7</v>
      </c>
      <c r="C14" s="4" t="s">
        <v>8</v>
      </c>
      <c r="D14" s="4" t="s">
        <v>5</v>
      </c>
      <c r="E14" s="4"/>
      <c r="F14" s="4" t="s">
        <v>6</v>
      </c>
      <c r="G14" s="4" t="s">
        <v>10</v>
      </c>
      <c r="H14" s="4"/>
    </row>
    <row r="15" spans="1:9" x14ac:dyDescent="0.25">
      <c r="A15" s="5" t="s">
        <v>3</v>
      </c>
      <c r="B15" s="2">
        <f>B6*36.4%</f>
        <v>4223415.5599999996</v>
      </c>
      <c r="C15" s="2">
        <f t="shared" ref="C15:D15" si="1">C6*36.4%</f>
        <v>198951.11600000001</v>
      </c>
      <c r="D15" s="2">
        <f t="shared" si="1"/>
        <v>4422366.676</v>
      </c>
      <c r="E15" s="6" t="s">
        <v>9</v>
      </c>
      <c r="F15" s="7">
        <v>-0.03</v>
      </c>
      <c r="G15" s="2">
        <f>D15*F15</f>
        <v>-132671.00028000001</v>
      </c>
      <c r="H15" s="6" t="s">
        <v>16</v>
      </c>
      <c r="I15" s="8"/>
    </row>
    <row r="16" spans="1:9" x14ac:dyDescent="0.25">
      <c r="A16" s="5" t="s">
        <v>1</v>
      </c>
      <c r="B16" s="2">
        <f t="shared" ref="B16:D16" si="2">B7*36.4%</f>
        <v>1705800.46</v>
      </c>
      <c r="C16" s="2">
        <f t="shared" si="2"/>
        <v>78494.051999999996</v>
      </c>
      <c r="D16" s="2">
        <f t="shared" si="2"/>
        <v>1784294.5119999999</v>
      </c>
      <c r="E16" s="6" t="s">
        <v>9</v>
      </c>
      <c r="F16" s="7">
        <v>-0.03</v>
      </c>
      <c r="G16" s="2">
        <f t="shared" ref="G16:G18" si="3">D16*F16</f>
        <v>-53528.835359999997</v>
      </c>
      <c r="H16" s="6" t="s">
        <v>16</v>
      </c>
      <c r="I16" s="8"/>
    </row>
    <row r="17" spans="1:9" x14ac:dyDescent="0.25">
      <c r="A17" s="5" t="s">
        <v>2</v>
      </c>
      <c r="B17" s="2">
        <f t="shared" ref="B17:D17" si="4">B8*36.4%</f>
        <v>31918.795999999998</v>
      </c>
      <c r="C17" s="2">
        <f t="shared" si="4"/>
        <v>889.98</v>
      </c>
      <c r="D17" s="2">
        <f t="shared" si="4"/>
        <v>32808.775999999998</v>
      </c>
      <c r="E17" s="6" t="s">
        <v>9</v>
      </c>
      <c r="F17" s="7">
        <v>-0.03</v>
      </c>
      <c r="G17" s="2">
        <f t="shared" si="3"/>
        <v>-984.2632799999999</v>
      </c>
      <c r="H17" s="6" t="s">
        <v>16</v>
      </c>
      <c r="I17" s="8"/>
    </row>
    <row r="18" spans="1:9" x14ac:dyDescent="0.25">
      <c r="A18" s="5" t="s">
        <v>4</v>
      </c>
      <c r="B18" s="3">
        <f t="shared" ref="B18:D18" si="5">B9*36.4%</f>
        <v>19933.732</v>
      </c>
      <c r="C18" s="3">
        <f t="shared" si="5"/>
        <v>356.71999999999997</v>
      </c>
      <c r="D18" s="3">
        <f t="shared" si="5"/>
        <v>20290.452000000001</v>
      </c>
      <c r="E18" s="6" t="s">
        <v>9</v>
      </c>
      <c r="F18" s="7">
        <v>-0.03</v>
      </c>
      <c r="G18" s="3">
        <f t="shared" si="3"/>
        <v>-608.71356000000003</v>
      </c>
      <c r="H18" s="6" t="s">
        <v>16</v>
      </c>
      <c r="I18" s="8"/>
    </row>
    <row r="19" spans="1:9" x14ac:dyDescent="0.25">
      <c r="A19" s="5" t="s">
        <v>5</v>
      </c>
      <c r="B19" s="2">
        <f>SUM(B15:B18)</f>
        <v>5981068.5479999995</v>
      </c>
      <c r="C19" s="2">
        <f>SUM(C15:C18)</f>
        <v>278691.86799999996</v>
      </c>
      <c r="D19" s="2">
        <f>SUM(D15:D18)</f>
        <v>6259760.4159999993</v>
      </c>
      <c r="E19" s="2"/>
      <c r="F19" s="2"/>
      <c r="G19" s="2">
        <f>SUM(G15:G18)</f>
        <v>-187792.81248000002</v>
      </c>
      <c r="H19" s="2"/>
    </row>
    <row r="20" spans="1:9" x14ac:dyDescent="0.25">
      <c r="B20" s="2"/>
      <c r="C20" s="2"/>
      <c r="D20" s="2"/>
      <c r="E20" s="2"/>
      <c r="F20" s="2"/>
      <c r="G20" s="2"/>
      <c r="H20" s="2"/>
    </row>
    <row r="21" spans="1:9" x14ac:dyDescent="0.25">
      <c r="B21" s="2"/>
      <c r="C21" s="2"/>
      <c r="D21" s="2"/>
      <c r="E21" s="2"/>
      <c r="F21" s="2"/>
      <c r="G21" s="2"/>
      <c r="H21" s="2"/>
    </row>
    <row r="22" spans="1:9" x14ac:dyDescent="0.25">
      <c r="B22" s="2"/>
      <c r="C22" s="2"/>
      <c r="D22" s="2"/>
      <c r="E22" s="2"/>
      <c r="F22" s="2"/>
      <c r="G22" s="2"/>
      <c r="H22" s="2"/>
    </row>
    <row r="23" spans="1:9" x14ac:dyDescent="0.25">
      <c r="B23" s="9" t="s">
        <v>13</v>
      </c>
      <c r="C23" s="9"/>
      <c r="D23" s="9"/>
      <c r="E23" s="2"/>
      <c r="F23" s="2"/>
      <c r="G23" s="2"/>
      <c r="H23" s="2"/>
    </row>
    <row r="24" spans="1:9" x14ac:dyDescent="0.25">
      <c r="B24" s="4" t="s">
        <v>7</v>
      </c>
      <c r="C24" s="4" t="s">
        <v>8</v>
      </c>
      <c r="D24" s="4" t="s">
        <v>5</v>
      </c>
      <c r="E24" s="4"/>
      <c r="F24" s="4"/>
      <c r="G24" s="4"/>
      <c r="H24" s="4"/>
    </row>
    <row r="25" spans="1:9" x14ac:dyDescent="0.25">
      <c r="A25" s="5" t="s">
        <v>3</v>
      </c>
      <c r="B25" s="2">
        <f>'[1]G2-12 to 19 Supplement FN'!$AB$102</f>
        <v>12122361.437981751</v>
      </c>
      <c r="C25" s="2">
        <v>941751</v>
      </c>
      <c r="D25" s="2">
        <f>B25+C25</f>
        <v>13064112.437981751</v>
      </c>
      <c r="E25" s="6" t="s">
        <v>9</v>
      </c>
      <c r="F25" s="7">
        <v>-0.03</v>
      </c>
      <c r="G25" s="2">
        <f t="shared" ref="G25:G28" si="6">D25*F25</f>
        <v>-391923.37313945254</v>
      </c>
      <c r="H25" s="6" t="s">
        <v>0</v>
      </c>
      <c r="I25" s="8"/>
    </row>
    <row r="26" spans="1:9" x14ac:dyDescent="0.25">
      <c r="A26" s="5" t="s">
        <v>1</v>
      </c>
      <c r="B26" s="2">
        <v>4877219</v>
      </c>
      <c r="C26" s="2">
        <v>366271</v>
      </c>
      <c r="D26" s="2">
        <f>B26+C26</f>
        <v>5243490</v>
      </c>
      <c r="E26" s="6" t="s">
        <v>9</v>
      </c>
      <c r="F26" s="7">
        <v>-0.03</v>
      </c>
      <c r="G26" s="2">
        <f t="shared" si="6"/>
        <v>-157304.69999999998</v>
      </c>
      <c r="H26" s="6" t="s">
        <v>0</v>
      </c>
      <c r="I26" s="8"/>
    </row>
    <row r="27" spans="1:9" x14ac:dyDescent="0.25">
      <c r="A27" s="5" t="s">
        <v>2</v>
      </c>
      <c r="B27" s="2">
        <v>90834</v>
      </c>
      <c r="C27" s="2">
        <v>3060</v>
      </c>
      <c r="D27" s="2">
        <f>B27+C27</f>
        <v>93894</v>
      </c>
      <c r="E27" s="6" t="s">
        <v>9</v>
      </c>
      <c r="F27" s="7">
        <v>-0.03</v>
      </c>
      <c r="G27" s="2">
        <f t="shared" si="6"/>
        <v>-2816.8199999999997</v>
      </c>
      <c r="H27" s="6" t="s">
        <v>0</v>
      </c>
      <c r="I27" s="8"/>
    </row>
    <row r="28" spans="1:9" x14ac:dyDescent="0.25">
      <c r="A28" s="5" t="s">
        <v>4</v>
      </c>
      <c r="B28" s="3">
        <v>56350</v>
      </c>
      <c r="C28" s="3">
        <v>1933</v>
      </c>
      <c r="D28" s="3">
        <f>B28+C28</f>
        <v>58283</v>
      </c>
      <c r="E28" s="6" t="s">
        <v>9</v>
      </c>
      <c r="F28" s="7">
        <v>-0.03</v>
      </c>
      <c r="G28" s="3">
        <f t="shared" si="6"/>
        <v>-1748.49</v>
      </c>
      <c r="H28" s="6" t="s">
        <v>0</v>
      </c>
      <c r="I28" s="8"/>
    </row>
    <row r="29" spans="1:9" x14ac:dyDescent="0.25">
      <c r="A29" s="5" t="s">
        <v>5</v>
      </c>
      <c r="B29" s="2">
        <f>SUM(B25:B28)</f>
        <v>17146764.437981751</v>
      </c>
      <c r="C29" s="2">
        <f t="shared" ref="C29" si="7">SUM(C25:C28)</f>
        <v>1313015</v>
      </c>
      <c r="D29" s="2">
        <f t="shared" ref="D29" si="8">SUM(D25:D28)</f>
        <v>18459779.437981751</v>
      </c>
      <c r="E29" s="2"/>
      <c r="F29" s="2"/>
      <c r="G29" s="2">
        <f t="shared" ref="G29" si="9">SUM(G25:G28)</f>
        <v>-553793.38313945243</v>
      </c>
      <c r="H29" s="8">
        <f>G29+G39</f>
        <v>-755374.17460221308</v>
      </c>
    </row>
    <row r="30" spans="1:9" x14ac:dyDescent="0.25">
      <c r="B30" s="2"/>
      <c r="C30" s="2"/>
      <c r="D30" s="2"/>
      <c r="E30" s="2"/>
      <c r="F30" s="2"/>
      <c r="G30" s="2"/>
      <c r="H30" s="2"/>
    </row>
    <row r="31" spans="1:9" x14ac:dyDescent="0.25">
      <c r="B31" s="2"/>
      <c r="C31" s="2"/>
      <c r="D31" s="2"/>
      <c r="E31" s="2"/>
      <c r="F31" s="2"/>
      <c r="G31" s="2"/>
      <c r="H31" s="2"/>
    </row>
    <row r="32" spans="1:9" x14ac:dyDescent="0.25">
      <c r="B32" s="2"/>
      <c r="C32" s="2"/>
      <c r="D32" s="2"/>
      <c r="E32" s="2"/>
      <c r="F32" s="2"/>
      <c r="G32" s="2"/>
      <c r="H32" s="2"/>
    </row>
    <row r="33" spans="1:8" x14ac:dyDescent="0.25">
      <c r="B33" s="9" t="s">
        <v>15</v>
      </c>
      <c r="C33" s="9"/>
      <c r="D33" s="9"/>
      <c r="E33" s="2"/>
      <c r="F33" s="2"/>
      <c r="G33" s="2"/>
      <c r="H33" s="2"/>
    </row>
    <row r="34" spans="1:8" x14ac:dyDescent="0.25">
      <c r="B34" s="4" t="s">
        <v>7</v>
      </c>
      <c r="C34" s="4" t="s">
        <v>8</v>
      </c>
      <c r="D34" s="4" t="s">
        <v>5</v>
      </c>
      <c r="E34" s="4"/>
      <c r="F34" s="4"/>
      <c r="G34" s="4"/>
      <c r="H34" s="4"/>
    </row>
    <row r="35" spans="1:8" x14ac:dyDescent="0.25">
      <c r="A35" s="5" t="s">
        <v>3</v>
      </c>
      <c r="B35" s="2">
        <f>B25*36.4%</f>
        <v>4412539.5634253575</v>
      </c>
      <c r="C35" s="2">
        <f t="shared" ref="C35:D35" si="10">C25*36.4%</f>
        <v>342797.364</v>
      </c>
      <c r="D35" s="2">
        <f t="shared" si="10"/>
        <v>4755336.9274253575</v>
      </c>
      <c r="E35" s="6" t="s">
        <v>9</v>
      </c>
      <c r="F35" s="7">
        <v>-0.03</v>
      </c>
      <c r="G35" s="2">
        <f t="shared" ref="G35:G38" si="11">D35*F35</f>
        <v>-142660.10782276071</v>
      </c>
      <c r="H35" s="6" t="s">
        <v>16</v>
      </c>
    </row>
    <row r="36" spans="1:8" x14ac:dyDescent="0.25">
      <c r="A36" s="5" t="s">
        <v>1</v>
      </c>
      <c r="B36" s="2">
        <f t="shared" ref="B36:D36" si="12">B26*36.4%</f>
        <v>1775307.716</v>
      </c>
      <c r="C36" s="2">
        <f t="shared" si="12"/>
        <v>133322.644</v>
      </c>
      <c r="D36" s="2">
        <f t="shared" si="12"/>
        <v>1908630.3599999999</v>
      </c>
      <c r="E36" s="6" t="s">
        <v>9</v>
      </c>
      <c r="F36" s="7">
        <v>-0.03</v>
      </c>
      <c r="G36" s="2">
        <f t="shared" si="11"/>
        <v>-57258.910799999991</v>
      </c>
      <c r="H36" s="6" t="s">
        <v>16</v>
      </c>
    </row>
    <row r="37" spans="1:8" x14ac:dyDescent="0.25">
      <c r="A37" s="5" t="s">
        <v>2</v>
      </c>
      <c r="B37" s="2">
        <f t="shared" ref="B37:D37" si="13">B27*36.4%</f>
        <v>33063.576000000001</v>
      </c>
      <c r="C37" s="2">
        <f t="shared" si="13"/>
        <v>1113.8399999999999</v>
      </c>
      <c r="D37" s="2">
        <f t="shared" si="13"/>
        <v>34177.415999999997</v>
      </c>
      <c r="E37" s="6" t="s">
        <v>9</v>
      </c>
      <c r="F37" s="7">
        <v>-0.03</v>
      </c>
      <c r="G37" s="2">
        <f t="shared" si="11"/>
        <v>-1025.3224799999998</v>
      </c>
      <c r="H37" s="6" t="s">
        <v>16</v>
      </c>
    </row>
    <row r="38" spans="1:8" x14ac:dyDescent="0.25">
      <c r="A38" s="5" t="s">
        <v>4</v>
      </c>
      <c r="B38" s="3">
        <f t="shared" ref="B38:D38" si="14">B28*36.4%</f>
        <v>20511.399999999998</v>
      </c>
      <c r="C38" s="3">
        <f t="shared" si="14"/>
        <v>703.61199999999997</v>
      </c>
      <c r="D38" s="3">
        <f t="shared" si="14"/>
        <v>21215.011999999999</v>
      </c>
      <c r="E38" s="6" t="s">
        <v>9</v>
      </c>
      <c r="F38" s="7">
        <v>-0.03</v>
      </c>
      <c r="G38" s="3">
        <f t="shared" si="11"/>
        <v>-636.45035999999993</v>
      </c>
      <c r="H38" s="6" t="s">
        <v>16</v>
      </c>
    </row>
    <row r="39" spans="1:8" x14ac:dyDescent="0.25">
      <c r="A39" s="5" t="s">
        <v>5</v>
      </c>
      <c r="B39" s="2">
        <f>SUM(B35:B38)</f>
        <v>6241422.2554253582</v>
      </c>
      <c r="C39" s="2">
        <f t="shared" ref="C39:D39" si="15">SUM(C35:C38)</f>
        <v>477937.46000000008</v>
      </c>
      <c r="D39" s="2">
        <f t="shared" si="15"/>
        <v>6719359.7154253582</v>
      </c>
      <c r="E39" s="2"/>
      <c r="F39" s="2"/>
      <c r="G39" s="2">
        <f t="shared" ref="G39" si="16">SUM(G35:G38)</f>
        <v>-201580.79146276068</v>
      </c>
      <c r="H39" s="2"/>
    </row>
  </sheetData>
  <mergeCells count="4">
    <mergeCell ref="B4:D4"/>
    <mergeCell ref="B23:D23"/>
    <mergeCell ref="B13:D13"/>
    <mergeCell ref="B33:D33"/>
  </mergeCells>
  <pageMargins left="0.7" right="0.7" top="0.75" bottom="0.75" header="0.3" footer="0.3"/>
  <pageSetup scale="80" orientation="landscape" verticalDpi="1200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 A C T I V E ! 1 5 6 7 6 8 7 3 . 1 < / d o c u m e n t i d >  
     < s e n d e r i d > K E A B E T < / s e n d e r i d >  
     < s e n d e r e m a i l > B K E A T I N G @ G U N S T E R . C O M < / s e n d e r e m a i l >  
     < l a s t m o d i f i e d > 2 0 2 2 - 0 6 - 1 3 T 2 2 : 1 6 : 2 3 . 0 0 0 0 0 0 0 - 0 4 : 0 0 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Vacancy Rate</vt:lpstr>
      <vt:lpstr>'Vacancy Rate'!Print_Area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cp:lastPrinted>2022-03-11T21:26:40Z</cp:lastPrinted>
  <dcterms:created xsi:type="dcterms:W3CDTF">2022-03-09T15:50:36Z</dcterms:created>
  <dcterms:modified xsi:type="dcterms:W3CDTF">2022-06-14T02:16:23Z</dcterms:modified>
</cp:coreProperties>
</file>