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 - Beth General\BATES Documents\Greg's Docs\"/>
    </mc:Choice>
  </mc:AlternateContent>
  <bookViews>
    <workbookView xWindow="28680" yWindow="-120" windowWidth="29040" windowHeight="15840" activeTab="0"/>
  </bookViews>
  <sheets>
    <sheet name="Volumes" sheetId="4" r:id="rId2"/>
    <sheet name="Bill Count" sheetId="6" r:id="rId3"/>
    <sheet name="UPC" sheetId="7" r:id="rId4"/>
  </sheets>
  <definedNames/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1" i="4" l="1"/>
</calcChain>
</file>

<file path=xl/sharedStrings.xml><?xml version="1.0" encoding="utf-8"?>
<sst xmlns="http://schemas.openxmlformats.org/spreadsheetml/2006/main" count="396" uniqueCount="76">
  <si>
    <t>FPUC - General Service-1</t>
  </si>
  <si>
    <t>FPUC - General Service - 2</t>
  </si>
  <si>
    <t>FPUC - Large Volume Service</t>
  </si>
  <si>
    <t>FPUC - Large Volume Transportation Service</t>
  </si>
  <si>
    <t>FPUC - Residential Service</t>
  </si>
  <si>
    <t>CFG - Firm Transportation Service - 1 Non-Residential</t>
  </si>
  <si>
    <t>CFG - Firm Transportation Service - 1 (Fixed Non-Residential)</t>
  </si>
  <si>
    <t>CFG - Firm Transportation Service - 1 (Fixed Residential)</t>
  </si>
  <si>
    <t>CFG - Firm Transportation Service - 1 Residential</t>
  </si>
  <si>
    <t>CFG - Firm Transportation Service - 10</t>
  </si>
  <si>
    <t>CFG - Firm Transportation Service - 11</t>
  </si>
  <si>
    <t>CFG - Firm Transportation Service - 12</t>
  </si>
  <si>
    <t>CFG - Firm Transportation Service - 2 (Fixed Non-Residential)</t>
  </si>
  <si>
    <t>CFG - Firm Transportation Service - 2 (Fixed Residential)</t>
  </si>
  <si>
    <t>CFG - Firm Transportation Service - 2 Non-Residential</t>
  </si>
  <si>
    <t>CFG - Firm Transportation Service - 2 Residential</t>
  </si>
  <si>
    <t>CFG - Firm Transportation Service - 2.1 Non-Residential</t>
  </si>
  <si>
    <t>CFG - Firm Transportation Service - 2.1 (Fixed Non-Residential)</t>
  </si>
  <si>
    <t>CFG - Firm Transportation Service - 2.1 (Fixed Residential)</t>
  </si>
  <si>
    <t>CFG - Firm Transportation Service - 2.1 Residential</t>
  </si>
  <si>
    <t>CFG - Firm Transportation Service - 3.1 (Fixed Non-Residential)</t>
  </si>
  <si>
    <t>CFG - Firm Transportation Service - 3 (Fixed Non-Residential)</t>
  </si>
  <si>
    <t>CFG - Firm Transportation Service - 3 Non-Residential</t>
  </si>
  <si>
    <t>CFG - Firm Transportation Service - 3 Residential</t>
  </si>
  <si>
    <t>CFG - Firm Transportation Service - 3.1 Non-Residential</t>
  </si>
  <si>
    <t>CFG - Firm Transportation Service - 4</t>
  </si>
  <si>
    <t>CFG - Firm Transportation Service - 5</t>
  </si>
  <si>
    <t>CFG - Firm Transportation Service - 6</t>
  </si>
  <si>
    <t>CFG - Firm Transportation Service - 7</t>
  </si>
  <si>
    <t>CFG - Firm Transportation Service - 8</t>
  </si>
  <si>
    <t>CFG - Firm Transportation Service - 9</t>
  </si>
  <si>
    <t>CFG - Firm Transportation Service - A Non-Residential</t>
  </si>
  <si>
    <t>CFG - Firm Transportation Service - A (Fixed Residential)</t>
  </si>
  <si>
    <t>CFG - Firm Transportation Service - A Residential</t>
  </si>
  <si>
    <t>CFG - Firm Transportation Service - B Non-Residential</t>
  </si>
  <si>
    <t>CFG - Firm Transportation Service - B (Fixed Residential)</t>
  </si>
  <si>
    <t>CFG - Firm Transportation Service - B Residential</t>
  </si>
  <si>
    <t>FPUC - General Transportation Service -1</t>
  </si>
  <si>
    <t>FPUC - General Transportation Service-2</t>
  </si>
  <si>
    <t>FPUC - Commercial Standby Generator Service</t>
  </si>
  <si>
    <t>FPUC - Gas Lighting Service</t>
  </si>
  <si>
    <t>FPUC - Interruptible Transportation Service (ITS)</t>
  </si>
  <si>
    <t>FPUC - Residential Standby Generator Service</t>
  </si>
  <si>
    <t>Indiantown - Transportation Service 1</t>
  </si>
  <si>
    <t>Indiantown - Transportation Service 2</t>
  </si>
  <si>
    <t>Indiantown - Transportation Service 3</t>
  </si>
  <si>
    <t>Indiantown - Transportation Service 4</t>
  </si>
  <si>
    <t>Indiantown - Transportation Service NGV</t>
  </si>
  <si>
    <t>Ft. Meade - Residential Service</t>
  </si>
  <si>
    <t>Ft. Meade - General Service-1</t>
  </si>
  <si>
    <t>Ft. Meade - General Transportation Service-1</t>
  </si>
  <si>
    <t>Ft. Meade - Large Volume Service</t>
  </si>
  <si>
    <t>Ft. Meade - Large Volume Transportation Service</t>
  </si>
  <si>
    <t>Ft. Meade - Natural Gas Vehicle Service</t>
  </si>
  <si>
    <t>Ft. Meade - Natural Gas Vehicle Transportation Service</t>
  </si>
  <si>
    <t>FPUC - Interruptible Service (IS)</t>
  </si>
  <si>
    <t>FPUC - Natural Gas Vehicle Service</t>
  </si>
  <si>
    <t>FPUC - Natural Gas Vehicle Transportation Service</t>
  </si>
  <si>
    <t>FPUC - Gas Lighting Transportation Service</t>
  </si>
  <si>
    <t>CFG - Firm Transportation Service - A (Fixed Non-Residential)</t>
  </si>
  <si>
    <t>CFG - Firm Transportation Service - B (Fixed Non-Residential)</t>
  </si>
  <si>
    <t>CFG - Firm Transportation Service - 3 (Fixed Residential)</t>
  </si>
  <si>
    <t>CFG - Firm Transportation Service - 13</t>
  </si>
  <si>
    <t>CFG - Firm Transportation Service - NGV</t>
  </si>
  <si>
    <t>Modeled UPC</t>
  </si>
  <si>
    <t>Base Period</t>
  </si>
  <si>
    <t>UPC Growth Rate</t>
  </si>
  <si>
    <t>Historical Average</t>
  </si>
  <si>
    <t>Adjusted</t>
  </si>
  <si>
    <t>Billing Determinant Forecast Method</t>
  </si>
  <si>
    <t>Rate Class</t>
  </si>
  <si>
    <t>Total</t>
  </si>
  <si>
    <t>Florida Public Utilities Company</t>
  </si>
  <si>
    <t>Docket No.: 20220067-GU</t>
  </si>
  <si>
    <t>Witness: J. Taylor</t>
  </si>
  <si>
    <t>Staff POD 2-10 Attachment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</si>
</sst>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 val="single"/>
      <sz val="11"/>
      <color theme="1"/>
      <name val="Calibri"/>
      <family val="2"/>
      <scheme val="minor"/>
    </font>
    <font>
      <b/>
      <u val="single"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164" fontId="0" fillId="0" borderId="0" xfId="18" applyNumberFormat="1" applyFont="1"/>
    <xf numFmtId="0" fontId="0" fillId="0" borderId="0" xfId="18" applyNumberFormat="1" applyFont="1"/>
    <xf numFmtId="0" fontId="0" fillId="0" borderId="0" xfId="0" applyFont="1"/>
    <xf numFmtId="0" fontId="0" fillId="0" borderId="0" xfId="0" applyFill="1"/>
    <xf numFmtId="0" fontId="2" fillId="0" borderId="0" xfId="0" applyFont="1" applyFill="1"/>
    <xf numFmtId="0" fontId="0" fillId="0" borderId="0" xfId="0" applyFont="1" applyFill="1"/>
    <xf numFmtId="9" fontId="0" fillId="0" borderId="0" xfId="15" applyFont="1"/>
    <xf numFmtId="0" fontId="3" fillId="0" borderId="0" xfId="0" applyFont="1"/>
    <xf numFmtId="9" fontId="3" fillId="0" borderId="0" xfId="15" applyFont="1"/>
    <xf numFmtId="0" fontId="4" fillId="0" borderId="0" xfId="0" applyFont="1"/>
    <xf numFmtId="9" fontId="4" fillId="0" borderId="0" xfId="15" applyFont="1"/>
    <xf numFmtId="0" fontId="0" fillId="0" borderId="0" xfId="18" applyNumberFormat="1" applyFont="1" applyFill="1"/>
    <xf numFmtId="164" fontId="0" fillId="0" borderId="0" xfId="18" applyNumberFormat="1" applyFont="1" applyFill="1"/>
    <xf numFmtId="164" fontId="2" fillId="0" borderId="0" xfId="0" applyNumberFormat="1" applyFont="1" applyFill="1"/>
    <xf numFmtId="164" fontId="2" fillId="0" borderId="0" xfId="18" applyNumberFormat="1" applyFont="1" applyFill="1"/>
    <xf numFmtId="164" fontId="3" fillId="0" borderId="0" xfId="18" applyNumberFormat="1" applyFont="1" applyFill="1"/>
    <xf numFmtId="164" fontId="4" fillId="0" borderId="0" xfId="18" applyNumberFormat="1" applyFont="1" applyFill="1"/>
    <xf numFmtId="164" fontId="3" fillId="0" borderId="0" xfId="18" applyNumberFormat="1" applyFont="1"/>
    <xf numFmtId="9" fontId="2" fillId="0" borderId="0" xfId="15" applyFont="1" applyFill="1"/>
    <xf numFmtId="9" fontId="4" fillId="0" borderId="0" xfId="15" applyFont="1" applyFill="1"/>
    <xf numFmtId="164" fontId="2" fillId="0" borderId="1" xfId="18" applyNumberFormat="1" applyFont="1" applyFill="1" applyBorder="1"/>
    <xf numFmtId="164" fontId="4" fillId="0" borderId="1" xfId="18" applyNumberFormat="1" applyFont="1" applyFill="1" applyBorder="1"/>
    <xf numFmtId="9" fontId="2" fillId="0" borderId="1" xfId="15" applyFont="1" applyBorder="1"/>
    <xf numFmtId="9" fontId="4" fillId="0" borderId="1" xfId="15" applyFont="1" applyBorder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18" applyNumberFormat="1" applyFont="1" applyAlignment="1">
      <alignment horizontal="center" vertical="center"/>
    </xf>
    <xf numFmtId="0" fontId="6" fillId="0" borderId="0" xfId="18" applyNumberFormat="1" applyFont="1" applyFill="1" applyAlignment="1">
      <alignment horizontal="center" vertical="center"/>
    </xf>
    <xf numFmtId="0" fontId="7" fillId="0" borderId="0" xfId="18" applyNumberFormat="1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6" fillId="0" borderId="0" xfId="0" applyNumberFormat="1" applyFont="1"/>
    <xf numFmtId="0" fontId="6" fillId="0" borderId="0" xfId="18" applyNumberFormat="1" applyFont="1"/>
    <xf numFmtId="0" fontId="6" fillId="0" borderId="0" xfId="18" applyNumberFormat="1" applyFont="1" applyFill="1"/>
    <xf numFmtId="0" fontId="7" fillId="0" borderId="0" xfId="18" applyNumberFormat="1" applyFont="1" applyFill="1"/>
    <xf numFmtId="0" fontId="7" fillId="0" borderId="0" xfId="0" applyNumberFormat="1" applyFont="1"/>
    <xf numFmtId="164" fontId="6" fillId="0" borderId="0" xfId="18" applyNumberFormat="1" applyFont="1" applyAlignment="1">
      <alignment horizontal="center" vertical="center"/>
    </xf>
    <xf numFmtId="10" fontId="3" fillId="0" borderId="0" xfId="15" applyNumberFormat="1" applyFont="1"/>
    <xf numFmtId="10" fontId="4" fillId="0" borderId="1" xfId="15" applyNumberFormat="1" applyFont="1" applyBorder="1"/>
    <xf numFmtId="164" fontId="0" fillId="0" borderId="0" xfId="0" applyNumberForma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calcChain" Target="calcChain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1"/>
  <sheetViews>
    <sheetView tabSelected="1" zoomScale="85" zoomScaleNormal="85" workbookViewId="0" topLeftCell="B1">
      <selection pane="topLeft" activeCell="D16" sqref="D16"/>
    </sheetView>
  </sheetViews>
  <sheetFormatPr defaultColWidth="9.14428571428571" defaultRowHeight="15"/>
  <cols>
    <col min="1" max="1" width="57.5714285714286" style="4" bestFit="1" customWidth="1"/>
    <col min="2" max="2" width="21.1428571428571" style="4" customWidth="1"/>
    <col min="3" max="3" width="15.2857142857143" style="2" bestFit="1" customWidth="1"/>
    <col min="4" max="4" width="15.5714285714286" style="2" bestFit="1" customWidth="1"/>
    <col min="5" max="8" width="15.2857142857143" style="4" bestFit="1" customWidth="1"/>
    <col min="9" max="11" width="15.2857142857143" style="7" bestFit="1" customWidth="1"/>
    <col min="12" max="12" width="15.2857142857143" style="14" bestFit="1" customWidth="1"/>
    <col min="13" max="14" width="15.2857142857143" style="17" bestFit="1" customWidth="1"/>
    <col min="15" max="15" width="14.2857142857143" style="2" bestFit="1" customWidth="1"/>
    <col min="16" max="24" width="9.28571428571429" style="4" bestFit="1" customWidth="1"/>
    <col min="25" max="26" width="9.28571428571429" style="11" bestFit="1" customWidth="1"/>
    <col min="27" max="16384" width="9.14285714285714" style="4"/>
  </cols>
  <sheetData>
    <row r="1" spans="1:1" ht="15">
      <c r="A1" s="27" t="s">
        <v>72</v>
      </c>
    </row>
    <row r="2" spans="1:1" ht="15">
      <c r="A2" s="27" t="s">
        <v>73</v>
      </c>
    </row>
    <row r="3" spans="1:1" ht="15">
      <c r="A3" s="28" t="s">
        <v>74</v>
      </c>
    </row>
    <row r="4" spans="1:11" ht="15">
      <c r="A4" s="28" t="s">
        <v>75</v>
      </c>
      <c r="C4" s="3"/>
      <c r="D4" s="3"/>
      <c r="E4" s="3"/>
      <c r="F4" s="3"/>
      <c r="G4" s="3"/>
      <c r="H4" s="3"/>
      <c r="I4" s="13"/>
      <c r="J4" s="13"/>
      <c r="K4" s="13"/>
    </row>
    <row r="5" spans="1:11" ht="16.5" customHeight="1">
      <c r="A5" s="26"/>
      <c r="C5" s="3"/>
      <c r="D5" s="3"/>
      <c r="E5" s="3"/>
      <c r="F5" s="3"/>
      <c r="G5" s="3"/>
      <c r="H5" s="3"/>
      <c r="I5" s="13"/>
      <c r="J5" s="13"/>
      <c r="K5" s="13"/>
    </row>
    <row r="6" spans="1:26" s="34" customFormat="1" ht="30">
      <c r="A6" s="30" t="s">
        <v>70</v>
      </c>
      <c r="B6" s="30" t="s">
        <v>69</v>
      </c>
      <c r="C6" s="31">
        <v>2012</v>
      </c>
      <c r="D6" s="31">
        <f>C6+1</f>
        <v>2013</v>
      </c>
      <c r="E6" s="31">
        <f t="shared" si="0" ref="E6:N6">D6+1</f>
        <v>2014</v>
      </c>
      <c r="F6" s="31">
        <f t="shared" si="0"/>
        <v>2015</v>
      </c>
      <c r="G6" s="31">
        <f t="shared" si="0"/>
        <v>2016</v>
      </c>
      <c r="H6" s="31">
        <f t="shared" si="0"/>
        <v>2017</v>
      </c>
      <c r="I6" s="32">
        <f t="shared" si="0"/>
        <v>2018</v>
      </c>
      <c r="J6" s="32">
        <f t="shared" si="0"/>
        <v>2019</v>
      </c>
      <c r="K6" s="32">
        <f>J6+1</f>
        <v>2020</v>
      </c>
      <c r="L6" s="32">
        <f t="shared" si="0"/>
        <v>2021</v>
      </c>
      <c r="M6" s="33">
        <f>L6+1</f>
        <v>2022</v>
      </c>
      <c r="N6" s="33">
        <f t="shared" si="0"/>
        <v>2023</v>
      </c>
      <c r="O6" s="31"/>
      <c r="P6" s="34">
        <v>2013</v>
      </c>
      <c r="Q6" s="34">
        <f>P6+1</f>
        <v>2014</v>
      </c>
      <c r="R6" s="34">
        <f t="shared" si="1" ref="R6:Z6">Q6+1</f>
        <v>2015</v>
      </c>
      <c r="S6" s="34">
        <f t="shared" si="1"/>
        <v>2016</v>
      </c>
      <c r="T6" s="34">
        <f t="shared" si="1"/>
        <v>2017</v>
      </c>
      <c r="U6" s="34">
        <f t="shared" si="1"/>
        <v>2018</v>
      </c>
      <c r="V6" s="34">
        <f t="shared" si="1"/>
        <v>2019</v>
      </c>
      <c r="W6" s="34">
        <f t="shared" si="1"/>
        <v>2020</v>
      </c>
      <c r="X6" s="34">
        <f t="shared" si="1"/>
        <v>2021</v>
      </c>
      <c r="Y6" s="35">
        <f t="shared" si="1"/>
        <v>2022</v>
      </c>
      <c r="Z6" s="35">
        <f t="shared" si="1"/>
        <v>2023</v>
      </c>
    </row>
    <row r="7" spans="1:26" ht="15">
      <c r="A7" s="4" t="s">
        <v>43</v>
      </c>
      <c r="B7" s="4" t="s">
        <v>64</v>
      </c>
      <c r="C7" s="2">
        <v>138766.27999999898</v>
      </c>
      <c r="D7" s="2">
        <v>122593.61999999874</v>
      </c>
      <c r="E7" s="2">
        <v>119627.81999999973</v>
      </c>
      <c r="F7" s="2">
        <v>118990.51999999984</v>
      </c>
      <c r="G7" s="2">
        <v>114989.71000000033</v>
      </c>
      <c r="H7" s="2">
        <v>115449.29000000058</v>
      </c>
      <c r="I7" s="14">
        <v>116725.16999999959</v>
      </c>
      <c r="J7" s="14">
        <v>114642.48000000004</v>
      </c>
      <c r="K7" s="14">
        <v>120526.06999999999</v>
      </c>
      <c r="L7" s="14">
        <v>115897.47999999994</v>
      </c>
      <c r="M7" s="17">
        <v>99998.162151096345</v>
      </c>
      <c r="N7" s="17">
        <v>100248.67457788889</v>
      </c>
      <c r="P7" s="8">
        <f>IFERROR((D7-C7)/C7,0)</f>
        <v>-0.11654603697670901</v>
      </c>
      <c r="Q7" s="8">
        <f t="shared" si="2" ref="Q7:Z22">IFERROR((E7-D7)/D7,0)</f>
        <v>-0.024192123537905511</v>
      </c>
      <c r="R7" s="8">
        <f t="shared" si="2"/>
        <v>-0.0053273561283645222</v>
      </c>
      <c r="S7" s="8">
        <f t="shared" si="2"/>
        <v>-0.033622930633461577</v>
      </c>
      <c r="T7" s="8">
        <f t="shared" si="2"/>
        <v>0.0039967054443414791</v>
      </c>
      <c r="U7" s="8">
        <f t="shared" si="2"/>
        <v>0.011051432191562276</v>
      </c>
      <c r="V7" s="8">
        <f t="shared" si="2"/>
        <v>-0.017842681231473541</v>
      </c>
      <c r="W7" s="8">
        <f t="shared" si="2"/>
        <v>0.051321203100281418</v>
      </c>
      <c r="X7" s="8">
        <f t="shared" si="2"/>
        <v>-0.038403226787366872</v>
      </c>
      <c r="Y7" s="12">
        <f t="shared" si="2"/>
        <v>-0.1371843274668578</v>
      </c>
      <c r="Z7" s="12">
        <f t="shared" si="2"/>
        <v>0.0025051703091704828</v>
      </c>
    </row>
    <row r="8" spans="1:26" ht="15">
      <c r="A8" s="4" t="s">
        <v>44</v>
      </c>
      <c r="B8" s="4" t="s">
        <v>65</v>
      </c>
      <c r="C8" s="2">
        <v>75477.720000000045</v>
      </c>
      <c r="D8" s="2">
        <v>71888.659999999945</v>
      </c>
      <c r="E8" s="2">
        <v>69721.75999999998</v>
      </c>
      <c r="F8" s="2">
        <v>75565.570000000051</v>
      </c>
      <c r="G8" s="2">
        <v>83904.719999999958</v>
      </c>
      <c r="H8" s="2">
        <v>83432.410000000062</v>
      </c>
      <c r="I8" s="14">
        <v>84973.479999999967</v>
      </c>
      <c r="J8" s="14">
        <v>83536.339999999997</v>
      </c>
      <c r="K8" s="14">
        <v>80460.960000000006</v>
      </c>
      <c r="L8" s="14">
        <v>80956.949999999997</v>
      </c>
      <c r="M8" s="17">
        <v>80956.949999999997</v>
      </c>
      <c r="N8" s="17">
        <v>80956.949999999997</v>
      </c>
      <c r="P8" s="8">
        <f t="shared" si="3" ref="P8:Z44">IFERROR((D8-C8)/C8,0)</f>
        <v>-0.047551250885693119</v>
      </c>
      <c r="Q8" s="8">
        <f t="shared" si="2"/>
        <v>-0.030142445275791296</v>
      </c>
      <c r="R8" s="8">
        <f t="shared" si="2"/>
        <v>0.083816157251338355</v>
      </c>
      <c r="S8" s="8">
        <f t="shared" si="2"/>
        <v>0.11035647583945839</v>
      </c>
      <c r="T8" s="8">
        <f t="shared" si="2"/>
        <v>-0.0056291231291862491</v>
      </c>
      <c r="U8" s="8">
        <f t="shared" si="2"/>
        <v>0.01847087960182265</v>
      </c>
      <c r="V8" s="8">
        <f t="shared" si="2"/>
        <v>-0.01691280620730104</v>
      </c>
      <c r="W8" s="8">
        <f t="shared" si="2"/>
        <v>-0.036814876016832795</v>
      </c>
      <c r="X8" s="8">
        <f t="shared" si="2"/>
        <v>0.0061643559808382932</v>
      </c>
      <c r="Y8" s="12">
        <f t="shared" si="2"/>
        <v>0</v>
      </c>
      <c r="Z8" s="12">
        <f t="shared" si="2"/>
        <v>0</v>
      </c>
    </row>
    <row r="9" spans="1:26" ht="15">
      <c r="A9" s="4" t="s">
        <v>45</v>
      </c>
      <c r="B9" s="4" t="s">
        <v>65</v>
      </c>
      <c r="C9" s="2">
        <v>25097.039999999997</v>
      </c>
      <c r="D9" s="2">
        <v>1112.76</v>
      </c>
      <c r="E9" s="2">
        <v>2403.6499999999996</v>
      </c>
      <c r="F9" s="2">
        <v>1678.6400000000001</v>
      </c>
      <c r="G9" s="2">
        <v>2161.1800000000003</v>
      </c>
      <c r="H9" s="2">
        <v>2528.5299999999997</v>
      </c>
      <c r="I9" s="14">
        <v>3832.9899999999998</v>
      </c>
      <c r="J9" s="14">
        <v>3870.0900000000001</v>
      </c>
      <c r="K9" s="14">
        <v>4666.6000000000004</v>
      </c>
      <c r="L9" s="14">
        <v>7985.9200000000001</v>
      </c>
      <c r="M9" s="17">
        <v>7985.9200000000001</v>
      </c>
      <c r="N9" s="17">
        <v>7985.9200000000001</v>
      </c>
      <c r="P9" s="8">
        <f t="shared" si="3"/>
        <v>-0.95566170353157187</v>
      </c>
      <c r="Q9" s="8">
        <f t="shared" si="2"/>
        <v>1.1600794421079115</v>
      </c>
      <c r="R9" s="8">
        <f t="shared" si="2"/>
        <v>-0.30162877290786916</v>
      </c>
      <c r="S9" s="8">
        <f t="shared" si="2"/>
        <v>0.28745889529619223</v>
      </c>
      <c r="T9" s="8">
        <f t="shared" si="2"/>
        <v>0.16997658686458297</v>
      </c>
      <c r="U9" s="8">
        <f t="shared" si="2"/>
        <v>0.51589658813618988</v>
      </c>
      <c r="V9" s="8">
        <f t="shared" si="2"/>
        <v>0.0096791277827493333</v>
      </c>
      <c r="W9" s="8">
        <f t="shared" si="2"/>
        <v>0.20581175114790617</v>
      </c>
      <c r="X9" s="8">
        <f t="shared" si="2"/>
        <v>0.71129301847169235</v>
      </c>
      <c r="Y9" s="12">
        <f t="shared" si="2"/>
        <v>0</v>
      </c>
      <c r="Z9" s="12">
        <f t="shared" si="2"/>
        <v>0</v>
      </c>
    </row>
    <row r="10" spans="1:26" ht="15">
      <c r="A10" s="4" t="s">
        <v>46</v>
      </c>
      <c r="B10" s="4" t="s">
        <v>65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14">
        <v>0</v>
      </c>
      <c r="J10" s="14">
        <v>0</v>
      </c>
      <c r="K10" s="14">
        <v>0</v>
      </c>
      <c r="L10" s="14">
        <v>0</v>
      </c>
      <c r="M10" s="17">
        <v>0</v>
      </c>
      <c r="N10" s="17">
        <v>0</v>
      </c>
      <c r="P10" s="8">
        <f t="shared" si="3"/>
        <v>0</v>
      </c>
      <c r="Q10" s="8">
        <f t="shared" si="2"/>
        <v>0</v>
      </c>
      <c r="R10" s="8">
        <f t="shared" si="2"/>
        <v>0</v>
      </c>
      <c r="S10" s="8">
        <f t="shared" si="2"/>
        <v>0</v>
      </c>
      <c r="T10" s="8">
        <f t="shared" si="2"/>
        <v>0</v>
      </c>
      <c r="U10" s="8">
        <f t="shared" si="2"/>
        <v>0</v>
      </c>
      <c r="V10" s="8">
        <f t="shared" si="2"/>
        <v>0</v>
      </c>
      <c r="W10" s="8">
        <f t="shared" si="2"/>
        <v>0</v>
      </c>
      <c r="X10" s="8">
        <f t="shared" si="2"/>
        <v>0</v>
      </c>
      <c r="Y10" s="12">
        <f t="shared" si="2"/>
        <v>0</v>
      </c>
      <c r="Z10" s="12">
        <f t="shared" si="2"/>
        <v>0</v>
      </c>
    </row>
    <row r="11" spans="1:26" ht="15">
      <c r="A11" s="4" t="s">
        <v>47</v>
      </c>
      <c r="B11" s="4" t="s">
        <v>65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14">
        <v>0</v>
      </c>
      <c r="J11" s="14">
        <v>0</v>
      </c>
      <c r="K11" s="14">
        <v>0</v>
      </c>
      <c r="L11" s="14">
        <v>0</v>
      </c>
      <c r="M11" s="17">
        <v>0</v>
      </c>
      <c r="N11" s="17">
        <v>0</v>
      </c>
      <c r="P11" s="8">
        <f t="shared" si="3"/>
        <v>0</v>
      </c>
      <c r="Q11" s="8">
        <f t="shared" si="2"/>
        <v>0</v>
      </c>
      <c r="R11" s="8">
        <f t="shared" si="2"/>
        <v>0</v>
      </c>
      <c r="S11" s="8">
        <f t="shared" si="2"/>
        <v>0</v>
      </c>
      <c r="T11" s="8">
        <f t="shared" si="2"/>
        <v>0</v>
      </c>
      <c r="U11" s="8">
        <f t="shared" si="2"/>
        <v>0</v>
      </c>
      <c r="V11" s="8">
        <f t="shared" si="2"/>
        <v>0</v>
      </c>
      <c r="W11" s="8">
        <f t="shared" si="2"/>
        <v>0</v>
      </c>
      <c r="X11" s="8">
        <f t="shared" si="2"/>
        <v>0</v>
      </c>
      <c r="Y11" s="12">
        <f t="shared" si="2"/>
        <v>0</v>
      </c>
      <c r="Z11" s="12">
        <f t="shared" si="2"/>
        <v>0</v>
      </c>
    </row>
    <row r="12" spans="1:26" ht="15">
      <c r="A12" s="4" t="s">
        <v>48</v>
      </c>
      <c r="B12" s="4" t="s">
        <v>64</v>
      </c>
      <c r="C12" s="2">
        <v>0</v>
      </c>
      <c r="D12" s="2">
        <v>8672.7300000000087</v>
      </c>
      <c r="E12" s="2">
        <v>87257.859999999899</v>
      </c>
      <c r="F12" s="2">
        <v>75309.590000001059</v>
      </c>
      <c r="G12" s="2">
        <v>74876.49000000098</v>
      </c>
      <c r="H12" s="2">
        <v>69430.860000000408</v>
      </c>
      <c r="I12" s="14">
        <v>72630.680000000415</v>
      </c>
      <c r="J12" s="14">
        <v>69507.229999999952</v>
      </c>
      <c r="K12" s="14">
        <v>69665.909999999887</v>
      </c>
      <c r="L12" s="14">
        <v>67421.709999999992</v>
      </c>
      <c r="M12" s="17">
        <v>60093.806484524081</v>
      </c>
      <c r="N12" s="17">
        <v>56951.996361702601</v>
      </c>
      <c r="P12" s="8">
        <f t="shared" si="3"/>
        <v>0</v>
      </c>
      <c r="Q12" s="8">
        <f t="shared" si="2"/>
        <v>9.061175662104068</v>
      </c>
      <c r="R12" s="8">
        <f t="shared" si="2"/>
        <v>-0.1369305871127123</v>
      </c>
      <c r="S12" s="8">
        <f t="shared" si="2"/>
        <v>-0.0057509276043073996</v>
      </c>
      <c r="T12" s="8">
        <f t="shared" si="2"/>
        <v>-0.072728168748301375</v>
      </c>
      <c r="U12" s="8">
        <f t="shared" si="2"/>
        <v>0.04608642324176869</v>
      </c>
      <c r="V12" s="8">
        <f t="shared" si="2"/>
        <v>-0.043004553998399093</v>
      </c>
      <c r="W12" s="8">
        <f t="shared" si="2"/>
        <v>0.0022829279774195421</v>
      </c>
      <c r="X12" s="8">
        <f t="shared" si="2"/>
        <v>-0.032213747010552206</v>
      </c>
      <c r="Y12" s="12">
        <f t="shared" si="2"/>
        <v>-0.10868759507102256</v>
      </c>
      <c r="Z12" s="12">
        <f t="shared" si="2"/>
        <v>-0.052281762574494066</v>
      </c>
    </row>
    <row r="13" spans="1:26" ht="15">
      <c r="A13" s="4" t="s">
        <v>49</v>
      </c>
      <c r="B13" s="4" t="s">
        <v>66</v>
      </c>
      <c r="C13" s="2">
        <v>0</v>
      </c>
      <c r="D13" s="2">
        <v>10537.240000000002</v>
      </c>
      <c r="E13" s="2">
        <v>64320.929999999986</v>
      </c>
      <c r="F13" s="2">
        <v>52724.260000000031</v>
      </c>
      <c r="G13" s="2">
        <v>51703.419999999998</v>
      </c>
      <c r="H13" s="2">
        <v>40754.649999999987</v>
      </c>
      <c r="I13" s="14">
        <v>38642.27999999997</v>
      </c>
      <c r="J13" s="14">
        <v>42766.890000000007</v>
      </c>
      <c r="K13" s="14">
        <v>40341.090000000004</v>
      </c>
      <c r="L13" s="14">
        <v>44446.350000000006</v>
      </c>
      <c r="M13" s="17">
        <v>42943.615032116053</v>
      </c>
      <c r="N13" s="17">
        <v>41491.687664489524</v>
      </c>
      <c r="P13" s="8">
        <f t="shared" si="3"/>
        <v>0</v>
      </c>
      <c r="Q13" s="8">
        <f t="shared" si="2"/>
        <v>5.1041534595396874</v>
      </c>
      <c r="R13" s="8">
        <f t="shared" si="2"/>
        <v>-0.1802938794572771</v>
      </c>
      <c r="S13" s="8">
        <f t="shared" si="2"/>
        <v>-0.019361864917592626</v>
      </c>
      <c r="T13" s="8">
        <f t="shared" si="2"/>
        <v>-0.2117610401787737</v>
      </c>
      <c r="U13" s="8">
        <f t="shared" si="2"/>
        <v>-0.051831386111769281</v>
      </c>
      <c r="V13" s="8">
        <f t="shared" si="2"/>
        <v>0.10673826699666894</v>
      </c>
      <c r="W13" s="8">
        <f t="shared" si="2"/>
        <v>-0.056721449700925235</v>
      </c>
      <c r="X13" s="8">
        <f t="shared" si="2"/>
        <v>0.10176373518910871</v>
      </c>
      <c r="Y13" s="12">
        <f t="shared" si="2"/>
        <v>-0.033810087169901526</v>
      </c>
      <c r="Z13" s="12">
        <f t="shared" si="2"/>
        <v>-0.033810087169901339</v>
      </c>
    </row>
    <row r="14" spans="1:26" ht="15">
      <c r="A14" s="4" t="s">
        <v>50</v>
      </c>
      <c r="B14" s="4" t="s">
        <v>66</v>
      </c>
      <c r="C14" s="2">
        <v>0</v>
      </c>
      <c r="D14" s="2">
        <v>913.13</v>
      </c>
      <c r="E14" s="2">
        <v>16535.369999999995</v>
      </c>
      <c r="F14" s="2">
        <v>20479.48000000001</v>
      </c>
      <c r="G14" s="2">
        <v>23062.48</v>
      </c>
      <c r="H14" s="2">
        <v>23125.679999999993</v>
      </c>
      <c r="I14" s="14">
        <v>25686.950000000004</v>
      </c>
      <c r="J14" s="14">
        <v>31338.150000000001</v>
      </c>
      <c r="K14" s="14">
        <v>29489.779999999999</v>
      </c>
      <c r="L14" s="14">
        <v>34583.860000000001</v>
      </c>
      <c r="M14" s="17">
        <v>33414.576678728336</v>
      </c>
      <c r="N14" s="17">
        <v>32284.826928475177</v>
      </c>
      <c r="P14" s="8">
        <f t="shared" si="3"/>
        <v>0</v>
      </c>
      <c r="Q14" s="8">
        <f t="shared" si="2"/>
        <v>17.108451151533732</v>
      </c>
      <c r="R14" s="8">
        <f t="shared" si="2"/>
        <v>0.23852565742405621</v>
      </c>
      <c r="S14" s="8">
        <f t="shared" si="2"/>
        <v>0.12612624929929803</v>
      </c>
      <c r="T14" s="8">
        <f t="shared" si="2"/>
        <v>0.0027403817802765986</v>
      </c>
      <c r="U14" s="8">
        <f t="shared" si="2"/>
        <v>0.11075436484462348</v>
      </c>
      <c r="V14" s="8">
        <f t="shared" si="2"/>
        <v>0.22000276404944907</v>
      </c>
      <c r="W14" s="8">
        <f t="shared" si="2"/>
        <v>-0.058981465083293126</v>
      </c>
      <c r="X14" s="8">
        <f t="shared" si="2"/>
        <v>0.17274052230976297</v>
      </c>
      <c r="Y14" s="12">
        <f t="shared" si="2"/>
        <v>-0.033810087169901366</v>
      </c>
      <c r="Z14" s="12">
        <f t="shared" si="2"/>
        <v>-0.03381008716990138</v>
      </c>
    </row>
    <row r="15" spans="1:26" ht="15">
      <c r="A15" s="4" t="s">
        <v>51</v>
      </c>
      <c r="B15" s="4" t="s">
        <v>65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14">
        <v>0</v>
      </c>
      <c r="J15" s="14">
        <v>77382.110000000001</v>
      </c>
      <c r="K15" s="14">
        <v>125833.67000000001</v>
      </c>
      <c r="L15" s="14">
        <v>27325.259999999998</v>
      </c>
      <c r="M15" s="17">
        <v>27325.259999999998</v>
      </c>
      <c r="N15" s="17">
        <v>27325.259999999998</v>
      </c>
      <c r="P15" s="8">
        <f t="shared" si="3"/>
        <v>0</v>
      </c>
      <c r="Q15" s="8">
        <f t="shared" si="2"/>
        <v>0</v>
      </c>
      <c r="R15" s="8">
        <f t="shared" si="2"/>
        <v>0</v>
      </c>
      <c r="S15" s="8">
        <f t="shared" si="2"/>
        <v>0</v>
      </c>
      <c r="T15" s="8">
        <f t="shared" si="2"/>
        <v>0</v>
      </c>
      <c r="U15" s="8">
        <f t="shared" si="2"/>
        <v>0</v>
      </c>
      <c r="V15" s="8">
        <f t="shared" si="2"/>
        <v>0</v>
      </c>
      <c r="W15" s="8">
        <f t="shared" si="2"/>
        <v>0.62613386996038245</v>
      </c>
      <c r="X15" s="8">
        <f t="shared" si="2"/>
        <v>-0.78284619688832102</v>
      </c>
      <c r="Y15" s="12">
        <f t="shared" si="2"/>
        <v>0</v>
      </c>
      <c r="Z15" s="12">
        <f t="shared" si="2"/>
        <v>0</v>
      </c>
    </row>
    <row r="16" spans="1:26" ht="15">
      <c r="A16" s="4" t="s">
        <v>52</v>
      </c>
      <c r="B16" s="4" t="s">
        <v>65</v>
      </c>
      <c r="C16" s="2">
        <v>0</v>
      </c>
      <c r="D16" s="2">
        <v>21305.479999999996</v>
      </c>
      <c r="E16" s="2">
        <v>0</v>
      </c>
      <c r="F16" s="2">
        <v>0</v>
      </c>
      <c r="G16" s="2">
        <v>0</v>
      </c>
      <c r="H16" s="2">
        <v>0</v>
      </c>
      <c r="I16" s="14">
        <v>0</v>
      </c>
      <c r="J16" s="14">
        <v>0</v>
      </c>
      <c r="K16" s="14">
        <v>0</v>
      </c>
      <c r="L16" s="14">
        <v>141838.77999999997</v>
      </c>
      <c r="M16" s="17">
        <v>141838.77999999997</v>
      </c>
      <c r="N16" s="17">
        <v>141838.77999999997</v>
      </c>
      <c r="P16" s="8">
        <f t="shared" si="3"/>
        <v>0</v>
      </c>
      <c r="Q16" s="8">
        <f t="shared" si="2"/>
        <v>-1</v>
      </c>
      <c r="R16" s="8">
        <f t="shared" si="2"/>
        <v>0</v>
      </c>
      <c r="S16" s="8">
        <f t="shared" si="2"/>
        <v>0</v>
      </c>
      <c r="T16" s="8">
        <f t="shared" si="2"/>
        <v>0</v>
      </c>
      <c r="U16" s="8">
        <f t="shared" si="2"/>
        <v>0</v>
      </c>
      <c r="V16" s="8">
        <f t="shared" si="2"/>
        <v>0</v>
      </c>
      <c r="W16" s="8">
        <f t="shared" si="2"/>
        <v>0</v>
      </c>
      <c r="X16" s="8">
        <f t="shared" si="2"/>
        <v>0</v>
      </c>
      <c r="Y16" s="12">
        <f t="shared" si="2"/>
        <v>0</v>
      </c>
      <c r="Z16" s="12">
        <f t="shared" si="2"/>
        <v>0</v>
      </c>
    </row>
    <row r="17" spans="1:26" ht="15">
      <c r="A17" s="4" t="s">
        <v>53</v>
      </c>
      <c r="B17" s="4" t="s">
        <v>65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14">
        <v>0</v>
      </c>
      <c r="J17" s="14">
        <v>0</v>
      </c>
      <c r="K17" s="14">
        <v>0</v>
      </c>
      <c r="L17" s="14">
        <v>0</v>
      </c>
      <c r="M17" s="17">
        <v>0</v>
      </c>
      <c r="N17" s="17">
        <v>0</v>
      </c>
      <c r="P17" s="8">
        <f t="shared" si="3"/>
        <v>0</v>
      </c>
      <c r="Q17" s="8">
        <f t="shared" si="2"/>
        <v>0</v>
      </c>
      <c r="R17" s="8">
        <f t="shared" si="2"/>
        <v>0</v>
      </c>
      <c r="S17" s="8">
        <f t="shared" si="2"/>
        <v>0</v>
      </c>
      <c r="T17" s="8">
        <f t="shared" si="2"/>
        <v>0</v>
      </c>
      <c r="U17" s="8">
        <f t="shared" si="2"/>
        <v>0</v>
      </c>
      <c r="V17" s="8">
        <f t="shared" si="2"/>
        <v>0</v>
      </c>
      <c r="W17" s="8">
        <f t="shared" si="2"/>
        <v>0</v>
      </c>
      <c r="X17" s="8">
        <f t="shared" si="2"/>
        <v>0</v>
      </c>
      <c r="Y17" s="12">
        <f t="shared" si="2"/>
        <v>0</v>
      </c>
      <c r="Z17" s="12">
        <f t="shared" si="2"/>
        <v>0</v>
      </c>
    </row>
    <row r="18" spans="1:26" ht="15">
      <c r="A18" s="4" t="s">
        <v>54</v>
      </c>
      <c r="B18" s="4" t="s">
        <v>65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14">
        <v>0</v>
      </c>
      <c r="J18" s="14">
        <v>0</v>
      </c>
      <c r="K18" s="14">
        <v>0</v>
      </c>
      <c r="L18" s="14">
        <v>0</v>
      </c>
      <c r="M18" s="17">
        <v>0</v>
      </c>
      <c r="N18" s="17">
        <v>0</v>
      </c>
      <c r="P18" s="8">
        <f t="shared" si="3"/>
        <v>0</v>
      </c>
      <c r="Q18" s="8">
        <f t="shared" si="2"/>
        <v>0</v>
      </c>
      <c r="R18" s="8">
        <f t="shared" si="2"/>
        <v>0</v>
      </c>
      <c r="S18" s="8">
        <f t="shared" si="2"/>
        <v>0</v>
      </c>
      <c r="T18" s="8">
        <f t="shared" si="2"/>
        <v>0</v>
      </c>
      <c r="U18" s="8">
        <f t="shared" si="2"/>
        <v>0</v>
      </c>
      <c r="V18" s="8">
        <f t="shared" si="2"/>
        <v>0</v>
      </c>
      <c r="W18" s="8">
        <f t="shared" si="2"/>
        <v>0</v>
      </c>
      <c r="X18" s="8">
        <f t="shared" si="2"/>
        <v>0</v>
      </c>
      <c r="Y18" s="12">
        <f t="shared" si="2"/>
        <v>0</v>
      </c>
      <c r="Z18" s="12">
        <f t="shared" si="2"/>
        <v>0</v>
      </c>
    </row>
    <row r="19" spans="1:26" ht="15">
      <c r="A19" s="4" t="s">
        <v>4</v>
      </c>
      <c r="B19" s="4" t="s">
        <v>64</v>
      </c>
      <c r="C19" s="2">
        <v>11917588.760002403</v>
      </c>
      <c r="D19" s="2">
        <v>11843168.700001827</v>
      </c>
      <c r="E19" s="2">
        <v>12505291.020003617</v>
      </c>
      <c r="F19" s="2">
        <v>12170435.180005608</v>
      </c>
      <c r="G19" s="2">
        <v>12858184.4300048</v>
      </c>
      <c r="H19" s="2">
        <v>13249078.140004413</v>
      </c>
      <c r="I19" s="14">
        <v>13711062.780004047</v>
      </c>
      <c r="J19" s="14">
        <v>13679044.58000033</v>
      </c>
      <c r="K19" s="14">
        <v>15075452.140000366</v>
      </c>
      <c r="L19" s="14">
        <v>16009999.460000172</v>
      </c>
      <c r="M19" s="17">
        <v>15749451.392329255</v>
      </c>
      <c r="N19" s="17">
        <v>16203408.549335439</v>
      </c>
      <c r="P19" s="8">
        <f t="shared" si="3"/>
        <v>-0.0062445568058484575</v>
      </c>
      <c r="Q19" s="8">
        <f t="shared" si="2"/>
        <v>0.055907530895991389</v>
      </c>
      <c r="R19" s="8">
        <f t="shared" si="2"/>
        <v>-0.026777132932162009</v>
      </c>
      <c r="S19" s="8">
        <f t="shared" si="2"/>
        <v>0.05650983221446932</v>
      </c>
      <c r="T19" s="8">
        <f t="shared" si="2"/>
        <v>0.030400381339021402</v>
      </c>
      <c r="U19" s="8">
        <f t="shared" si="2"/>
        <v>0.034869191283936361</v>
      </c>
      <c r="V19" s="8">
        <f t="shared" si="2"/>
        <v>-0.0023352092042355629</v>
      </c>
      <c r="W19" s="8">
        <f t="shared" si="2"/>
        <v>0.10208370561506001</v>
      </c>
      <c r="X19" s="8">
        <f t="shared" si="2"/>
        <v>0.061991329435495388</v>
      </c>
      <c r="Y19" s="12">
        <f t="shared" si="2"/>
        <v>-0.016274083476509646</v>
      </c>
      <c r="Z19" s="12">
        <f t="shared" si="2"/>
        <v>0.028823680628474638</v>
      </c>
    </row>
    <row r="20" spans="1:26" ht="15">
      <c r="A20" s="4" t="s">
        <v>42</v>
      </c>
      <c r="B20" s="4" t="s">
        <v>67</v>
      </c>
      <c r="C20" s="2">
        <v>40102.10999999995</v>
      </c>
      <c r="D20" s="2">
        <v>43216.919999999867</v>
      </c>
      <c r="E20" s="2">
        <v>43674.680000001121</v>
      </c>
      <c r="F20" s="2">
        <v>44829.040000001187</v>
      </c>
      <c r="G20" s="2">
        <v>53533.900000001653</v>
      </c>
      <c r="H20" s="2">
        <v>92047.689999999231</v>
      </c>
      <c r="I20" s="14">
        <v>54036.850000000712</v>
      </c>
      <c r="J20" s="14">
        <v>60641.200000000026</v>
      </c>
      <c r="K20" s="14">
        <v>67503.669999999984</v>
      </c>
      <c r="L20" s="14">
        <v>76940.160000000018</v>
      </c>
      <c r="M20" s="17">
        <v>86910.511175997774</v>
      </c>
      <c r="N20" s="17">
        <v>96311.671290106227</v>
      </c>
      <c r="P20" s="8">
        <f t="shared" si="3"/>
        <v>0.077671972871250952</v>
      </c>
      <c r="Q20" s="8">
        <f t="shared" si="2"/>
        <v>0.010592147705140831</v>
      </c>
      <c r="R20" s="8">
        <f t="shared" si="2"/>
        <v>0.026430874822666966</v>
      </c>
      <c r="S20" s="8">
        <f t="shared" si="2"/>
        <v>0.19417904108587281</v>
      </c>
      <c r="T20" s="8">
        <f t="shared" si="2"/>
        <v>0.71942806333923714</v>
      </c>
      <c r="U20" s="8">
        <f t="shared" si="2"/>
        <v>-0.41294724506393193</v>
      </c>
      <c r="V20" s="8">
        <f t="shared" si="2"/>
        <v>0.12221937437136375</v>
      </c>
      <c r="W20" s="8">
        <f t="shared" si="2"/>
        <v>0.11316514185075419</v>
      </c>
      <c r="X20" s="8">
        <f t="shared" si="2"/>
        <v>0.13979225129537456</v>
      </c>
      <c r="Y20" s="12">
        <f t="shared" si="2"/>
        <v>0.12958578687642128</v>
      </c>
      <c r="Z20" s="12">
        <f t="shared" si="2"/>
        <v>0.10817057668744662</v>
      </c>
    </row>
    <row r="21" spans="1:26" ht="15">
      <c r="A21" s="4" t="s">
        <v>39</v>
      </c>
      <c r="B21" s="4" t="s">
        <v>67</v>
      </c>
      <c r="C21" s="2">
        <v>45846.660000000127</v>
      </c>
      <c r="D21" s="2">
        <v>38392.610000000161</v>
      </c>
      <c r="E21" s="2">
        <v>40097.190000000199</v>
      </c>
      <c r="F21" s="2">
        <v>27019.590000000058</v>
      </c>
      <c r="G21" s="2">
        <v>29806.370000000014</v>
      </c>
      <c r="H21" s="2">
        <v>52102.27000000023</v>
      </c>
      <c r="I21" s="14">
        <v>29312.030000000286</v>
      </c>
      <c r="J21" s="14">
        <v>47649.580000000002</v>
      </c>
      <c r="K21" s="14">
        <v>60220.289999999994</v>
      </c>
      <c r="L21" s="14">
        <v>50076.090000000004</v>
      </c>
      <c r="M21" s="17">
        <v>59114.244668375228</v>
      </c>
      <c r="N21" s="17">
        <v>62695.344449740995</v>
      </c>
      <c r="P21" s="8">
        <f t="shared" si="3"/>
        <v>-0.16258654392708097</v>
      </c>
      <c r="Q21" s="8">
        <f t="shared" si="2"/>
        <v>0.044398648594092226</v>
      </c>
      <c r="R21" s="8">
        <f t="shared" si="2"/>
        <v>-0.32614754300737969</v>
      </c>
      <c r="S21" s="8">
        <f t="shared" si="2"/>
        <v>0.10313924082489591</v>
      </c>
      <c r="T21" s="8">
        <f t="shared" si="2"/>
        <v>0.74802466721040517</v>
      </c>
      <c r="U21" s="8">
        <f t="shared" si="2"/>
        <v>-0.43741357142404436</v>
      </c>
      <c r="V21" s="8">
        <f t="shared" si="2"/>
        <v>0.62559809061329208</v>
      </c>
      <c r="W21" s="8">
        <f t="shared" si="2"/>
        <v>0.26381575661317458</v>
      </c>
      <c r="X21" s="8">
        <f t="shared" si="2"/>
        <v>-0.16845153020684542</v>
      </c>
      <c r="Y21" s="12">
        <f t="shared" si="2"/>
        <v>0.18048842608069487</v>
      </c>
      <c r="Z21" s="12">
        <f t="shared" si="2"/>
        <v>0.060579303710220175</v>
      </c>
    </row>
    <row r="22" spans="1:26" ht="15">
      <c r="A22" s="4" t="s">
        <v>0</v>
      </c>
      <c r="B22" s="4" t="s">
        <v>66</v>
      </c>
      <c r="C22" s="2">
        <v>1047572.5400000165</v>
      </c>
      <c r="D22" s="2">
        <v>1005330.1500000139</v>
      </c>
      <c r="E22" s="2">
        <v>1022055.8500000107</v>
      </c>
      <c r="F22" s="2">
        <v>1016723.2300000057</v>
      </c>
      <c r="G22" s="2">
        <v>1067609.5400000005</v>
      </c>
      <c r="H22" s="2">
        <v>1040450.9000000007</v>
      </c>
      <c r="I22" s="14">
        <v>956077.73999999906</v>
      </c>
      <c r="J22" s="14">
        <v>981263.19999999984</v>
      </c>
      <c r="K22" s="14">
        <v>881718.44999999995</v>
      </c>
      <c r="L22" s="14">
        <v>984167.33999999985</v>
      </c>
      <c r="M22" s="17">
        <v>989309.07645755517</v>
      </c>
      <c r="N22" s="17">
        <v>994477.67567789927</v>
      </c>
      <c r="P22" s="8">
        <f t="shared" si="3"/>
        <v>-0.040324071495804872</v>
      </c>
      <c r="Q22" s="8">
        <f t="shared" si="2"/>
        <v>0.016637022176243872</v>
      </c>
      <c r="R22" s="8">
        <f t="shared" si="2"/>
        <v>-0.0052175426616901076</v>
      </c>
      <c r="S22" s="8">
        <f t="shared" si="2"/>
        <v>0.050049323649263462</v>
      </c>
      <c r="T22" s="8">
        <f t="shared" si="2"/>
        <v>-0.025438738586018788</v>
      </c>
      <c r="U22" s="8">
        <f t="shared" si="2"/>
        <v>-0.08109288001961612</v>
      </c>
      <c r="V22" s="8">
        <f t="shared" si="2"/>
        <v>0.026342481313288188</v>
      </c>
      <c r="W22" s="8">
        <f t="shared" si="2"/>
        <v>-0.10144551431257169</v>
      </c>
      <c r="X22" s="8">
        <f t="shared" si="2"/>
        <v>0.11619229471720809</v>
      </c>
      <c r="Y22" s="12">
        <f t="shared" si="2"/>
        <v>0.0052244534527586773</v>
      </c>
      <c r="Z22" s="12">
        <f t="shared" si="2"/>
        <v>0.0052244534527586027</v>
      </c>
    </row>
    <row r="23" spans="1:26" ht="15">
      <c r="A23" s="4" t="s">
        <v>37</v>
      </c>
      <c r="B23" s="4" t="s">
        <v>66</v>
      </c>
      <c r="C23" s="2">
        <v>578358.79999999958</v>
      </c>
      <c r="D23" s="2">
        <v>568133.68999999959</v>
      </c>
      <c r="E23" s="2">
        <v>641849.80999999982</v>
      </c>
      <c r="F23" s="2">
        <v>701765.39999999932</v>
      </c>
      <c r="G23" s="2">
        <v>730299.77999999898</v>
      </c>
      <c r="H23" s="2">
        <v>739522.01999999874</v>
      </c>
      <c r="I23" s="14">
        <v>740543.929999999</v>
      </c>
      <c r="J23" s="14">
        <v>681290.39000000013</v>
      </c>
      <c r="K23" s="14">
        <v>639383.85000000009</v>
      </c>
      <c r="L23" s="14">
        <v>705334.12000000011</v>
      </c>
      <c r="M23" s="17">
        <v>709019.10527858254</v>
      </c>
      <c r="N23" s="17">
        <v>712723.34259122703</v>
      </c>
      <c r="P23" s="8">
        <f t="shared" si="3"/>
        <v>-0.017679526964922108</v>
      </c>
      <c r="Q23" s="8">
        <f t="shared" si="3"/>
        <v>0.12975136186695826</v>
      </c>
      <c r="R23" s="8">
        <f t="shared" si="3"/>
        <v>0.093348302151868706</v>
      </c>
      <c r="S23" s="8">
        <f t="shared" si="3"/>
        <v>0.040660853327906567</v>
      </c>
      <c r="T23" s="8">
        <f t="shared" si="3"/>
        <v>0.012628019688024239</v>
      </c>
      <c r="U23" s="8">
        <f t="shared" si="3"/>
        <v>0.0013818520238251556</v>
      </c>
      <c r="V23" s="8">
        <f t="shared" si="3"/>
        <v>-0.08001353815701244</v>
      </c>
      <c r="W23" s="8">
        <f t="shared" si="3"/>
        <v>-0.061510540314534644</v>
      </c>
      <c r="X23" s="8">
        <f t="shared" si="3"/>
        <v>0.10314659965214951</v>
      </c>
      <c r="Y23" s="12">
        <f t="shared" si="3"/>
        <v>0.0052244534527585776</v>
      </c>
      <c r="Z23" s="12">
        <f t="shared" si="3"/>
        <v>0.0052244534527585767</v>
      </c>
    </row>
    <row r="24" spans="1:26" ht="15">
      <c r="A24" s="4" t="s">
        <v>1</v>
      </c>
      <c r="B24" s="4" t="s">
        <v>66</v>
      </c>
      <c r="C24" s="2">
        <v>4441852.8000000026</v>
      </c>
      <c r="D24" s="2">
        <v>4750309.5400000159</v>
      </c>
      <c r="E24" s="2">
        <v>5248682.9399999883</v>
      </c>
      <c r="F24" s="2">
        <v>5436690.9400000088</v>
      </c>
      <c r="G24" s="2">
        <v>5720288.2299999632</v>
      </c>
      <c r="H24" s="2">
        <v>5690736.5200000219</v>
      </c>
      <c r="I24" s="14">
        <v>6050674.2699999781</v>
      </c>
      <c r="J24" s="14">
        <v>6702935.9999999981</v>
      </c>
      <c r="K24" s="14">
        <v>5960624.3199999994</v>
      </c>
      <c r="L24" s="14">
        <v>6615291.8699999936</v>
      </c>
      <c r="M24" s="17">
        <v>6614996.6434283946</v>
      </c>
      <c r="N24" s="17">
        <v>6614701.4300321369</v>
      </c>
      <c r="P24" s="8">
        <f t="shared" si="3"/>
        <v>0.069443260253922209</v>
      </c>
      <c r="Q24" s="8">
        <f t="shared" si="3"/>
        <v>0.10491387893850193</v>
      </c>
      <c r="R24" s="8">
        <f t="shared" si="3"/>
        <v>0.035820033739744413</v>
      </c>
      <c r="S24" s="8">
        <f t="shared" si="3"/>
        <v>0.052163585005984163</v>
      </c>
      <c r="T24" s="8">
        <f t="shared" si="3"/>
        <v>-0.0051661225469300312</v>
      </c>
      <c r="U24" s="8">
        <f t="shared" si="3"/>
        <v>0.063249765427543431</v>
      </c>
      <c r="V24" s="8">
        <f t="shared" si="3"/>
        <v>0.1077998419505108</v>
      </c>
      <c r="W24" s="8">
        <f t="shared" si="3"/>
        <v>-0.11074425893369697</v>
      </c>
      <c r="X24" s="8">
        <f t="shared" si="3"/>
        <v>0.10983204356687158</v>
      </c>
      <c r="Y24" s="12">
        <f t="shared" si="3"/>
        <v>-4.4627898118578678E-05</v>
      </c>
      <c r="Z24" s="12">
        <f t="shared" si="3"/>
        <v>-4.4627898118587534E-05</v>
      </c>
    </row>
    <row r="25" spans="1:26" ht="15">
      <c r="A25" s="4" t="s">
        <v>38</v>
      </c>
      <c r="B25" s="4" t="s">
        <v>66</v>
      </c>
      <c r="C25" s="2">
        <v>3565696.8000000119</v>
      </c>
      <c r="D25" s="2">
        <v>3934524.6599999918</v>
      </c>
      <c r="E25" s="2">
        <v>4468795.8099999949</v>
      </c>
      <c r="F25" s="2">
        <v>4905476.5200000349</v>
      </c>
      <c r="G25" s="2">
        <v>5267037.7400000207</v>
      </c>
      <c r="H25" s="2">
        <v>5343008.5900000045</v>
      </c>
      <c r="I25" s="14">
        <v>5742076.3199999984</v>
      </c>
      <c r="J25" s="14">
        <v>5285544.8599999994</v>
      </c>
      <c r="K25" s="14">
        <v>4996441.4899999974</v>
      </c>
      <c r="L25" s="14">
        <v>5703960.7700000023</v>
      </c>
      <c r="M25" s="17">
        <v>5703706.2142198849</v>
      </c>
      <c r="N25" s="17">
        <v>5703451.669800058</v>
      </c>
      <c r="P25" s="8">
        <f t="shared" si="3"/>
        <v>0.1034378077238588</v>
      </c>
      <c r="Q25" s="8">
        <f t="shared" si="3"/>
        <v>0.13579052011838305</v>
      </c>
      <c r="R25" s="8">
        <f t="shared" si="3"/>
        <v>0.09771775855653618</v>
      </c>
      <c r="S25" s="8">
        <f t="shared" si="3"/>
        <v>0.073705626461745499</v>
      </c>
      <c r="T25" s="8">
        <f t="shared" si="3"/>
        <v>0.014423828677556334</v>
      </c>
      <c r="U25" s="8">
        <f t="shared" si="3"/>
        <v>0.074689703989413492</v>
      </c>
      <c r="V25" s="8">
        <f t="shared" si="3"/>
        <v>-0.079506337874659105</v>
      </c>
      <c r="W25" s="8">
        <f t="shared" si="3"/>
        <v>-0.054696985392722976</v>
      </c>
      <c r="X25" s="8">
        <f t="shared" si="3"/>
        <v>0.14160463630286707</v>
      </c>
      <c r="Y25" s="12">
        <f t="shared" si="3"/>
        <v>-4.4627898118836447E-05</v>
      </c>
      <c r="Z25" s="12">
        <f t="shared" si="3"/>
        <v>-4.4627898118654172E-05</v>
      </c>
    </row>
    <row r="26" spans="1:26" ht="15">
      <c r="A26" s="4" t="s">
        <v>2</v>
      </c>
      <c r="B26" s="4" t="s">
        <v>66</v>
      </c>
      <c r="C26" s="2">
        <v>8022446.869999988</v>
      </c>
      <c r="D26" s="2">
        <v>7872314.350000021</v>
      </c>
      <c r="E26" s="2">
        <v>7727793.7299999967</v>
      </c>
      <c r="F26" s="2">
        <v>7198311.1100000087</v>
      </c>
      <c r="G26" s="2">
        <v>7312054.390000022</v>
      </c>
      <c r="H26" s="2">
        <v>7105688.8800000018</v>
      </c>
      <c r="I26" s="14">
        <v>7328684.5700000124</v>
      </c>
      <c r="J26" s="14">
        <v>9095256.9100000001</v>
      </c>
      <c r="K26" s="14">
        <v>7704386.799999997</v>
      </c>
      <c r="L26" s="14">
        <v>8202818.1799999988</v>
      </c>
      <c r="M26" s="17">
        <v>8150149.5520123653</v>
      </c>
      <c r="N26" s="17">
        <v>8097819.0985780656</v>
      </c>
      <c r="P26" s="8">
        <f t="shared" si="3"/>
        <v>-0.018714056002214097</v>
      </c>
      <c r="Q26" s="8">
        <f t="shared" si="3"/>
        <v>-0.018358085510142761</v>
      </c>
      <c r="R26" s="8">
        <f t="shared" si="3"/>
        <v>-0.068516660576030702</v>
      </c>
      <c r="S26" s="8">
        <f t="shared" si="3"/>
        <v>0.015801384277764726</v>
      </c>
      <c r="T26" s="8">
        <f t="shared" si="3"/>
        <v>-0.028222644279321293</v>
      </c>
      <c r="U26" s="8">
        <f t="shared" si="3"/>
        <v>0.031382698252897696</v>
      </c>
      <c r="V26" s="8">
        <f t="shared" si="3"/>
        <v>0.24104903453362636</v>
      </c>
      <c r="W26" s="8">
        <f t="shared" si="3"/>
        <v>-0.15292257533382891</v>
      </c>
      <c r="X26" s="8">
        <f t="shared" si="3"/>
        <v>0.064694490676402955</v>
      </c>
      <c r="Y26" s="12">
        <f t="shared" si="3"/>
        <v>-0.0064207967105804446</v>
      </c>
      <c r="Z26" s="12">
        <f t="shared" si="3"/>
        <v>-0.0064207967105804446</v>
      </c>
    </row>
    <row r="27" spans="1:26" ht="15">
      <c r="A27" s="4" t="s">
        <v>3</v>
      </c>
      <c r="B27" s="4" t="s">
        <v>66</v>
      </c>
      <c r="C27" s="2">
        <v>27110666.069999985</v>
      </c>
      <c r="D27" s="2">
        <v>29345967.699999914</v>
      </c>
      <c r="E27" s="2">
        <v>31764620.00999992</v>
      </c>
      <c r="F27" s="2">
        <v>32491768.250000123</v>
      </c>
      <c r="G27" s="2">
        <v>32988821.729999933</v>
      </c>
      <c r="H27" s="2">
        <v>33525892.869999975</v>
      </c>
      <c r="I27" s="14">
        <v>34018144.210000098</v>
      </c>
      <c r="J27" s="14">
        <v>32997446.559999995</v>
      </c>
      <c r="K27" s="14">
        <v>29910522.709999993</v>
      </c>
      <c r="L27" s="14">
        <v>32542765.020000007</v>
      </c>
      <c r="M27" s="17">
        <v>32333814.541406397</v>
      </c>
      <c r="N27" s="17">
        <v>32126205.691358417</v>
      </c>
      <c r="P27" s="8">
        <f t="shared" si="3"/>
        <v>0.082451003757279845</v>
      </c>
      <c r="Q27" s="8">
        <f t="shared" si="3"/>
        <v>0.082418556945389576</v>
      </c>
      <c r="R27" s="8">
        <f t="shared" si="3"/>
        <v>0.022891765737203449</v>
      </c>
      <c r="S27" s="8">
        <f t="shared" si="3"/>
        <v>0.015297827935228134</v>
      </c>
      <c r="T27" s="8">
        <f t="shared" si="3"/>
        <v>0.016280397778245918</v>
      </c>
      <c r="U27" s="8">
        <f t="shared" si="3"/>
        <v>0.014682721259919219</v>
      </c>
      <c r="V27" s="8">
        <f t="shared" si="3"/>
        <v>-0.030004507115354483</v>
      </c>
      <c r="W27" s="8">
        <f t="shared" si="3"/>
        <v>-0.0935503856150499</v>
      </c>
      <c r="X27" s="8">
        <f t="shared" si="3"/>
        <v>0.088003888648859191</v>
      </c>
      <c r="Y27" s="12">
        <f t="shared" si="3"/>
        <v>-0.006420796710580501</v>
      </c>
      <c r="Z27" s="12">
        <f t="shared" si="3"/>
        <v>-0.0064207967105804186</v>
      </c>
    </row>
    <row r="28" spans="1:26" ht="15">
      <c r="A28" s="4" t="s">
        <v>55</v>
      </c>
      <c r="B28" s="4" t="s">
        <v>65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14">
        <v>0</v>
      </c>
      <c r="J28" s="14">
        <v>0</v>
      </c>
      <c r="K28" s="14">
        <v>0</v>
      </c>
      <c r="L28" s="14">
        <v>0</v>
      </c>
      <c r="M28" s="17">
        <v>0</v>
      </c>
      <c r="N28" s="17">
        <v>0</v>
      </c>
      <c r="P28" s="8">
        <f t="shared" si="3"/>
        <v>0</v>
      </c>
      <c r="Q28" s="8">
        <f t="shared" si="3"/>
        <v>0</v>
      </c>
      <c r="R28" s="8">
        <f t="shared" si="3"/>
        <v>0</v>
      </c>
      <c r="S28" s="8">
        <f t="shared" si="3"/>
        <v>0</v>
      </c>
      <c r="T28" s="8">
        <f t="shared" si="3"/>
        <v>0</v>
      </c>
      <c r="U28" s="8">
        <f t="shared" si="3"/>
        <v>0</v>
      </c>
      <c r="V28" s="8">
        <f t="shared" si="3"/>
        <v>0</v>
      </c>
      <c r="W28" s="8">
        <f t="shared" si="3"/>
        <v>0</v>
      </c>
      <c r="X28" s="8">
        <f t="shared" si="3"/>
        <v>0</v>
      </c>
      <c r="Y28" s="12">
        <f t="shared" si="3"/>
        <v>0</v>
      </c>
      <c r="Z28" s="12">
        <f t="shared" si="3"/>
        <v>0</v>
      </c>
    </row>
    <row r="29" spans="1:26" ht="15">
      <c r="A29" s="4" t="s">
        <v>41</v>
      </c>
      <c r="B29" s="4" t="s">
        <v>65</v>
      </c>
      <c r="C29" s="2">
        <v>8790459.7100000028</v>
      </c>
      <c r="D29" s="2">
        <v>8996589.8799999971</v>
      </c>
      <c r="E29" s="2">
        <v>8625169.6299999971</v>
      </c>
      <c r="F29" s="2">
        <v>9586117.3099999968</v>
      </c>
      <c r="G29" s="2">
        <v>9561365.9000000022</v>
      </c>
      <c r="H29" s="2">
        <v>9396966.6000000015</v>
      </c>
      <c r="I29" s="14">
        <v>10403745.500000002</v>
      </c>
      <c r="J29" s="14">
        <v>9991202.8100000005</v>
      </c>
      <c r="K29" s="14">
        <v>10047394.789999999</v>
      </c>
      <c r="L29" s="14">
        <v>9545720.379999999</v>
      </c>
      <c r="M29" s="17">
        <v>9545720.379999999</v>
      </c>
      <c r="N29" s="17">
        <v>9545720.379999999</v>
      </c>
      <c r="P29" s="8">
        <f t="shared" si="3"/>
        <v>0.023449304905578627</v>
      </c>
      <c r="Q29" s="8">
        <f t="shared" si="3"/>
        <v>-0.041284559477996356</v>
      </c>
      <c r="R29" s="8">
        <f t="shared" si="3"/>
        <v>0.11141203260022145</v>
      </c>
      <c r="S29" s="8">
        <f t="shared" si="3"/>
        <v>-0.002582005748476968</v>
      </c>
      <c r="T29" s="8">
        <f t="shared" si="3"/>
        <v>-0.017194122860626087</v>
      </c>
      <c r="U29" s="8">
        <f t="shared" si="3"/>
        <v>0.10713871218825022</v>
      </c>
      <c r="V29" s="8">
        <f t="shared" si="3"/>
        <v>-0.039653285444170204</v>
      </c>
      <c r="W29" s="8">
        <f t="shared" si="3"/>
        <v>0.0056241456678025915</v>
      </c>
      <c r="X29" s="8">
        <f t="shared" si="3"/>
        <v>-0.049930795045428904</v>
      </c>
      <c r="Y29" s="12">
        <f t="shared" si="3"/>
        <v>0</v>
      </c>
      <c r="Z29" s="12">
        <f t="shared" si="3"/>
        <v>0</v>
      </c>
    </row>
    <row r="30" spans="1:26" ht="15">
      <c r="A30" s="4" t="s">
        <v>56</v>
      </c>
      <c r="B30" s="4" t="s">
        <v>65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14">
        <v>0</v>
      </c>
      <c r="J30" s="14">
        <v>0</v>
      </c>
      <c r="K30" s="14">
        <v>0</v>
      </c>
      <c r="L30" s="14">
        <v>0</v>
      </c>
      <c r="M30" s="17">
        <v>0</v>
      </c>
      <c r="N30" s="17">
        <v>0</v>
      </c>
      <c r="P30" s="8">
        <f t="shared" si="3"/>
        <v>0</v>
      </c>
      <c r="Q30" s="8">
        <f t="shared" si="3"/>
        <v>0</v>
      </c>
      <c r="R30" s="8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12">
        <f t="shared" si="3"/>
        <v>0</v>
      </c>
      <c r="Z30" s="12">
        <f t="shared" si="3"/>
        <v>0</v>
      </c>
    </row>
    <row r="31" spans="1:26" ht="15">
      <c r="A31" s="4" t="s">
        <v>57</v>
      </c>
      <c r="B31" s="4" t="s">
        <v>67</v>
      </c>
      <c r="C31" s="2">
        <v>0</v>
      </c>
      <c r="D31" s="2">
        <v>0</v>
      </c>
      <c r="E31" s="2">
        <v>0</v>
      </c>
      <c r="F31" s="2">
        <v>0</v>
      </c>
      <c r="G31" s="2">
        <v>64735.619999999995</v>
      </c>
      <c r="H31" s="2">
        <v>407249.14000000007</v>
      </c>
      <c r="I31" s="14">
        <v>642935.85999999999</v>
      </c>
      <c r="J31" s="14">
        <v>731973.77000000002</v>
      </c>
      <c r="K31" s="14">
        <v>943152.87</v>
      </c>
      <c r="L31" s="14">
        <v>1091313.9299999999</v>
      </c>
      <c r="M31" s="17">
        <v>922146.8566666668</v>
      </c>
      <c r="N31" s="17">
        <v>922146.8566666668</v>
      </c>
      <c r="P31" s="8">
        <f t="shared" si="3"/>
        <v>0</v>
      </c>
      <c r="Q31" s="8">
        <f t="shared" si="3"/>
        <v>0</v>
      </c>
      <c r="R31" s="8">
        <f t="shared" si="3"/>
        <v>0</v>
      </c>
      <c r="S31" s="8">
        <f t="shared" si="3"/>
        <v>0</v>
      </c>
      <c r="T31" s="8">
        <f t="shared" si="3"/>
        <v>5.2909591350171681</v>
      </c>
      <c r="U31" s="8">
        <f t="shared" si="3"/>
        <v>0.57872858859812415</v>
      </c>
      <c r="V31" s="8">
        <f t="shared" si="3"/>
        <v>0.13848645804264212</v>
      </c>
      <c r="W31" s="8">
        <f t="shared" si="3"/>
        <v>0.28850637639652027</v>
      </c>
      <c r="X31" s="8">
        <f t="shared" si="3"/>
        <v>0.15709124651234951</v>
      </c>
      <c r="Y31" s="12">
        <f t="shared" si="3"/>
        <v>-0.15501229177321427</v>
      </c>
      <c r="Z31" s="12">
        <f t="shared" si="3"/>
        <v>0</v>
      </c>
    </row>
    <row r="32" spans="1:26" ht="15">
      <c r="A32" s="4" t="s">
        <v>40</v>
      </c>
      <c r="B32" s="4" t="s">
        <v>65</v>
      </c>
      <c r="C32" s="2">
        <v>132377.59999999998</v>
      </c>
      <c r="D32" s="2">
        <v>131788</v>
      </c>
      <c r="E32" s="2">
        <v>128305</v>
      </c>
      <c r="F32" s="2">
        <v>123204.37999999993</v>
      </c>
      <c r="G32" s="2">
        <v>138704.16000000009</v>
      </c>
      <c r="H32" s="2">
        <v>44276.160000000003</v>
      </c>
      <c r="I32" s="14">
        <v>43282.160000000003</v>
      </c>
      <c r="J32" s="14">
        <v>125676.64</v>
      </c>
      <c r="K32" s="14">
        <v>109130.64</v>
      </c>
      <c r="L32" s="14">
        <v>99722.639999999999</v>
      </c>
      <c r="M32" s="17">
        <v>99722.639999999999</v>
      </c>
      <c r="N32" s="17">
        <v>99722.639999999999</v>
      </c>
      <c r="P32" s="8">
        <f t="shared" si="3"/>
        <v>-0.0044539257397020098</v>
      </c>
      <c r="Q32" s="8">
        <f t="shared" si="3"/>
        <v>-0.026428809906820044</v>
      </c>
      <c r="R32" s="8">
        <f t="shared" si="3"/>
        <v>-0.039753867737033384</v>
      </c>
      <c r="S32" s="8">
        <f t="shared" si="3"/>
        <v>0.12580542996929303</v>
      </c>
      <c r="T32" s="8">
        <f t="shared" si="3"/>
        <v>-0.68078707949350636</v>
      </c>
      <c r="U32" s="8">
        <f t="shared" si="3"/>
        <v>-0.022450004697787702</v>
      </c>
      <c r="V32" s="8">
        <f t="shared" si="3"/>
        <v>1.9036591519462058</v>
      </c>
      <c r="W32" s="8">
        <f t="shared" si="3"/>
        <v>-0.13165533387907252</v>
      </c>
      <c r="X32" s="8">
        <f t="shared" si="3"/>
        <v>-0.086208602826850458</v>
      </c>
      <c r="Y32" s="12">
        <f t="shared" si="3"/>
        <v>0</v>
      </c>
      <c r="Z32" s="12">
        <f t="shared" si="3"/>
        <v>0</v>
      </c>
    </row>
    <row r="33" spans="1:26" ht="15">
      <c r="A33" s="4" t="s">
        <v>58</v>
      </c>
      <c r="B33" s="4" t="s">
        <v>65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14">
        <v>0</v>
      </c>
      <c r="J33" s="14">
        <v>0</v>
      </c>
      <c r="K33" s="14">
        <v>0</v>
      </c>
      <c r="L33" s="14">
        <v>0</v>
      </c>
      <c r="M33" s="17">
        <v>0</v>
      </c>
      <c r="N33" s="17">
        <v>0</v>
      </c>
      <c r="P33" s="8">
        <f t="shared" si="3"/>
        <v>0</v>
      </c>
      <c r="Q33" s="8">
        <f t="shared" si="3"/>
        <v>0</v>
      </c>
      <c r="R33" s="8">
        <f t="shared" si="3"/>
        <v>0</v>
      </c>
      <c r="S33" s="8">
        <f t="shared" si="3"/>
        <v>0</v>
      </c>
      <c r="T33" s="8">
        <f t="shared" si="3"/>
        <v>0</v>
      </c>
      <c r="U33" s="8">
        <f t="shared" si="3"/>
        <v>0</v>
      </c>
      <c r="V33" s="8">
        <f t="shared" si="3"/>
        <v>0</v>
      </c>
      <c r="W33" s="8">
        <f t="shared" si="3"/>
        <v>0</v>
      </c>
      <c r="X33" s="8">
        <f t="shared" si="3"/>
        <v>0</v>
      </c>
      <c r="Y33" s="12">
        <f t="shared" si="3"/>
        <v>0</v>
      </c>
      <c r="Z33" s="12">
        <f t="shared" si="3"/>
        <v>0</v>
      </c>
    </row>
    <row r="34" spans="1:26" ht="15">
      <c r="A34" s="4" t="s">
        <v>33</v>
      </c>
      <c r="B34" s="4" t="s">
        <v>66</v>
      </c>
      <c r="C34" s="2">
        <v>84094.549999999042</v>
      </c>
      <c r="D34" s="2">
        <v>81315.580000000671</v>
      </c>
      <c r="E34" s="2">
        <v>80668.820000000167</v>
      </c>
      <c r="F34" s="2">
        <v>76929.720000001005</v>
      </c>
      <c r="G34" s="2">
        <v>76671.219999999812</v>
      </c>
      <c r="H34" s="2">
        <v>76591.890000001571</v>
      </c>
      <c r="I34" s="14">
        <v>83952.810000002108</v>
      </c>
      <c r="J34" s="14">
        <v>83992.079999999783</v>
      </c>
      <c r="K34" s="14">
        <v>87785.459999999934</v>
      </c>
      <c r="L34" s="14">
        <v>91419.959999999948</v>
      </c>
      <c r="M34" s="17">
        <v>90731.417218114104</v>
      </c>
      <c r="N34" s="17">
        <v>90048.060296761192</v>
      </c>
      <c r="P34" s="8">
        <f t="shared" si="3"/>
        <v>-0.033045780017829963</v>
      </c>
      <c r="Q34" s="8">
        <f t="shared" si="3"/>
        <v>-0.0079537033370542121</v>
      </c>
      <c r="R34" s="8">
        <f t="shared" si="3"/>
        <v>-0.046351242028817997</v>
      </c>
      <c r="S34" s="8">
        <f t="shared" si="3"/>
        <v>-0.0033602098122960783</v>
      </c>
      <c r="T34" s="8">
        <f t="shared" si="3"/>
        <v>-0.0010346776795548728</v>
      </c>
      <c r="U34" s="8">
        <f t="shared" si="3"/>
        <v>0.096105736521195459</v>
      </c>
      <c r="V34" s="8">
        <f t="shared" si="3"/>
        <v>0.00046776278242115758</v>
      </c>
      <c r="W34" s="8">
        <f t="shared" si="3"/>
        <v>0.045163543991292514</v>
      </c>
      <c r="X34" s="8">
        <f t="shared" si="3"/>
        <v>0.041402072735052219</v>
      </c>
      <c r="Y34" s="12">
        <f t="shared" si="3"/>
        <v>-0.0075316460637900595</v>
      </c>
      <c r="Z34" s="12">
        <f t="shared" si="3"/>
        <v>-0.0075316460637901593</v>
      </c>
    </row>
    <row r="35" spans="1:26" ht="15">
      <c r="A35" s="4" t="s">
        <v>32</v>
      </c>
      <c r="B35" s="4" t="s">
        <v>66</v>
      </c>
      <c r="C35" s="2">
        <v>3104.8799999999978</v>
      </c>
      <c r="D35" s="2">
        <v>2816.3699999999967</v>
      </c>
      <c r="E35" s="2">
        <v>2698.7700000000013</v>
      </c>
      <c r="F35" s="2">
        <v>2481.4300000000003</v>
      </c>
      <c r="G35" s="2">
        <v>2195.0100000000002</v>
      </c>
      <c r="H35" s="2">
        <v>2178.1799999999998</v>
      </c>
      <c r="I35" s="14">
        <v>2634.7599999999975</v>
      </c>
      <c r="J35" s="14">
        <v>2650.3100000000004</v>
      </c>
      <c r="K35" s="14">
        <v>2922.77</v>
      </c>
      <c r="L35" s="14">
        <v>2607.5599999999999</v>
      </c>
      <c r="M35" s="17">
        <v>2587.9207809899035</v>
      </c>
      <c r="N35" s="17">
        <v>2568.4294776263605</v>
      </c>
      <c r="P35" s="8">
        <f t="shared" si="3"/>
        <v>-0.09292146556388696</v>
      </c>
      <c r="Q35" s="8">
        <f t="shared" si="3"/>
        <v>-0.041755877246240906</v>
      </c>
      <c r="R35" s="8">
        <f t="shared" si="3"/>
        <v>-0.080532983544355743</v>
      </c>
      <c r="S35" s="8">
        <f t="shared" si="3"/>
        <v>-0.11542537972056437</v>
      </c>
      <c r="T35" s="8">
        <f t="shared" si="3"/>
        <v>-0.0076673910369430571</v>
      </c>
      <c r="U35" s="8">
        <f t="shared" si="3"/>
        <v>0.20961536695773431</v>
      </c>
      <c r="V35" s="8">
        <f t="shared" si="3"/>
        <v>0.0059018658245923441</v>
      </c>
      <c r="W35" s="8">
        <f t="shared" si="3"/>
        <v>0.10280306832030953</v>
      </c>
      <c r="X35" s="8">
        <f t="shared" si="3"/>
        <v>-0.10784632386400574</v>
      </c>
      <c r="Y35" s="12">
        <f t="shared" si="3"/>
        <v>-0.0075316460637900717</v>
      </c>
      <c r="Z35" s="12">
        <f t="shared" si="3"/>
        <v>-0.007531646063790024</v>
      </c>
    </row>
    <row r="36" spans="1:26" ht="15">
      <c r="A36" s="4" t="s">
        <v>36</v>
      </c>
      <c r="B36" s="4" t="s">
        <v>66</v>
      </c>
      <c r="C36" s="2">
        <v>285166.84999999893</v>
      </c>
      <c r="D36" s="2">
        <v>282161.43000000785</v>
      </c>
      <c r="E36" s="2">
        <v>298545.15000000241</v>
      </c>
      <c r="F36" s="2">
        <v>285792.36999999656</v>
      </c>
      <c r="G36" s="2">
        <v>283898.11000001308</v>
      </c>
      <c r="H36" s="2">
        <v>272693.29999999132</v>
      </c>
      <c r="I36" s="14">
        <v>292949.61999999773</v>
      </c>
      <c r="J36" s="14">
        <v>282677.26000000042</v>
      </c>
      <c r="K36" s="14">
        <v>288535.78999999934</v>
      </c>
      <c r="L36" s="14">
        <v>287274.30999999942</v>
      </c>
      <c r="M36" s="17">
        <v>285110.66157385992</v>
      </c>
      <c r="N36" s="17">
        <v>282963.30898187263</v>
      </c>
      <c r="P36" s="8">
        <f t="shared" si="3"/>
        <v>-0.01053916330033133</v>
      </c>
      <c r="Q36" s="8">
        <f t="shared" si="3"/>
        <v>0.058065058714772258</v>
      </c>
      <c r="R36" s="8">
        <f t="shared" si="3"/>
        <v>-0.042716419945210117</v>
      </c>
      <c r="S36" s="8">
        <f t="shared" si="3"/>
        <v>-0.0066280985737425429</v>
      </c>
      <c r="T36" s="8">
        <f t="shared" si="3"/>
        <v>-0.039467716076099453</v>
      </c>
      <c r="U36" s="8">
        <f t="shared" si="3"/>
        <v>0.074282426447613695</v>
      </c>
      <c r="V36" s="8">
        <f t="shared" si="3"/>
        <v>-0.035065278459816364</v>
      </c>
      <c r="W36" s="8">
        <f t="shared" si="3"/>
        <v>0.020725154899261841</v>
      </c>
      <c r="X36" s="8">
        <f t="shared" si="3"/>
        <v>-0.0043720052891876122</v>
      </c>
      <c r="Y36" s="12">
        <f t="shared" si="3"/>
        <v>-0.007531646063790037</v>
      </c>
      <c r="Z36" s="12">
        <f t="shared" si="3"/>
        <v>-0.0075316460637898843</v>
      </c>
    </row>
    <row r="37" spans="1:26" ht="15">
      <c r="A37" s="4" t="s">
        <v>35</v>
      </c>
      <c r="B37" s="4" t="s">
        <v>66</v>
      </c>
      <c r="C37" s="2">
        <v>9048.1299999999974</v>
      </c>
      <c r="D37" s="2">
        <v>8662.0099999999875</v>
      </c>
      <c r="E37" s="2">
        <v>9123.4299999999857</v>
      </c>
      <c r="F37" s="2">
        <v>8588.2199999999884</v>
      </c>
      <c r="G37" s="2">
        <v>8445.5100000000093</v>
      </c>
      <c r="H37" s="2">
        <v>7769.4099999999717</v>
      </c>
      <c r="I37" s="14">
        <v>8274.8699999999917</v>
      </c>
      <c r="J37" s="14">
        <v>8281.4400000000005</v>
      </c>
      <c r="K37" s="14">
        <v>8157.1500000000005</v>
      </c>
      <c r="L37" s="14">
        <v>8132.5999999999995</v>
      </c>
      <c r="M37" s="17">
        <v>8071.3481352216195</v>
      </c>
      <c r="N37" s="17">
        <v>8010.5575978094976</v>
      </c>
      <c r="P37" s="8">
        <f t="shared" si="3"/>
        <v>-0.042674011094006169</v>
      </c>
      <c r="Q37" s="8">
        <f t="shared" si="3"/>
        <v>0.0532693912844708</v>
      </c>
      <c r="R37" s="8">
        <f t="shared" si="3"/>
        <v>-0.058663243977319729</v>
      </c>
      <c r="S37" s="8">
        <f t="shared" si="3"/>
        <v>-0.016616947400040907</v>
      </c>
      <c r="T37" s="8">
        <f t="shared" si="3"/>
        <v>-0.080054372086473979</v>
      </c>
      <c r="U37" s="8">
        <f t="shared" si="3"/>
        <v>0.065057707084581959</v>
      </c>
      <c r="V37" s="8">
        <f t="shared" si="3"/>
        <v>0.00079397017717605363</v>
      </c>
      <c r="W37" s="8">
        <f t="shared" si="3"/>
        <v>-0.015008259433142056</v>
      </c>
      <c r="X37" s="8">
        <f t="shared" si="3"/>
        <v>-0.0030096295887658176</v>
      </c>
      <c r="Y37" s="12">
        <f t="shared" si="3"/>
        <v>-0.007531646063790174</v>
      </c>
      <c r="Z37" s="12">
        <f t="shared" si="3"/>
        <v>-0.0075316460637901558</v>
      </c>
    </row>
    <row r="38" spans="1:26" s="1" customFormat="1" ht="15">
      <c r="A38" s="4" t="s">
        <v>31</v>
      </c>
      <c r="B38" s="4" t="s">
        <v>66</v>
      </c>
      <c r="C38" s="2">
        <v>1462.2499999999959</v>
      </c>
      <c r="D38" s="2">
        <v>739.099999999999</v>
      </c>
      <c r="E38" s="2">
        <v>574.44999999999914</v>
      </c>
      <c r="F38" s="2">
        <v>459.89999999999918</v>
      </c>
      <c r="G38" s="2">
        <v>488.85999999999905</v>
      </c>
      <c r="H38" s="2">
        <v>443.92999999999944</v>
      </c>
      <c r="I38" s="14">
        <v>568.25999999999942</v>
      </c>
      <c r="J38" s="16">
        <v>369.83999999999997</v>
      </c>
      <c r="K38" s="16">
        <v>324.19</v>
      </c>
      <c r="L38" s="14">
        <v>407.92000000000007</v>
      </c>
      <c r="M38" s="18">
        <v>359.2729951086036</v>
      </c>
      <c r="N38" s="18">
        <v>316.42744904468196</v>
      </c>
      <c r="O38" s="2"/>
      <c r="P38" s="8">
        <f t="shared" si="3"/>
        <v>-0.49454607625235009</v>
      </c>
      <c r="Q38" s="8">
        <f t="shared" si="3"/>
        <v>-0.22277093762684358</v>
      </c>
      <c r="R38" s="8">
        <f t="shared" si="3"/>
        <v>-0.19940812951518866</v>
      </c>
      <c r="S38" s="8">
        <f t="shared" si="3"/>
        <v>0.062970210915416214</v>
      </c>
      <c r="T38" s="8">
        <f t="shared" si="3"/>
        <v>-0.091907703637032476</v>
      </c>
      <c r="U38" s="8">
        <f t="shared" si="3"/>
        <v>0.28006667717883482</v>
      </c>
      <c r="V38" s="8">
        <f t="shared" si="3"/>
        <v>-0.34917115404920224</v>
      </c>
      <c r="W38" s="8">
        <f t="shared" si="3"/>
        <v>-0.12343175427211762</v>
      </c>
      <c r="X38" s="8">
        <f t="shared" si="3"/>
        <v>0.2582744686757768</v>
      </c>
      <c r="Y38" s="12">
        <f t="shared" si="3"/>
        <v>-0.11925623870218785</v>
      </c>
      <c r="Z38" s="12">
        <f t="shared" si="3"/>
        <v>-0.11925623870218795</v>
      </c>
    </row>
    <row r="39" spans="1:26" ht="15">
      <c r="A39" s="4" t="s">
        <v>34</v>
      </c>
      <c r="B39" s="4" t="s">
        <v>66</v>
      </c>
      <c r="C39" s="2">
        <v>1314.6400000000001</v>
      </c>
      <c r="D39" s="2">
        <v>1111.6500000000003</v>
      </c>
      <c r="E39" s="2">
        <v>1139.24</v>
      </c>
      <c r="F39" s="2">
        <v>1011.91</v>
      </c>
      <c r="G39" s="2">
        <v>840.30000000000007</v>
      </c>
      <c r="H39" s="2">
        <v>745.12</v>
      </c>
      <c r="I39" s="14">
        <v>954.5</v>
      </c>
      <c r="J39" s="14">
        <v>759.92000000000007</v>
      </c>
      <c r="K39" s="14">
        <v>833.04999999999995</v>
      </c>
      <c r="L39" s="14">
        <v>745.95999999999992</v>
      </c>
      <c r="M39" s="17">
        <v>656.99961617771578</v>
      </c>
      <c r="N39" s="17">
        <v>578.64831312358035</v>
      </c>
      <c r="P39" s="8">
        <f t="shared" si="3"/>
        <v>-0.15440729020872618</v>
      </c>
      <c r="Q39" s="8">
        <f t="shared" si="3"/>
        <v>0.024818962803040238</v>
      </c>
      <c r="R39" s="8">
        <f t="shared" si="3"/>
        <v>-0.11176749411888631</v>
      </c>
      <c r="S39" s="8">
        <f t="shared" si="3"/>
        <v>-0.1695901809449456</v>
      </c>
      <c r="T39" s="8">
        <f t="shared" si="3"/>
        <v>-0.11326907057003457</v>
      </c>
      <c r="U39" s="8">
        <f t="shared" si="3"/>
        <v>0.28100171784410566</v>
      </c>
      <c r="V39" s="8">
        <f t="shared" si="3"/>
        <v>-0.20385542168674692</v>
      </c>
      <c r="W39" s="8">
        <f t="shared" si="3"/>
        <v>0.096233814085693065</v>
      </c>
      <c r="X39" s="8">
        <f t="shared" si="3"/>
        <v>-0.10454354480523383</v>
      </c>
      <c r="Y39" s="12">
        <f t="shared" si="3"/>
        <v>-0.11925623870218799</v>
      </c>
      <c r="Z39" s="12">
        <f t="shared" si="3"/>
        <v>-0.11925623870218778</v>
      </c>
    </row>
    <row r="40" spans="1:26" ht="15">
      <c r="A40" s="4" t="s">
        <v>59</v>
      </c>
      <c r="B40" s="4" t="s">
        <v>66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14">
        <v>0</v>
      </c>
      <c r="J40" s="14">
        <v>0</v>
      </c>
      <c r="K40" s="14">
        <v>0</v>
      </c>
      <c r="L40" s="14">
        <v>0</v>
      </c>
      <c r="M40" s="17">
        <v>0</v>
      </c>
      <c r="N40" s="17">
        <v>0</v>
      </c>
      <c r="P40" s="8">
        <f t="shared" si="3"/>
        <v>0</v>
      </c>
      <c r="Q40" s="8">
        <f t="shared" si="3"/>
        <v>0</v>
      </c>
      <c r="R40" s="8">
        <f t="shared" si="3"/>
        <v>0</v>
      </c>
      <c r="S40" s="8">
        <f t="shared" si="3"/>
        <v>0</v>
      </c>
      <c r="T40" s="8">
        <f t="shared" si="3"/>
        <v>0</v>
      </c>
      <c r="U40" s="8">
        <f t="shared" si="3"/>
        <v>0</v>
      </c>
      <c r="V40" s="8">
        <f t="shared" si="3"/>
        <v>0</v>
      </c>
      <c r="W40" s="8">
        <f t="shared" si="3"/>
        <v>0</v>
      </c>
      <c r="X40" s="8">
        <f t="shared" si="3"/>
        <v>0</v>
      </c>
      <c r="Y40" s="12">
        <f t="shared" si="3"/>
        <v>0</v>
      </c>
      <c r="Z40" s="12">
        <f t="shared" si="3"/>
        <v>0</v>
      </c>
    </row>
    <row r="41" spans="1:26" ht="15">
      <c r="A41" s="4" t="s">
        <v>60</v>
      </c>
      <c r="B41" s="4" t="s">
        <v>66</v>
      </c>
      <c r="C41" s="2">
        <v>0</v>
      </c>
      <c r="D41" s="2">
        <v>5.0499999999999998</v>
      </c>
      <c r="E41" s="2">
        <v>14.249999999999996</v>
      </c>
      <c r="F41" s="2">
        <v>9.1799999999999997</v>
      </c>
      <c r="G41" s="2">
        <v>13.259999999999998</v>
      </c>
      <c r="H41" s="2">
        <v>16.529999999999998</v>
      </c>
      <c r="I41" s="14">
        <v>16.539999999999999</v>
      </c>
      <c r="J41" s="14">
        <v>19.66</v>
      </c>
      <c r="K41" s="14">
        <v>20.739999999999995</v>
      </c>
      <c r="L41" s="14">
        <v>21.799999999999997</v>
      </c>
      <c r="M41" s="17">
        <v>19.200213996292302</v>
      </c>
      <c r="N41" s="17">
        <v>16.910468692817378</v>
      </c>
      <c r="P41" s="8">
        <f t="shared" si="3"/>
        <v>0</v>
      </c>
      <c r="Q41" s="8">
        <f t="shared" si="3"/>
        <v>1.821782178217821</v>
      </c>
      <c r="R41" s="8">
        <f t="shared" si="3"/>
        <v>-0.35578947368421038</v>
      </c>
      <c r="S41" s="8">
        <f t="shared" si="3"/>
        <v>0.44444444444444425</v>
      </c>
      <c r="T41" s="8">
        <f t="shared" si="3"/>
        <v>0.24660633484162897</v>
      </c>
      <c r="U41" s="8">
        <f t="shared" si="3"/>
        <v>0.00060496067755605356</v>
      </c>
      <c r="V41" s="8">
        <f t="shared" si="3"/>
        <v>0.18863361547763005</v>
      </c>
      <c r="W41" s="8">
        <f t="shared" si="3"/>
        <v>0.054933875890131982</v>
      </c>
      <c r="X41" s="8">
        <f t="shared" si="3"/>
        <v>0.05110896817743503</v>
      </c>
      <c r="Y41" s="12">
        <f t="shared" si="3"/>
        <v>-0.11925623870218788</v>
      </c>
      <c r="Z41" s="12">
        <f t="shared" si="3"/>
        <v>-0.11925623870218788</v>
      </c>
    </row>
    <row r="42" spans="1:26" ht="15">
      <c r="A42" s="4" t="s">
        <v>8</v>
      </c>
      <c r="B42" s="4" t="s">
        <v>66</v>
      </c>
      <c r="C42" s="2">
        <v>1841491.6500000551</v>
      </c>
      <c r="D42" s="2">
        <v>1848246.5700001575</v>
      </c>
      <c r="E42" s="2">
        <v>1966800.8000000275</v>
      </c>
      <c r="F42" s="2">
        <v>1843090.279999926</v>
      </c>
      <c r="G42" s="2">
        <v>1873554.0299999758</v>
      </c>
      <c r="H42" s="2">
        <v>1751304.900000084</v>
      </c>
      <c r="I42" s="14">
        <v>2072090.0200000226</v>
      </c>
      <c r="J42" s="14">
        <v>2127737.6099999826</v>
      </c>
      <c r="K42" s="14">
        <v>2335465.2400000431</v>
      </c>
      <c r="L42" s="14">
        <v>2564130.4400000079</v>
      </c>
      <c r="M42" s="17">
        <v>2650954.4778517825</v>
      </c>
      <c r="N42" s="17">
        <v>2740718.4650256699</v>
      </c>
      <c r="P42" s="8">
        <f t="shared" si="3"/>
        <v>0.0036681784574489756</v>
      </c>
      <c r="Q42" s="8">
        <f t="shared" si="3"/>
        <v>0.064144163405567667</v>
      </c>
      <c r="R42" s="8">
        <f t="shared" si="3"/>
        <v>-0.062899364287476292</v>
      </c>
      <c r="S42" s="8">
        <f t="shared" si="3"/>
        <v>0.016528626042155162</v>
      </c>
      <c r="T42" s="8">
        <f t="shared" si="3"/>
        <v>-0.065249855644618604</v>
      </c>
      <c r="U42" s="8">
        <f t="shared" si="3"/>
        <v>0.18316920143369853</v>
      </c>
      <c r="V42" s="8">
        <f t="shared" si="3"/>
        <v>0.026855778205987127</v>
      </c>
      <c r="W42" s="8">
        <f t="shared" si="3"/>
        <v>0.09762840541229241</v>
      </c>
      <c r="X42" s="8">
        <f t="shared" si="3"/>
        <v>0.097909913658128594</v>
      </c>
      <c r="Y42" s="12">
        <f t="shared" si="3"/>
        <v>0.033861006638872218</v>
      </c>
      <c r="Z42" s="12">
        <f t="shared" si="3"/>
        <v>0.033861006638872294</v>
      </c>
    </row>
    <row r="43" spans="1:26" ht="15">
      <c r="A43" s="4" t="s">
        <v>7</v>
      </c>
      <c r="B43" s="4" t="s">
        <v>66</v>
      </c>
      <c r="C43" s="2">
        <v>34731.969999999958</v>
      </c>
      <c r="D43" s="2">
        <v>35263.690000000046</v>
      </c>
      <c r="E43" s="2">
        <v>36404.819999999949</v>
      </c>
      <c r="F43" s="2">
        <v>31233.55000000009</v>
      </c>
      <c r="G43" s="2">
        <v>33467.069999999992</v>
      </c>
      <c r="H43" s="2">
        <v>27325.320000000022</v>
      </c>
      <c r="I43" s="14">
        <v>32413.799999999974</v>
      </c>
      <c r="J43" s="14">
        <v>30535.900000000005</v>
      </c>
      <c r="K43" s="14">
        <v>31146.389999999999</v>
      </c>
      <c r="L43" s="14">
        <v>33814.720000000001</v>
      </c>
      <c r="M43" s="17">
        <v>34959.720458411604</v>
      </c>
      <c r="N43" s="17">
        <v>36143.491784947</v>
      </c>
      <c r="P43" s="8">
        <f t="shared" si="3"/>
        <v>0.015309238145722489</v>
      </c>
      <c r="Q43" s="8">
        <f t="shared" si="3"/>
        <v>0.03235991468844869</v>
      </c>
      <c r="R43" s="8">
        <f t="shared" si="3"/>
        <v>-0.14204904735141846</v>
      </c>
      <c r="S43" s="8">
        <f t="shared" si="3"/>
        <v>0.071510283012974699</v>
      </c>
      <c r="T43" s="8">
        <f t="shared" si="3"/>
        <v>-0.18351621459542089</v>
      </c>
      <c r="U43" s="8">
        <f t="shared" si="3"/>
        <v>0.18621849625182607</v>
      </c>
      <c r="V43" s="8">
        <f t="shared" si="3"/>
        <v>-0.057935200439318137</v>
      </c>
      <c r="W43" s="8">
        <f t="shared" si="3"/>
        <v>0.019992533378744175</v>
      </c>
      <c r="X43" s="8">
        <f t="shared" si="3"/>
        <v>0.085670602596320214</v>
      </c>
      <c r="Y43" s="12">
        <f t="shared" si="3"/>
        <v>0.033861006638872156</v>
      </c>
      <c r="Z43" s="12">
        <f t="shared" si="3"/>
        <v>0.033861006638872322</v>
      </c>
    </row>
    <row r="44" spans="1:26" ht="15">
      <c r="A44" s="4" t="s">
        <v>5</v>
      </c>
      <c r="B44" s="4" t="s">
        <v>66</v>
      </c>
      <c r="C44" s="2">
        <v>272879.78000000084</v>
      </c>
      <c r="D44" s="2">
        <v>180845.72000000038</v>
      </c>
      <c r="E44" s="2">
        <v>336629.67000000185</v>
      </c>
      <c r="F44" s="2">
        <v>81712.779999999897</v>
      </c>
      <c r="G44" s="2">
        <v>49628.929999999942</v>
      </c>
      <c r="H44" s="2">
        <v>73368.990000000107</v>
      </c>
      <c r="I44" s="14">
        <v>60820.920000000042</v>
      </c>
      <c r="J44" s="14">
        <v>54048.340000000018</v>
      </c>
      <c r="K44" s="14">
        <v>49703.5</v>
      </c>
      <c r="L44" s="14">
        <v>58648.149999999994</v>
      </c>
      <c r="M44" s="17">
        <v>51162.545300816535</v>
      </c>
      <c r="N44" s="17">
        <v>44632.371893369251</v>
      </c>
      <c r="P44" s="8">
        <f t="shared" si="3"/>
        <v>-0.33726962107635888</v>
      </c>
      <c r="Q44" s="8">
        <f t="shared" si="3"/>
        <v>0.86141905929541018</v>
      </c>
      <c r="R44" s="8">
        <f t="shared" si="3"/>
        <v>-0.75726209754476048</v>
      </c>
      <c r="S44" s="8">
        <f t="shared" si="3"/>
        <v>-0.39264176301430442</v>
      </c>
      <c r="T44" s="8">
        <f t="shared" si="3"/>
        <v>0.47835123586182882</v>
      </c>
      <c r="U44" s="8">
        <f t="shared" si="3"/>
        <v>-0.17102688751746545</v>
      </c>
      <c r="V44" s="8">
        <f t="shared" si="3"/>
        <v>-0.11135280426537479</v>
      </c>
      <c r="W44" s="8">
        <f t="shared" si="3"/>
        <v>-0.080388037819478203</v>
      </c>
      <c r="X44" s="8">
        <f t="shared" si="3"/>
        <v>0.17996016377116289</v>
      </c>
      <c r="Y44" s="12">
        <f t="shared" si="4" ref="Y44:Z70">IFERROR((M44-L44)/L44,0)</f>
        <v>-0.12763581970076568</v>
      </c>
      <c r="Z44" s="12">
        <f t="shared" si="4"/>
        <v>-0.12763581970076585</v>
      </c>
    </row>
    <row r="45" spans="1:26" ht="15">
      <c r="A45" s="4" t="s">
        <v>6</v>
      </c>
      <c r="B45" s="4" t="s">
        <v>66</v>
      </c>
      <c r="C45" s="2">
        <v>4247.0200000000013</v>
      </c>
      <c r="D45" s="2">
        <v>3998.0900000000006</v>
      </c>
      <c r="E45" s="2">
        <v>5826.8199999999988</v>
      </c>
      <c r="F45" s="2">
        <v>5370.7799999999916</v>
      </c>
      <c r="G45" s="2">
        <v>6053.9199999999983</v>
      </c>
      <c r="H45" s="2">
        <v>7141.1199999999853</v>
      </c>
      <c r="I45" s="14">
        <v>9451.5300000000097</v>
      </c>
      <c r="J45" s="14">
        <v>5983.4800000000005</v>
      </c>
      <c r="K45" s="14">
        <v>6183.5799999999999</v>
      </c>
      <c r="L45" s="14">
        <v>7179.1599999999999</v>
      </c>
      <c r="M45" s="17">
        <v>6262.842028637051</v>
      </c>
      <c r="N45" s="17">
        <v>5463.4790526555544</v>
      </c>
      <c r="P45" s="8">
        <f t="shared" si="5" ref="P45:X70">IFERROR((D45-C45)/C45,0)</f>
        <v>-0.058612862666057766</v>
      </c>
      <c r="Q45" s="8">
        <f t="shared" si="5"/>
        <v>0.45740090893401547</v>
      </c>
      <c r="R45" s="8">
        <f t="shared" si="5"/>
        <v>-0.07826567493075251</v>
      </c>
      <c r="S45" s="8">
        <f t="shared" si="5"/>
        <v>0.12719567735040493</v>
      </c>
      <c r="T45" s="8">
        <f t="shared" si="5"/>
        <v>0.17958611940692765</v>
      </c>
      <c r="U45" s="8">
        <f t="shared" si="5"/>
        <v>0.32353608397562694</v>
      </c>
      <c r="V45" s="8">
        <f t="shared" si="5"/>
        <v>-0.36693001027346955</v>
      </c>
      <c r="W45" s="8">
        <f t="shared" si="5"/>
        <v>0.033442077185851619</v>
      </c>
      <c r="X45" s="8">
        <f t="shared" si="5"/>
        <v>0.16100381979371173</v>
      </c>
      <c r="Y45" s="12">
        <f t="shared" si="4"/>
        <v>-0.12763581970076565</v>
      </c>
      <c r="Z45" s="12">
        <f t="shared" si="4"/>
        <v>-0.12763581970076576</v>
      </c>
    </row>
    <row r="46" spans="1:26" ht="15">
      <c r="A46" s="4" t="s">
        <v>15</v>
      </c>
      <c r="B46" s="4" t="s">
        <v>66</v>
      </c>
      <c r="C46" s="2">
        <v>424126.44000000088</v>
      </c>
      <c r="D46" s="2">
        <v>439491.01999999885</v>
      </c>
      <c r="E46" s="2">
        <v>478346.92999999964</v>
      </c>
      <c r="F46" s="2">
        <v>465844.16000000137</v>
      </c>
      <c r="G46" s="2">
        <v>503836.40000000177</v>
      </c>
      <c r="H46" s="2">
        <v>513652.09000000241</v>
      </c>
      <c r="I46" s="14">
        <v>538268.58000000077</v>
      </c>
      <c r="J46" s="14">
        <v>488269.10999999999</v>
      </c>
      <c r="K46" s="14">
        <v>426417.79999999976</v>
      </c>
      <c r="L46" s="14">
        <v>452806.78000000003</v>
      </c>
      <c r="M46" s="17">
        <v>455584.6317757162</v>
      </c>
      <c r="N46" s="17">
        <v>458379.52494928386</v>
      </c>
      <c r="P46" s="8">
        <f t="shared" si="5"/>
        <v>0.036226413991068199</v>
      </c>
      <c r="Q46" s="8">
        <f t="shared" si="5"/>
        <v>0.088411157979976229</v>
      </c>
      <c r="R46" s="8">
        <f t="shared" si="5"/>
        <v>-0.026137452162593125</v>
      </c>
      <c r="S46" s="8">
        <f t="shared" si="5"/>
        <v>0.081555685918656334</v>
      </c>
      <c r="T46" s="8">
        <f t="shared" si="5"/>
        <v>0.019481899283181222</v>
      </c>
      <c r="U46" s="8">
        <f t="shared" si="5"/>
        <v>0.047924442398352252</v>
      </c>
      <c r="V46" s="8">
        <f t="shared" si="5"/>
        <v>-0.092889445636973114</v>
      </c>
      <c r="W46" s="8">
        <f t="shared" si="5"/>
        <v>-0.12667463235591583</v>
      </c>
      <c r="X46" s="8">
        <f t="shared" si="5"/>
        <v>0.061885268391704773</v>
      </c>
      <c r="Y46" s="12">
        <f t="shared" si="4"/>
        <v>0.0061347398016349825</v>
      </c>
      <c r="Z46" s="12">
        <f t="shared" si="4"/>
        <v>0.0061347398016348854</v>
      </c>
    </row>
    <row r="47" spans="1:26" ht="15">
      <c r="A47" s="4" t="s">
        <v>13</v>
      </c>
      <c r="B47" s="4" t="s">
        <v>66</v>
      </c>
      <c r="C47" s="2">
        <v>15659.709999999992</v>
      </c>
      <c r="D47" s="2">
        <v>14372.319999999994</v>
      </c>
      <c r="E47" s="2">
        <v>15232.09999999998</v>
      </c>
      <c r="F47" s="2">
        <v>15412.400000000003</v>
      </c>
      <c r="G47" s="2">
        <v>10809.569999999996</v>
      </c>
      <c r="H47" s="2">
        <v>13504.450000000001</v>
      </c>
      <c r="I47" s="14">
        <v>10324.199999999999</v>
      </c>
      <c r="J47" s="14">
        <v>10839.049999999999</v>
      </c>
      <c r="K47" s="14">
        <v>10261.370000000001</v>
      </c>
      <c r="L47" s="14">
        <v>11015.559999999999</v>
      </c>
      <c r="M47" s="17">
        <v>11083.137594369296</v>
      </c>
      <c r="N47" s="17">
        <v>11151.129759696471</v>
      </c>
      <c r="P47" s="8">
        <f t="shared" si="5"/>
        <v>-0.082210334674141364</v>
      </c>
      <c r="Q47" s="8">
        <f t="shared" si="5"/>
        <v>0.059821935498234557</v>
      </c>
      <c r="R47" s="8">
        <f t="shared" si="5"/>
        <v>0.011836844558532516</v>
      </c>
      <c r="S47" s="8">
        <f t="shared" si="5"/>
        <v>-0.29864459785627195</v>
      </c>
      <c r="T47" s="8">
        <f t="shared" si="5"/>
        <v>0.24930501398298041</v>
      </c>
      <c r="U47" s="8">
        <f t="shared" si="5"/>
        <v>-0.23549644746731646</v>
      </c>
      <c r="V47" s="8">
        <f t="shared" si="5"/>
        <v>0.04986827066503946</v>
      </c>
      <c r="W47" s="8">
        <f t="shared" si="5"/>
        <v>-0.053296183706136473</v>
      </c>
      <c r="X47" s="8">
        <f t="shared" si="5"/>
        <v>0.073497983212767751</v>
      </c>
      <c r="Y47" s="12">
        <f t="shared" si="4"/>
        <v>0.0061347398016348698</v>
      </c>
      <c r="Z47" s="12">
        <f t="shared" si="4"/>
        <v>0.0061347398016349548</v>
      </c>
    </row>
    <row r="48" spans="1:26" ht="15">
      <c r="A48" s="4" t="s">
        <v>14</v>
      </c>
      <c r="B48" s="4" t="s">
        <v>66</v>
      </c>
      <c r="C48" s="2">
        <v>69886.890000000029</v>
      </c>
      <c r="D48" s="2">
        <v>60042.489999999947</v>
      </c>
      <c r="E48" s="2">
        <v>75293.400000000067</v>
      </c>
      <c r="F48" s="2">
        <v>70077.380000000019</v>
      </c>
      <c r="G48" s="2">
        <v>67011.550000000061</v>
      </c>
      <c r="H48" s="2">
        <v>66851.779999999941</v>
      </c>
      <c r="I48" s="14">
        <v>83599.869999999835</v>
      </c>
      <c r="J48" s="14">
        <v>74329.639999999999</v>
      </c>
      <c r="K48" s="14">
        <v>64248.369999999995</v>
      </c>
      <c r="L48" s="14">
        <v>68021.599999999991</v>
      </c>
      <c r="M48" s="17">
        <v>70510.612401991049</v>
      </c>
      <c r="N48" s="17">
        <v>73090.701502225973</v>
      </c>
      <c r="P48" s="8">
        <f t="shared" si="5"/>
        <v>-0.14086189841900359</v>
      </c>
      <c r="Q48" s="8">
        <f t="shared" si="5"/>
        <v>0.25400195761368549</v>
      </c>
      <c r="R48" s="8">
        <f t="shared" si="5"/>
        <v>-0.06927592591116942</v>
      </c>
      <c r="S48" s="8">
        <f t="shared" si="5"/>
        <v>-0.043749209802078179</v>
      </c>
      <c r="T48" s="8">
        <f t="shared" si="5"/>
        <v>-0.0023842158553282282</v>
      </c>
      <c r="U48" s="8">
        <f t="shared" si="5"/>
        <v>0.25052571524647377</v>
      </c>
      <c r="V48" s="8">
        <f t="shared" si="5"/>
        <v>-0.11088809109391981</v>
      </c>
      <c r="W48" s="8">
        <f t="shared" si="5"/>
        <v>-0.13562920525378577</v>
      </c>
      <c r="X48" s="8">
        <f t="shared" si="5"/>
        <v>0.058728805104316203</v>
      </c>
      <c r="Y48" s="12">
        <f t="shared" si="4"/>
        <v>0.036591500376219589</v>
      </c>
      <c r="Z48" s="12">
        <f t="shared" si="4"/>
        <v>0.036591500376219513</v>
      </c>
    </row>
    <row r="49" spans="1:26" ht="15">
      <c r="A49" s="4" t="s">
        <v>12</v>
      </c>
      <c r="B49" s="4" t="s">
        <v>66</v>
      </c>
      <c r="C49" s="2">
        <v>1284.2699999999998</v>
      </c>
      <c r="D49" s="2">
        <v>1213.4700000000003</v>
      </c>
      <c r="E49" s="2">
        <v>3147.7700000000004</v>
      </c>
      <c r="F49" s="2">
        <v>3543.04</v>
      </c>
      <c r="G49" s="2">
        <v>5047.4200000000001</v>
      </c>
      <c r="H49" s="2">
        <v>4698.5199999999995</v>
      </c>
      <c r="I49" s="14">
        <v>3064.9300000000007</v>
      </c>
      <c r="J49" s="14">
        <v>4452.0999999999995</v>
      </c>
      <c r="K49" s="14">
        <v>2389.8399999999997</v>
      </c>
      <c r="L49" s="14">
        <v>3281.4999999999995</v>
      </c>
      <c r="M49" s="17">
        <v>3401.575008484564</v>
      </c>
      <c r="N49" s="17">
        <v>3526.0437416872664</v>
      </c>
      <c r="P49" s="8">
        <f t="shared" si="5"/>
        <v>-0.055128594454436769</v>
      </c>
      <c r="Q49" s="8">
        <f t="shared" si="5"/>
        <v>1.5940237500721071</v>
      </c>
      <c r="R49" s="8">
        <f t="shared" si="5"/>
        <v>0.12557143628664086</v>
      </c>
      <c r="S49" s="8">
        <f t="shared" si="5"/>
        <v>0.42460147218208094</v>
      </c>
      <c r="T49" s="8">
        <f t="shared" si="5"/>
        <v>-0.069124423963133744</v>
      </c>
      <c r="U49" s="8">
        <f t="shared" si="5"/>
        <v>-0.34768182321241559</v>
      </c>
      <c r="V49" s="8">
        <f t="shared" si="5"/>
        <v>0.45259434962625522</v>
      </c>
      <c r="W49" s="8">
        <f t="shared" si="5"/>
        <v>-0.46321061970755373</v>
      </c>
      <c r="X49" s="8">
        <f t="shared" si="5"/>
        <v>0.37310447561343019</v>
      </c>
      <c r="Y49" s="12">
        <f t="shared" si="4"/>
        <v>0.036591500376219561</v>
      </c>
      <c r="Z49" s="12">
        <f t="shared" si="4"/>
        <v>0.036591500376219693</v>
      </c>
    </row>
    <row r="50" spans="1:26" ht="15">
      <c r="A50" s="4" t="s">
        <v>19</v>
      </c>
      <c r="B50" s="4" t="s">
        <v>66</v>
      </c>
      <c r="C50" s="2">
        <v>405519.99999999971</v>
      </c>
      <c r="D50" s="2">
        <v>437237.94999999943</v>
      </c>
      <c r="E50" s="2">
        <v>507153.60000000149</v>
      </c>
      <c r="F50" s="2">
        <v>520126.66000000073</v>
      </c>
      <c r="G50" s="2">
        <v>598420.12999999884</v>
      </c>
      <c r="H50" s="2">
        <v>661988.60000000126</v>
      </c>
      <c r="I50" s="14">
        <v>606132.66999999899</v>
      </c>
      <c r="J50" s="14">
        <v>534136.82999999996</v>
      </c>
      <c r="K50" s="14">
        <v>409436.17999999982</v>
      </c>
      <c r="L50" s="14">
        <v>477588.38999999996</v>
      </c>
      <c r="M50" s="17">
        <v>447880.3402477412</v>
      </c>
      <c r="N50" s="17">
        <v>420020.25882671145</v>
      </c>
      <c r="P50" s="8">
        <f t="shared" si="5"/>
        <v>0.078215501085025993</v>
      </c>
      <c r="Q50" s="8">
        <f t="shared" si="5"/>
        <v>0.15990297731475997</v>
      </c>
      <c r="R50" s="8">
        <f t="shared" si="5"/>
        <v>0.025580139823515407</v>
      </c>
      <c r="S50" s="8">
        <f t="shared" si="5"/>
        <v>0.15052770031053206</v>
      </c>
      <c r="T50" s="8">
        <f t="shared" si="5"/>
        <v>0.1062271585015072</v>
      </c>
      <c r="U50" s="8">
        <f t="shared" si="5"/>
        <v>-0.084375969616398469</v>
      </c>
      <c r="V50" s="8">
        <f t="shared" si="5"/>
        <v>-0.11877901252212515</v>
      </c>
      <c r="W50" s="8">
        <f t="shared" si="5"/>
        <v>-0.2334619951221116</v>
      </c>
      <c r="X50" s="8">
        <f t="shared" si="5"/>
        <v>0.16645380483962158</v>
      </c>
      <c r="Y50" s="12">
        <f t="shared" si="4"/>
        <v>-0.062204296365451342</v>
      </c>
      <c r="Z50" s="12">
        <f t="shared" si="4"/>
        <v>-0.062204296365451509</v>
      </c>
    </row>
    <row r="51" spans="1:26" ht="15">
      <c r="A51" s="4" t="s">
        <v>18</v>
      </c>
      <c r="B51" s="4" t="s">
        <v>66</v>
      </c>
      <c r="C51" s="2">
        <v>10123.449999999997</v>
      </c>
      <c r="D51" s="2">
        <v>10726.999999999998</v>
      </c>
      <c r="E51" s="2">
        <v>9588.980000000005</v>
      </c>
      <c r="F51" s="2">
        <v>8000.5100000000002</v>
      </c>
      <c r="G51" s="2">
        <v>8797.1099999999988</v>
      </c>
      <c r="H51" s="2">
        <v>8982.9200000000001</v>
      </c>
      <c r="I51" s="14">
        <v>9793.8799999999956</v>
      </c>
      <c r="J51" s="14">
        <v>9720.6400000000012</v>
      </c>
      <c r="K51" s="14">
        <v>7897.3099999999995</v>
      </c>
      <c r="L51" s="14">
        <v>9504.1599999999999</v>
      </c>
      <c r="M51" s="17">
        <v>8912.9604146553302</v>
      </c>
      <c r="N51" s="17">
        <v>8358.5359835285726</v>
      </c>
      <c r="P51" s="8">
        <f t="shared" si="5"/>
        <v>0.059619003402990214</v>
      </c>
      <c r="Q51" s="8">
        <f t="shared" si="5"/>
        <v>-0.10608930735527113</v>
      </c>
      <c r="R51" s="8">
        <f t="shared" si="5"/>
        <v>-0.16565578403542441</v>
      </c>
      <c r="S51" s="8">
        <f t="shared" si="5"/>
        <v>0.099568652498403049</v>
      </c>
      <c r="T51" s="8">
        <f t="shared" si="5"/>
        <v>0.021121709288618801</v>
      </c>
      <c r="U51" s="8">
        <f t="shared" si="5"/>
        <v>0.090277994237953296</v>
      </c>
      <c r="V51" s="8">
        <f t="shared" si="5"/>
        <v>-0.007478139409508219</v>
      </c>
      <c r="W51" s="8">
        <f t="shared" si="5"/>
        <v>-0.18757304045824158</v>
      </c>
      <c r="X51" s="8">
        <f t="shared" si="5"/>
        <v>0.203468016324546</v>
      </c>
      <c r="Y51" s="12">
        <f t="shared" si="4"/>
        <v>-0.062204296365451515</v>
      </c>
      <c r="Z51" s="12">
        <f t="shared" si="4"/>
        <v>-0.062204296365451488</v>
      </c>
    </row>
    <row r="52" spans="1:26" ht="15">
      <c r="A52" s="4" t="s">
        <v>16</v>
      </c>
      <c r="B52" s="4" t="s">
        <v>66</v>
      </c>
      <c r="C52" s="2">
        <v>353361.47000000015</v>
      </c>
      <c r="D52" s="2">
        <v>334616.61999999953</v>
      </c>
      <c r="E52" s="2">
        <v>349971.2900000001</v>
      </c>
      <c r="F52" s="2">
        <v>341629.90999999968</v>
      </c>
      <c r="G52" s="2">
        <v>361327.49000000051</v>
      </c>
      <c r="H52" s="2">
        <v>336579.44999999984</v>
      </c>
      <c r="I52" s="14">
        <v>389229.90999999986</v>
      </c>
      <c r="J52" s="14">
        <v>378330.97999999998</v>
      </c>
      <c r="K52" s="14">
        <v>375255.90999999997</v>
      </c>
      <c r="L52" s="14">
        <v>397888.97999999998</v>
      </c>
      <c r="M52" s="17">
        <v>401443.56803622254</v>
      </c>
      <c r="N52" s="17">
        <v>405029.91140305815</v>
      </c>
      <c r="P52" s="8">
        <f t="shared" si="5"/>
        <v>-0.053047238002492489</v>
      </c>
      <c r="Q52" s="8">
        <f t="shared" si="5"/>
        <v>0.045887350126244737</v>
      </c>
      <c r="R52" s="8">
        <f t="shared" si="5"/>
        <v>-0.02383446939319054</v>
      </c>
      <c r="S52" s="8">
        <f t="shared" si="5"/>
        <v>0.057657656497350745</v>
      </c>
      <c r="T52" s="8">
        <f t="shared" si="5"/>
        <v>-0.068491993233065776</v>
      </c>
      <c r="U52" s="8">
        <f t="shared" si="5"/>
        <v>0.15642802910278703</v>
      </c>
      <c r="V52" s="8">
        <f t="shared" si="5"/>
        <v>-0.028001265370381945</v>
      </c>
      <c r="W52" s="8">
        <f t="shared" si="5"/>
        <v>-0.0081279888842304346</v>
      </c>
      <c r="X52" s="8">
        <f t="shared" si="5"/>
        <v>0.060313693660414322</v>
      </c>
      <c r="Y52" s="12">
        <f t="shared" si="4"/>
        <v>0.0089336177046736957</v>
      </c>
      <c r="Z52" s="12">
        <f t="shared" si="4"/>
        <v>0.0089336177046732933</v>
      </c>
    </row>
    <row r="53" spans="1:26" ht="15">
      <c r="A53" s="4" t="s">
        <v>17</v>
      </c>
      <c r="B53" s="4" t="s">
        <v>66</v>
      </c>
      <c r="C53" s="2">
        <v>7938.8300000000027</v>
      </c>
      <c r="D53" s="2">
        <v>15358.310000000001</v>
      </c>
      <c r="E53" s="2">
        <v>17559.659999999993</v>
      </c>
      <c r="F53" s="2">
        <v>20734.920000000006</v>
      </c>
      <c r="G53" s="2">
        <v>18541.279999999988</v>
      </c>
      <c r="H53" s="2">
        <v>16002.170000000002</v>
      </c>
      <c r="I53" s="14">
        <v>16410.070000000007</v>
      </c>
      <c r="J53" s="14">
        <v>18485.389999999999</v>
      </c>
      <c r="K53" s="14">
        <v>13846.25</v>
      </c>
      <c r="L53" s="14">
        <v>17953.970000000001</v>
      </c>
      <c r="M53" s="17">
        <v>18114.363904261179</v>
      </c>
      <c r="N53" s="17">
        <v>18276.190706345187</v>
      </c>
      <c r="P53" s="8">
        <f t="shared" si="5"/>
        <v>0.93458104027923461</v>
      </c>
      <c r="Q53" s="8">
        <f t="shared" si="5"/>
        <v>0.1433328276353317</v>
      </c>
      <c r="R53" s="8">
        <f t="shared" si="5"/>
        <v>0.18082696362002534</v>
      </c>
      <c r="S53" s="8">
        <f t="shared" si="5"/>
        <v>-0.10579447617835117</v>
      </c>
      <c r="T53" s="8">
        <f t="shared" si="5"/>
        <v>-0.13694361985795953</v>
      </c>
      <c r="U53" s="8">
        <f t="shared" si="5"/>
        <v>0.025490292879028598</v>
      </c>
      <c r="V53" s="8">
        <f t="shared" si="5"/>
        <v>0.12646624907754761</v>
      </c>
      <c r="W53" s="8">
        <f t="shared" si="5"/>
        <v>-0.25096251688495613</v>
      </c>
      <c r="X53" s="8">
        <f t="shared" si="5"/>
        <v>0.29666660648189952</v>
      </c>
      <c r="Y53" s="12">
        <f t="shared" si="4"/>
        <v>0.008933617704673576</v>
      </c>
      <c r="Z53" s="12">
        <f t="shared" si="4"/>
        <v>0.0089336177046735847</v>
      </c>
    </row>
    <row r="54" spans="1:26" ht="15">
      <c r="A54" s="4" t="s">
        <v>23</v>
      </c>
      <c r="B54" s="4" t="s">
        <v>66</v>
      </c>
      <c r="C54" s="2">
        <v>13869.910000000002</v>
      </c>
      <c r="D54" s="2">
        <v>13347.889999999998</v>
      </c>
      <c r="E54" s="2">
        <v>23756.759999999984</v>
      </c>
      <c r="F54" s="2">
        <v>21811.320000000007</v>
      </c>
      <c r="G54" s="2">
        <v>30871.879999999994</v>
      </c>
      <c r="H54" s="2">
        <v>53987.159999999989</v>
      </c>
      <c r="I54" s="14">
        <v>40761.569999999992</v>
      </c>
      <c r="J54" s="14">
        <v>36917.149999999994</v>
      </c>
      <c r="K54" s="14">
        <v>32448.590000000004</v>
      </c>
      <c r="L54" s="14">
        <v>34301.160000000003</v>
      </c>
      <c r="M54" s="17">
        <v>35263.096957941532</v>
      </c>
      <c r="N54" s="17">
        <v>36252.01034207546</v>
      </c>
      <c r="P54" s="8">
        <f t="shared" si="5"/>
        <v>-0.0376368700301591</v>
      </c>
      <c r="Q54" s="8">
        <f t="shared" si="5"/>
        <v>0.77981388818757036</v>
      </c>
      <c r="R54" s="8">
        <f t="shared" si="5"/>
        <v>-0.081889954690790245</v>
      </c>
      <c r="S54" s="8">
        <f t="shared" si="5"/>
        <v>0.41540631195177474</v>
      </c>
      <c r="T54" s="8">
        <f t="shared" si="5"/>
        <v>0.74874869946371914</v>
      </c>
      <c r="U54" s="8">
        <f t="shared" si="5"/>
        <v>-0.24497658332092295</v>
      </c>
      <c r="V54" s="8">
        <f t="shared" si="5"/>
        <v>-0.094314816627524375</v>
      </c>
      <c r="W54" s="8">
        <f t="shared" si="5"/>
        <v>-0.12104292991197833</v>
      </c>
      <c r="X54" s="8">
        <f t="shared" si="5"/>
        <v>0.057092465342870047</v>
      </c>
      <c r="Y54" s="12">
        <f t="shared" si="4"/>
        <v>0.028043860847316204</v>
      </c>
      <c r="Z54" s="12">
        <f t="shared" si="4"/>
        <v>0.0280438608473161</v>
      </c>
    </row>
    <row r="55" spans="1:26" ht="15">
      <c r="A55" s="4" t="s">
        <v>61</v>
      </c>
      <c r="B55" s="4" t="s">
        <v>66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14">
        <v>0</v>
      </c>
      <c r="J55" s="14">
        <v>0</v>
      </c>
      <c r="K55" s="14">
        <v>0</v>
      </c>
      <c r="L55" s="14">
        <v>0</v>
      </c>
      <c r="M55" s="17">
        <v>0</v>
      </c>
      <c r="N55" s="17">
        <v>0</v>
      </c>
      <c r="P55" s="8">
        <f t="shared" si="5"/>
        <v>0</v>
      </c>
      <c r="Q55" s="8">
        <f t="shared" si="5"/>
        <v>0</v>
      </c>
      <c r="R55" s="8">
        <f t="shared" si="5"/>
        <v>0</v>
      </c>
      <c r="S55" s="8">
        <f t="shared" si="5"/>
        <v>0</v>
      </c>
      <c r="T55" s="8">
        <f t="shared" si="5"/>
        <v>0</v>
      </c>
      <c r="U55" s="8">
        <f t="shared" si="5"/>
        <v>0</v>
      </c>
      <c r="V55" s="8">
        <f t="shared" si="5"/>
        <v>0</v>
      </c>
      <c r="W55" s="8">
        <f t="shared" si="5"/>
        <v>0</v>
      </c>
      <c r="X55" s="8">
        <f t="shared" si="5"/>
        <v>0</v>
      </c>
      <c r="Y55" s="12">
        <f t="shared" si="4"/>
        <v>0</v>
      </c>
      <c r="Z55" s="12">
        <f t="shared" si="4"/>
        <v>0</v>
      </c>
    </row>
    <row r="56" spans="1:26" ht="15">
      <c r="A56" s="4" t="s">
        <v>22</v>
      </c>
      <c r="B56" s="4" t="s">
        <v>66</v>
      </c>
      <c r="C56" s="2">
        <v>783049.32000000286</v>
      </c>
      <c r="D56" s="2">
        <v>820607.58999999973</v>
      </c>
      <c r="E56" s="2">
        <v>835911.78999999817</v>
      </c>
      <c r="F56" s="2">
        <v>890053.70999999926</v>
      </c>
      <c r="G56" s="2">
        <v>909535.64999999781</v>
      </c>
      <c r="H56" s="2">
        <v>916632.57999999798</v>
      </c>
      <c r="I56" s="14">
        <v>1006387.3700000005</v>
      </c>
      <c r="J56" s="14">
        <v>1046214.8000000003</v>
      </c>
      <c r="K56" s="14">
        <v>994633.17000000016</v>
      </c>
      <c r="L56" s="14">
        <v>1096930.3500000003</v>
      </c>
      <c r="M56" s="17">
        <v>1127692.5120945983</v>
      </c>
      <c r="N56" s="17">
        <v>1159317.3639823396</v>
      </c>
      <c r="P56" s="8">
        <f t="shared" si="5"/>
        <v>0.047964118020045965</v>
      </c>
      <c r="Q56" s="8">
        <f t="shared" si="5"/>
        <v>0.018649839687686104</v>
      </c>
      <c r="R56" s="8">
        <f t="shared" si="5"/>
        <v>0.064769896354735235</v>
      </c>
      <c r="S56" s="8">
        <f t="shared" si="5"/>
        <v>0.021888499290676024</v>
      </c>
      <c r="T56" s="8">
        <f t="shared" si="5"/>
        <v>0.0078028057503850288</v>
      </c>
      <c r="U56" s="8">
        <f t="shared" si="5"/>
        <v>0.097917957487396623</v>
      </c>
      <c r="V56" s="8">
        <f t="shared" si="5"/>
        <v>0.039574652054705138</v>
      </c>
      <c r="W56" s="8">
        <f t="shared" si="5"/>
        <v>-0.049303097222482523</v>
      </c>
      <c r="X56" s="8">
        <f t="shared" si="5"/>
        <v>0.10284915392475816</v>
      </c>
      <c r="Y56" s="12">
        <f t="shared" si="4"/>
        <v>0.028043860847316266</v>
      </c>
      <c r="Z56" s="12">
        <f t="shared" si="4"/>
        <v>0.028043860847316204</v>
      </c>
    </row>
    <row r="57" spans="1:26" ht="15">
      <c r="A57" s="4" t="s">
        <v>21</v>
      </c>
      <c r="B57" s="4" t="s">
        <v>66</v>
      </c>
      <c r="C57" s="2">
        <v>27316.59</v>
      </c>
      <c r="D57" s="2">
        <v>48990.50999999998</v>
      </c>
      <c r="E57" s="2">
        <v>67901.729999999996</v>
      </c>
      <c r="F57" s="2">
        <v>68611.489999999991</v>
      </c>
      <c r="G57" s="2">
        <v>66511.400000000009</v>
      </c>
      <c r="H57" s="2">
        <v>61543.460000000021</v>
      </c>
      <c r="I57" s="14">
        <v>59026.480000000032</v>
      </c>
      <c r="J57" s="14">
        <v>63850.900000000001</v>
      </c>
      <c r="K57" s="14">
        <v>56372.82</v>
      </c>
      <c r="L57" s="14">
        <v>59512.849999999991</v>
      </c>
      <c r="M57" s="17">
        <v>61181.820084027197</v>
      </c>
      <c r="N57" s="17">
        <v>62897.594532849194</v>
      </c>
      <c r="P57" s="8">
        <f t="shared" si="5"/>
        <v>0.79343431958381261</v>
      </c>
      <c r="Q57" s="8">
        <f t="shared" si="5"/>
        <v>0.38601802675661112</v>
      </c>
      <c r="R57" s="8">
        <f t="shared" si="5"/>
        <v>0.010452752823823411</v>
      </c>
      <c r="S57" s="8">
        <f t="shared" si="5"/>
        <v>-0.030608430162353015</v>
      </c>
      <c r="T57" s="8">
        <f t="shared" si="5"/>
        <v>-0.074693060137059022</v>
      </c>
      <c r="U57" s="8">
        <f t="shared" si="5"/>
        <v>-0.040897603092188636</v>
      </c>
      <c r="V57" s="8">
        <f t="shared" si="5"/>
        <v>0.081733147563601394</v>
      </c>
      <c r="W57" s="8">
        <f t="shared" si="5"/>
        <v>-0.11711784798648103</v>
      </c>
      <c r="X57" s="8">
        <f t="shared" si="5"/>
        <v>0.055701133986201003</v>
      </c>
      <c r="Y57" s="12">
        <f t="shared" si="4"/>
        <v>0.028043860847316263</v>
      </c>
      <c r="Z57" s="12">
        <f t="shared" si="4"/>
        <v>0.028043860847316259</v>
      </c>
    </row>
    <row r="58" spans="1:26" ht="15">
      <c r="A58" s="4" t="s">
        <v>24</v>
      </c>
      <c r="B58" s="4" t="s">
        <v>66</v>
      </c>
      <c r="C58" s="2">
        <v>2058653.5800000022</v>
      </c>
      <c r="D58" s="2">
        <v>2091182.6800000032</v>
      </c>
      <c r="E58" s="2">
        <v>2191257.4900000016</v>
      </c>
      <c r="F58" s="2">
        <v>2271469.2900000014</v>
      </c>
      <c r="G58" s="2">
        <v>2331255.2200000011</v>
      </c>
      <c r="H58" s="2">
        <v>2339936.8900000034</v>
      </c>
      <c r="I58" s="14">
        <v>2440059.1699999995</v>
      </c>
      <c r="J58" s="14">
        <v>2375136</v>
      </c>
      <c r="K58" s="14">
        <v>2187651.4499999997</v>
      </c>
      <c r="L58" s="14">
        <v>2376848.7600000002</v>
      </c>
      <c r="M58" s="17">
        <v>2339173.0972158909</v>
      </c>
      <c r="N58" s="17">
        <v>2302094.6350572947</v>
      </c>
      <c r="P58" s="8">
        <f t="shared" si="5"/>
        <v>0.015801152906940754</v>
      </c>
      <c r="Q58" s="8">
        <f t="shared" si="5"/>
        <v>0.047855603892051304</v>
      </c>
      <c r="R58" s="8">
        <f t="shared" si="5"/>
        <v>0.036605374022018633</v>
      </c>
      <c r="S58" s="8">
        <f t="shared" si="5"/>
        <v>0.026320377855515567</v>
      </c>
      <c r="T58" s="8">
        <f t="shared" si="5"/>
        <v>0.0037240324120334837</v>
      </c>
      <c r="U58" s="8">
        <f t="shared" si="5"/>
        <v>0.042788453153536091</v>
      </c>
      <c r="V58" s="8">
        <f t="shared" si="5"/>
        <v>-0.026607211332502021</v>
      </c>
      <c r="W58" s="8">
        <f t="shared" si="5"/>
        <v>-0.078936343013621235</v>
      </c>
      <c r="X58" s="8">
        <f t="shared" si="5"/>
        <v>0.086484211184556181</v>
      </c>
      <c r="Y58" s="12">
        <f t="shared" si="4"/>
        <v>-0.01585109806654646</v>
      </c>
      <c r="Z58" s="12">
        <f t="shared" si="4"/>
        <v>-0.015851098066546391</v>
      </c>
    </row>
    <row r="59" spans="1:26" ht="15">
      <c r="A59" s="4" t="s">
        <v>20</v>
      </c>
      <c r="B59" s="4" t="s">
        <v>66</v>
      </c>
      <c r="C59" s="2">
        <v>29352.160000000003</v>
      </c>
      <c r="D59" s="2">
        <v>35284.550000000017</v>
      </c>
      <c r="E59" s="2">
        <v>40705.89999999998</v>
      </c>
      <c r="F59" s="2">
        <v>45168.320000000007</v>
      </c>
      <c r="G59" s="2">
        <v>46236.610000000001</v>
      </c>
      <c r="H59" s="2">
        <v>48047.689999999981</v>
      </c>
      <c r="I59" s="14">
        <v>48621.209999999999</v>
      </c>
      <c r="J59" s="14">
        <v>46889.649999999994</v>
      </c>
      <c r="K59" s="14">
        <v>40285.82</v>
      </c>
      <c r="L59" s="14">
        <v>47542.520000000004</v>
      </c>
      <c r="M59" s="17">
        <v>46788.918853149255</v>
      </c>
      <c r="N59" s="17">
        <v>46047.263111980305</v>
      </c>
      <c r="P59" s="8">
        <f t="shared" si="5"/>
        <v>0.20211084976369756</v>
      </c>
      <c r="Q59" s="8">
        <f t="shared" si="5"/>
        <v>0.15364656769039026</v>
      </c>
      <c r="R59" s="8">
        <f t="shared" si="5"/>
        <v>0.10962587732982269</v>
      </c>
      <c r="S59" s="8">
        <f t="shared" si="5"/>
        <v>0.023651311361591341</v>
      </c>
      <c r="T59" s="8">
        <f t="shared" si="5"/>
        <v>0.039169826680632076</v>
      </c>
      <c r="U59" s="8">
        <f t="shared" si="5"/>
        <v>0.011936473949112202</v>
      </c>
      <c r="V59" s="8">
        <f t="shared" si="5"/>
        <v>-0.035613264252370623</v>
      </c>
      <c r="W59" s="8">
        <f t="shared" si="5"/>
        <v>-0.14083769019389131</v>
      </c>
      <c r="X59" s="8">
        <f t="shared" si="5"/>
        <v>0.18013037838127668</v>
      </c>
      <c r="Y59" s="12">
        <f t="shared" si="4"/>
        <v>-0.015851098066546523</v>
      </c>
      <c r="Z59" s="12">
        <f t="shared" si="4"/>
        <v>-0.015851098066546387</v>
      </c>
    </row>
    <row r="60" spans="1:26" ht="15">
      <c r="A60" s="4" t="s">
        <v>25</v>
      </c>
      <c r="B60" s="4" t="s">
        <v>66</v>
      </c>
      <c r="C60" s="2">
        <v>2492982.8800000013</v>
      </c>
      <c r="D60" s="2">
        <v>2543555.7499999944</v>
      </c>
      <c r="E60" s="2">
        <v>2617007.4399999958</v>
      </c>
      <c r="F60" s="2">
        <v>2705402.1399999992</v>
      </c>
      <c r="G60" s="2">
        <v>2836585.2900000038</v>
      </c>
      <c r="H60" s="2">
        <v>2951150.4700000007</v>
      </c>
      <c r="I60" s="14">
        <v>3073229.6799999974</v>
      </c>
      <c r="J60" s="14">
        <v>3177361.0100000002</v>
      </c>
      <c r="K60" s="14">
        <v>2769647.3300000005</v>
      </c>
      <c r="L60" s="14">
        <v>3034325.4999999991</v>
      </c>
      <c r="M60" s="17">
        <v>3091840.9473842033</v>
      </c>
      <c r="N60" s="17">
        <v>3150446.5964253508</v>
      </c>
      <c r="P60" s="8">
        <f t="shared" si="5"/>
        <v>0.020286087965430834</v>
      </c>
      <c r="Q60" s="8">
        <f t="shared" si="5"/>
        <v>0.028877562443835367</v>
      </c>
      <c r="R60" s="8">
        <f t="shared" si="5"/>
        <v>0.033777015169664013</v>
      </c>
      <c r="S60" s="8">
        <f t="shared" si="5"/>
        <v>0.048489334750065879</v>
      </c>
      <c r="T60" s="8">
        <f t="shared" si="5"/>
        <v>0.040388413633773289</v>
      </c>
      <c r="U60" s="8">
        <f t="shared" si="5"/>
        <v>0.041366650477837774</v>
      </c>
      <c r="V60" s="8">
        <f t="shared" si="5"/>
        <v>0.033883354269832168</v>
      </c>
      <c r="W60" s="8">
        <f t="shared" si="5"/>
        <v>-0.12831833673190307</v>
      </c>
      <c r="X60" s="8">
        <f t="shared" si="5"/>
        <v>0.095563852889529607</v>
      </c>
      <c r="Y60" s="12">
        <f t="shared" si="4"/>
        <v>0.018954936569660793</v>
      </c>
      <c r="Z60" s="12">
        <f t="shared" si="4"/>
        <v>0.018954936569660769</v>
      </c>
    </row>
    <row r="61" spans="1:26" ht="15">
      <c r="A61" s="4" t="s">
        <v>26</v>
      </c>
      <c r="B61" s="4" t="s">
        <v>65</v>
      </c>
      <c r="C61" s="2">
        <v>946551.92999999959</v>
      </c>
      <c r="D61" s="2">
        <v>971950.9100000005</v>
      </c>
      <c r="E61" s="2">
        <v>1251396.2200000004</v>
      </c>
      <c r="F61" s="2">
        <v>878729.41000000038</v>
      </c>
      <c r="G61" s="2">
        <v>902632.81999999925</v>
      </c>
      <c r="H61" s="2">
        <v>1062825.1499999994</v>
      </c>
      <c r="I61" s="14">
        <v>1107175.1399999997</v>
      </c>
      <c r="J61" s="14">
        <v>1055390.52</v>
      </c>
      <c r="K61" s="14">
        <v>1028885.8700000001</v>
      </c>
      <c r="L61" s="14">
        <v>1046613.74</v>
      </c>
      <c r="M61" s="17">
        <v>1046613.74</v>
      </c>
      <c r="N61" s="17">
        <v>1046613.74</v>
      </c>
      <c r="P61" s="8">
        <f t="shared" si="5"/>
        <v>0.026833160648672413</v>
      </c>
      <c r="Q61" s="8">
        <f t="shared" si="5"/>
        <v>0.28750969531990028</v>
      </c>
      <c r="R61" s="8">
        <f t="shared" si="5"/>
        <v>-0.29780081164061684</v>
      </c>
      <c r="S61" s="8">
        <f t="shared" si="5"/>
        <v>0.027202241927920517</v>
      </c>
      <c r="T61" s="8">
        <f t="shared" si="5"/>
        <v>0.17747230817510085</v>
      </c>
      <c r="U61" s="8">
        <f t="shared" si="5"/>
        <v>0.041728397187439766</v>
      </c>
      <c r="V61" s="8">
        <f t="shared" si="5"/>
        <v>-0.046771841354746872</v>
      </c>
      <c r="W61" s="8">
        <f t="shared" si="5"/>
        <v>-0.025113594918400352</v>
      </c>
      <c r="X61" s="8">
        <f t="shared" si="5"/>
        <v>0.017230161786554496</v>
      </c>
      <c r="Y61" s="12">
        <f t="shared" si="4"/>
        <v>0</v>
      </c>
      <c r="Z61" s="12">
        <f t="shared" si="4"/>
        <v>0</v>
      </c>
    </row>
    <row r="62" spans="1:26" ht="15">
      <c r="A62" s="4" t="s">
        <v>27</v>
      </c>
      <c r="B62" s="4" t="s">
        <v>65</v>
      </c>
      <c r="C62" s="2">
        <v>2382062.1000000001</v>
      </c>
      <c r="D62" s="2">
        <v>2228256.5299999998</v>
      </c>
      <c r="E62" s="2">
        <v>2261430.2200000007</v>
      </c>
      <c r="F62" s="2">
        <v>2285882.8799999994</v>
      </c>
      <c r="G62" s="2">
        <v>1762729.76</v>
      </c>
      <c r="H62" s="2">
        <v>1612721.4599999997</v>
      </c>
      <c r="I62" s="14">
        <v>1629692.620000001</v>
      </c>
      <c r="J62" s="14">
        <v>1766616.1200000001</v>
      </c>
      <c r="K62" s="14">
        <v>1833180.28</v>
      </c>
      <c r="L62" s="14">
        <v>2481663.1899999999</v>
      </c>
      <c r="M62" s="17">
        <v>2481663.1899999999</v>
      </c>
      <c r="N62" s="17">
        <v>2481663.1899999999</v>
      </c>
      <c r="P62" s="8">
        <f t="shared" si="5"/>
        <v>-0.064568245303092769</v>
      </c>
      <c r="Q62" s="8">
        <f t="shared" si="5"/>
        <v>0.014887733774531283</v>
      </c>
      <c r="R62" s="8">
        <f t="shared" si="5"/>
        <v>0.010812918207132982</v>
      </c>
      <c r="S62" s="8">
        <f t="shared" si="5"/>
        <v>-0.22886260909395303</v>
      </c>
      <c r="T62" s="8">
        <f t="shared" si="5"/>
        <v>-0.085099998538630373</v>
      </c>
      <c r="U62" s="8">
        <f t="shared" si="5"/>
        <v>0.010523305121766852</v>
      </c>
      <c r="V62" s="8">
        <f t="shared" si="5"/>
        <v>0.084017991073678036</v>
      </c>
      <c r="W62" s="8">
        <f t="shared" si="5"/>
        <v>0.037678904458315433</v>
      </c>
      <c r="X62" s="8">
        <f t="shared" si="5"/>
        <v>0.35374748303532916</v>
      </c>
      <c r="Y62" s="12">
        <f t="shared" si="4"/>
        <v>0</v>
      </c>
      <c r="Z62" s="12">
        <f t="shared" si="4"/>
        <v>0</v>
      </c>
    </row>
    <row r="63" spans="1:26" ht="15">
      <c r="A63" s="4" t="s">
        <v>28</v>
      </c>
      <c r="B63" s="4" t="s">
        <v>65</v>
      </c>
      <c r="C63" s="2">
        <v>3141779.3400000003</v>
      </c>
      <c r="D63" s="2">
        <v>3249398.4700000007</v>
      </c>
      <c r="E63" s="2">
        <v>3678046.2399999998</v>
      </c>
      <c r="F63" s="2">
        <v>3009214.1100000017</v>
      </c>
      <c r="G63" s="2">
        <v>2835959.0900000012</v>
      </c>
      <c r="H63" s="2">
        <v>3044542.1899999972</v>
      </c>
      <c r="I63" s="14">
        <v>3516882.4900000012</v>
      </c>
      <c r="J63" s="14">
        <v>3671319.6399999997</v>
      </c>
      <c r="K63" s="14">
        <v>3751965.8199999998</v>
      </c>
      <c r="L63" s="14">
        <v>4294439.1699999999</v>
      </c>
      <c r="M63" s="17">
        <v>4294439.1699999999</v>
      </c>
      <c r="N63" s="17">
        <v>4294439.1699999999</v>
      </c>
      <c r="P63" s="8">
        <f t="shared" si="5"/>
        <v>0.034254197495614168</v>
      </c>
      <c r="Q63" s="8">
        <f t="shared" si="5"/>
        <v>0.13191603737044874</v>
      </c>
      <c r="R63" s="8">
        <f t="shared" si="5"/>
        <v>-0.18184440497953014</v>
      </c>
      <c r="S63" s="8">
        <f t="shared" si="5"/>
        <v>-0.057574839697930431</v>
      </c>
      <c r="T63" s="8">
        <f t="shared" si="5"/>
        <v>0.073549403704549141</v>
      </c>
      <c r="U63" s="8">
        <f t="shared" si="5"/>
        <v>0.15514329266036692</v>
      </c>
      <c r="V63" s="8">
        <f t="shared" si="5"/>
        <v>0.043913082236648304</v>
      </c>
      <c r="W63" s="8">
        <f t="shared" si="5"/>
        <v>0.021966537351130824</v>
      </c>
      <c r="X63" s="8">
        <f t="shared" si="5"/>
        <v>0.14458376649070862</v>
      </c>
      <c r="Y63" s="12">
        <f t="shared" si="4"/>
        <v>0</v>
      </c>
      <c r="Z63" s="12">
        <f t="shared" si="4"/>
        <v>0</v>
      </c>
    </row>
    <row r="64" spans="1:26" ht="15">
      <c r="A64" s="4" t="s">
        <v>29</v>
      </c>
      <c r="B64" s="4" t="s">
        <v>65</v>
      </c>
      <c r="C64" s="2">
        <v>6794418.4999999972</v>
      </c>
      <c r="D64" s="2">
        <v>6032751.1499999994</v>
      </c>
      <c r="E64" s="2">
        <v>5751142.4500000011</v>
      </c>
      <c r="F64" s="2">
        <v>5600786.799999997</v>
      </c>
      <c r="G64" s="2">
        <v>5351199.75</v>
      </c>
      <c r="H64" s="2">
        <v>5303839.3700000048</v>
      </c>
      <c r="I64" s="14">
        <v>5017756.0099999979</v>
      </c>
      <c r="J64" s="14">
        <v>4974440.8499999996</v>
      </c>
      <c r="K64" s="14">
        <v>5228237.3199999994</v>
      </c>
      <c r="L64" s="14">
        <v>4981990.3799999999</v>
      </c>
      <c r="M64" s="17">
        <v>4981990.3799999999</v>
      </c>
      <c r="N64" s="17">
        <v>5498096.3799999999</v>
      </c>
      <c r="P64" s="8">
        <f t="shared" si="5"/>
        <v>-0.11210191865573163</v>
      </c>
      <c r="Q64" s="8">
        <f t="shared" si="5"/>
        <v>-0.046679979498242416</v>
      </c>
      <c r="R64" s="8">
        <f t="shared" si="5"/>
        <v>-0.026143614300495038</v>
      </c>
      <c r="S64" s="8">
        <f t="shared" si="5"/>
        <v>-0.044562854990301923</v>
      </c>
      <c r="T64" s="8">
        <f t="shared" si="5"/>
        <v>-0.0088504227486546783</v>
      </c>
      <c r="U64" s="8">
        <f t="shared" si="5"/>
        <v>-0.053938918591346141</v>
      </c>
      <c r="V64" s="8">
        <f t="shared" si="5"/>
        <v>-0.0086323766866452933</v>
      </c>
      <c r="W64" s="8">
        <f t="shared" si="5"/>
        <v>0.051020100078182605</v>
      </c>
      <c r="X64" s="8">
        <f t="shared" si="5"/>
        <v>-0.04709941896822685</v>
      </c>
      <c r="Y64" s="12">
        <f t="shared" si="4"/>
        <v>0</v>
      </c>
      <c r="Z64" s="12">
        <f t="shared" si="4"/>
        <v>0.10359433893567654</v>
      </c>
    </row>
    <row r="65" spans="1:26" ht="15">
      <c r="A65" s="4" t="s">
        <v>30</v>
      </c>
      <c r="B65" s="4" t="s">
        <v>65</v>
      </c>
      <c r="C65" s="2">
        <v>3597830.3999999999</v>
      </c>
      <c r="D65" s="2">
        <v>3872592.9000000008</v>
      </c>
      <c r="E65" s="2">
        <v>3540941.8700000006</v>
      </c>
      <c r="F65" s="2">
        <v>3477414.23</v>
      </c>
      <c r="G65" s="2">
        <v>3475140.2800000007</v>
      </c>
      <c r="H65" s="2">
        <v>3715114.1099999985</v>
      </c>
      <c r="I65" s="14">
        <v>3913094.3499999978</v>
      </c>
      <c r="J65" s="14">
        <v>3765224.8499999987</v>
      </c>
      <c r="K65" s="14">
        <v>3371769.4100000001</v>
      </c>
      <c r="L65" s="14">
        <v>3703322.77</v>
      </c>
      <c r="M65" s="17">
        <v>3703322.77</v>
      </c>
      <c r="N65" s="17">
        <v>3703322.77</v>
      </c>
      <c r="P65" s="8">
        <f t="shared" si="5"/>
        <v>0.076368941682187386</v>
      </c>
      <c r="Q65" s="8">
        <f t="shared" si="5"/>
        <v>-0.085640561392342635</v>
      </c>
      <c r="R65" s="8">
        <f t="shared" si="5"/>
        <v>-0.017940887575203426</v>
      </c>
      <c r="S65" s="8">
        <f t="shared" si="5"/>
        <v>-0.0006539197948813981</v>
      </c>
      <c r="T65" s="8">
        <f t="shared" si="5"/>
        <v>0.069054429653124014</v>
      </c>
      <c r="U65" s="8">
        <f t="shared" si="5"/>
        <v>0.053290486950883821</v>
      </c>
      <c r="V65" s="8">
        <f t="shared" si="5"/>
        <v>-0.037788380952276081</v>
      </c>
      <c r="W65" s="8">
        <f t="shared" si="5"/>
        <v>-0.10449719622986092</v>
      </c>
      <c r="X65" s="8">
        <f t="shared" si="5"/>
        <v>0.098332157298977291</v>
      </c>
      <c r="Y65" s="12">
        <f t="shared" si="4"/>
        <v>0</v>
      </c>
      <c r="Z65" s="12">
        <f t="shared" si="4"/>
        <v>0</v>
      </c>
    </row>
    <row r="66" spans="1:26" ht="15">
      <c r="A66" s="4" t="s">
        <v>9</v>
      </c>
      <c r="B66" s="4" t="s">
        <v>65</v>
      </c>
      <c r="C66" s="2">
        <v>1993915.8100000001</v>
      </c>
      <c r="D66" s="2">
        <v>1997024.0900000003</v>
      </c>
      <c r="E66" s="2">
        <v>2079179.9100000001</v>
      </c>
      <c r="F66" s="2">
        <v>2590900.3499999996</v>
      </c>
      <c r="G66" s="2">
        <v>2391829.1799999997</v>
      </c>
      <c r="H66" s="2">
        <v>2385465.3000000003</v>
      </c>
      <c r="I66" s="14">
        <v>2364993.2700000005</v>
      </c>
      <c r="J66" s="14">
        <v>2456435.3100000001</v>
      </c>
      <c r="K66" s="14">
        <v>2788751.4499999997</v>
      </c>
      <c r="L66" s="14">
        <v>3630889.0000000005</v>
      </c>
      <c r="M66" s="17">
        <v>3630889.0000000005</v>
      </c>
      <c r="N66" s="17">
        <v>3630889.0000000005</v>
      </c>
      <c r="P66" s="8">
        <f t="shared" si="5"/>
        <v>0.001558882267953059</v>
      </c>
      <c r="Q66" s="8">
        <f t="shared" si="5"/>
        <v>0.041139123164007411</v>
      </c>
      <c r="R66" s="8">
        <f t="shared" si="5"/>
        <v>0.24611647964605401</v>
      </c>
      <c r="S66" s="8">
        <f t="shared" si="5"/>
        <v>-0.076834745882835648</v>
      </c>
      <c r="T66" s="8">
        <f t="shared" si="5"/>
        <v>-0.0026606749567289014</v>
      </c>
      <c r="U66" s="8">
        <f t="shared" si="5"/>
        <v>-0.0085819860804513867</v>
      </c>
      <c r="V66" s="8">
        <f t="shared" si="5"/>
        <v>0.038664820386571146</v>
      </c>
      <c r="W66" s="8">
        <f t="shared" si="5"/>
        <v>0.13528389640352453</v>
      </c>
      <c r="X66" s="8">
        <f t="shared" si="5"/>
        <v>0.30197655298395304</v>
      </c>
      <c r="Y66" s="12">
        <f t="shared" si="4"/>
        <v>0</v>
      </c>
      <c r="Z66" s="12">
        <f t="shared" si="4"/>
        <v>0</v>
      </c>
    </row>
    <row r="67" spans="1:26" ht="15">
      <c r="A67" s="4" t="s">
        <v>10</v>
      </c>
      <c r="B67" s="4" t="s">
        <v>68</v>
      </c>
      <c r="C67" s="2">
        <v>2335916.7899999996</v>
      </c>
      <c r="D67" s="2">
        <v>1715814.48</v>
      </c>
      <c r="E67" s="2">
        <v>998609.29000000004</v>
      </c>
      <c r="F67" s="2">
        <v>1670227.1900000002</v>
      </c>
      <c r="G67" s="2">
        <v>2065561.3399999999</v>
      </c>
      <c r="H67" s="2">
        <v>837103.74000000011</v>
      </c>
      <c r="I67" s="14">
        <v>1542662.9400000002</v>
      </c>
      <c r="J67" s="14">
        <v>3102303.7200000002</v>
      </c>
      <c r="K67" s="14">
        <v>2150459.3700000001</v>
      </c>
      <c r="L67" s="14">
        <v>1227248.6200000001</v>
      </c>
      <c r="M67" s="17">
        <v>1527248.6200000001</v>
      </c>
      <c r="N67" s="17">
        <v>1527248.6200000001</v>
      </c>
      <c r="P67" s="8">
        <f t="shared" si="5"/>
        <v>-0.26546421201929871</v>
      </c>
      <c r="Q67" s="8">
        <f t="shared" si="5"/>
        <v>-0.41799693286187906</v>
      </c>
      <c r="R67" s="8">
        <f t="shared" si="5"/>
        <v>0.67255322649762261</v>
      </c>
      <c r="S67" s="8">
        <f t="shared" si="5"/>
        <v>0.23669483550917383</v>
      </c>
      <c r="T67" s="8">
        <f t="shared" si="5"/>
        <v>-0.59473305208161953</v>
      </c>
      <c r="U67" s="8">
        <f t="shared" si="5"/>
        <v>0.84285754116927014</v>
      </c>
      <c r="V67" s="8">
        <f t="shared" si="5"/>
        <v>1.0110055408474388</v>
      </c>
      <c r="W67" s="8">
        <f t="shared" si="5"/>
        <v>-0.30681855675949099</v>
      </c>
      <c r="X67" s="8">
        <f t="shared" si="5"/>
        <v>-0.42930862255723529</v>
      </c>
      <c r="Y67" s="12">
        <f t="shared" si="4"/>
        <v>0.24444924615193292</v>
      </c>
      <c r="Z67" s="12">
        <f t="shared" si="4"/>
        <v>0</v>
      </c>
    </row>
    <row r="68" spans="1:26" ht="15">
      <c r="A68" s="4" t="s">
        <v>11</v>
      </c>
      <c r="B68" s="4" t="s">
        <v>65</v>
      </c>
      <c r="C68" s="2">
        <v>10120895.570000004</v>
      </c>
      <c r="D68" s="2">
        <v>10210724.32</v>
      </c>
      <c r="E68" s="2">
        <v>12970745.949999999</v>
      </c>
      <c r="F68" s="2">
        <v>15956680.159999998</v>
      </c>
      <c r="G68" s="2">
        <v>16423545.500000002</v>
      </c>
      <c r="H68" s="2">
        <v>17308730.699999999</v>
      </c>
      <c r="I68" s="14">
        <v>18565691.599999998</v>
      </c>
      <c r="J68" s="14">
        <v>17456733.789999999</v>
      </c>
      <c r="K68" s="14">
        <v>15900039.640000001</v>
      </c>
      <c r="L68" s="14">
        <v>17027033.560000002</v>
      </c>
      <c r="M68" s="17">
        <v>17027033.560000002</v>
      </c>
      <c r="N68" s="17">
        <v>17027033.560000002</v>
      </c>
      <c r="P68" s="8">
        <f t="shared" si="5"/>
        <v>0.008875573251270712</v>
      </c>
      <c r="Q68" s="8">
        <f t="shared" si="5"/>
        <v>0.27030615493103421</v>
      </c>
      <c r="R68" s="8">
        <f t="shared" si="5"/>
        <v>0.23020528052205042</v>
      </c>
      <c r="S68" s="8">
        <f t="shared" si="5"/>
        <v>0.02925830030549435</v>
      </c>
      <c r="T68" s="8">
        <f t="shared" si="5"/>
        <v>0.053897326859172846</v>
      </c>
      <c r="U68" s="8">
        <f t="shared" si="5"/>
        <v>0.072620050642997092</v>
      </c>
      <c r="V68" s="8">
        <f t="shared" si="5"/>
        <v>-0.059731564753558591</v>
      </c>
      <c r="W68" s="8">
        <f t="shared" si="5"/>
        <v>-0.089174422244540544</v>
      </c>
      <c r="X68" s="8">
        <f t="shared" si="5"/>
        <v>0.070879944045221369</v>
      </c>
      <c r="Y68" s="12">
        <f t="shared" si="4"/>
        <v>0</v>
      </c>
      <c r="Z68" s="12">
        <f t="shared" si="4"/>
        <v>0</v>
      </c>
    </row>
    <row r="69" spans="1:26" ht="15">
      <c r="A69" s="4" t="s">
        <v>62</v>
      </c>
      <c r="B69" s="4" t="s">
        <v>65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14">
        <v>0</v>
      </c>
      <c r="J69" s="14">
        <v>0</v>
      </c>
      <c r="K69" s="14">
        <v>0</v>
      </c>
      <c r="L69" s="14">
        <v>0</v>
      </c>
      <c r="M69" s="17">
        <v>0</v>
      </c>
      <c r="N69" s="17">
        <v>0</v>
      </c>
      <c r="P69" s="8">
        <f t="shared" si="5"/>
        <v>0</v>
      </c>
      <c r="Q69" s="8">
        <f t="shared" si="5"/>
        <v>0</v>
      </c>
      <c r="R69" s="8">
        <f t="shared" si="5"/>
        <v>0</v>
      </c>
      <c r="S69" s="8">
        <f t="shared" si="5"/>
        <v>0</v>
      </c>
      <c r="T69" s="8">
        <f t="shared" si="5"/>
        <v>0</v>
      </c>
      <c r="U69" s="8">
        <f t="shared" si="5"/>
        <v>0</v>
      </c>
      <c r="V69" s="8">
        <f t="shared" si="5"/>
        <v>0</v>
      </c>
      <c r="W69" s="8">
        <f t="shared" si="5"/>
        <v>0</v>
      </c>
      <c r="X69" s="8">
        <f t="shared" si="5"/>
        <v>0</v>
      </c>
      <c r="Y69" s="12">
        <f t="shared" si="4"/>
        <v>0</v>
      </c>
      <c r="Z69" s="12">
        <f t="shared" si="4"/>
        <v>0</v>
      </c>
    </row>
    <row r="70" spans="1:26" ht="15">
      <c r="A70" s="4" t="s">
        <v>63</v>
      </c>
      <c r="B70" s="4" t="s">
        <v>68</v>
      </c>
      <c r="C70" s="2">
        <v>0</v>
      </c>
      <c r="D70" s="2">
        <v>0</v>
      </c>
      <c r="E70" s="2">
        <v>0</v>
      </c>
      <c r="F70" s="2">
        <v>1923119.4999999998</v>
      </c>
      <c r="G70" s="2">
        <v>2528627.3000000003</v>
      </c>
      <c r="H70" s="2">
        <v>2171817.7000000002</v>
      </c>
      <c r="I70" s="14">
        <v>2379938.8999999999</v>
      </c>
      <c r="J70" s="14">
        <v>1645841.3499999999</v>
      </c>
      <c r="K70" s="14">
        <v>1625841.2699999998</v>
      </c>
      <c r="L70" s="14">
        <v>887806.67999999982</v>
      </c>
      <c r="M70" s="17">
        <v>100131</v>
      </c>
      <c r="N70" s="17">
        <v>100131</v>
      </c>
      <c r="P70" s="8">
        <f t="shared" si="5"/>
        <v>0</v>
      </c>
      <c r="Q70" s="8">
        <f t="shared" si="5"/>
        <v>0</v>
      </c>
      <c r="R70" s="8">
        <f t="shared" si="5"/>
        <v>0</v>
      </c>
      <c r="S70" s="8">
        <f t="shared" si="5"/>
        <v>0.31485708506413701</v>
      </c>
      <c r="T70" s="8">
        <f t="shared" si="5"/>
        <v>-0.14110802331367697</v>
      </c>
      <c r="U70" s="8">
        <f t="shared" si="5"/>
        <v>0.09582811669690311</v>
      </c>
      <c r="V70" s="8">
        <f t="shared" si="5"/>
        <v>-0.30845226740904991</v>
      </c>
      <c r="W70" s="8">
        <f t="shared" si="5"/>
        <v>-0.012151888151309406</v>
      </c>
      <c r="X70" s="8">
        <f t="shared" si="5"/>
        <v>-0.4539401254096595</v>
      </c>
      <c r="Y70" s="12">
        <f t="shared" si="4"/>
        <v>-0.88721531133331866</v>
      </c>
      <c r="Z70" s="12">
        <f t="shared" si="4"/>
        <v>0</v>
      </c>
    </row>
    <row r="71" spans="1:26" s="6" customFormat="1" ht="15">
      <c r="A71" s="6" t="s">
        <v>71</v>
      </c>
      <c r="C71" s="22">
        <f t="shared" si="6" ref="C71:H71">SUM(C7:C70)</f>
        <v>106476347.42000246</v>
      </c>
      <c r="D71" s="22">
        <f t="shared" si="6"/>
        <v>108356466.08000198</v>
      </c>
      <c r="E71" s="22">
        <f t="shared" si="6"/>
        <v>115078956.27000354</v>
      </c>
      <c r="F71" s="22">
        <f t="shared" si="6"/>
        <v>121224609.01000568</v>
      </c>
      <c r="G71" s="22">
        <f t="shared" si="6"/>
        <v>124010408.03000472</v>
      </c>
      <c r="H71" s="22">
        <f t="shared" si="6"/>
        <v>124677037.84000449</v>
      </c>
      <c r="I71" s="22">
        <f t="shared" si="7" ref="I71:N71">SUM(I7:I70)</f>
        <v>130989992.31000416</v>
      </c>
      <c r="J71" s="22">
        <f t="shared" si="7"/>
        <v>131559265.03000033</v>
      </c>
      <c r="K71" s="22">
        <f t="shared" si="7"/>
        <v>124747916.6000004</v>
      </c>
      <c r="L71" s="22">
        <f t="shared" si="7"/>
        <v>132571478.04000016</v>
      </c>
      <c r="M71" s="23">
        <f t="shared" si="7"/>
        <v>131501697.64613628</v>
      </c>
      <c r="N71" s="23">
        <f t="shared" si="7"/>
        <v>132344253.78597832</v>
      </c>
      <c r="O71" s="16"/>
      <c r="P71" s="24">
        <f t="shared" si="8" ref="P71:Z71">IFERROR((D71-C71)/C71,0)</f>
        <v>0.017657617917557565</v>
      </c>
      <c r="Q71" s="24">
        <f t="shared" si="8"/>
        <v>0.062040507901376177</v>
      </c>
      <c r="R71" s="24">
        <f t="shared" si="8"/>
        <v>0.053403792832313557</v>
      </c>
      <c r="S71" s="24">
        <f t="shared" si="8"/>
        <v>0.022980474366958832</v>
      </c>
      <c r="T71" s="24">
        <f t="shared" si="8"/>
        <v>0.0053755956503140504</v>
      </c>
      <c r="U71" s="24">
        <f t="shared" si="8"/>
        <v>0.050634459876252091</v>
      </c>
      <c r="V71" s="24">
        <f t="shared" si="8"/>
        <v>0.004345925287551085</v>
      </c>
      <c r="W71" s="24">
        <f t="shared" si="8"/>
        <v>-0.051773992720670001</v>
      </c>
      <c r="X71" s="24">
        <f t="shared" si="8"/>
        <v>0.062714966736364189</v>
      </c>
      <c r="Y71" s="25">
        <f t="shared" si="8"/>
        <v>-0.0080694611667608621</v>
      </c>
      <c r="Z71" s="25">
        <f t="shared" si="8"/>
        <v>0.00640718830953274</v>
      </c>
    </row>
  </sheetData>
  <pageMargins left="0.7" right="0.7" top="0.75" bottom="0.75" header="0.3" footer="0.3"/>
  <pageSetup horizontalDpi="1200" verticalDpi="12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71"/>
  <sheetViews>
    <sheetView zoomScale="85" zoomScaleNormal="85" workbookViewId="0" topLeftCell="A1">
      <selection pane="topLeft" activeCell="B48" sqref="B1:B1048576"/>
    </sheetView>
  </sheetViews>
  <sheetFormatPr defaultRowHeight="15"/>
  <cols>
    <col min="1" max="1" width="57.5714285714286" bestFit="1" customWidth="1"/>
    <col min="2" max="2" width="21.1428571428571" style="4" customWidth="1"/>
    <col min="3" max="4" width="10.5714285714286" style="2" bestFit="1" customWidth="1"/>
    <col min="5" max="7" width="10.5714285714286" bestFit="1" customWidth="1"/>
    <col min="8" max="8" width="10.5714285714286" style="5" bestFit="1" customWidth="1"/>
    <col min="10" max="10" width="11.5714285714286" style="14" bestFit="1" customWidth="1"/>
    <col min="11" max="12" width="13.2857142857143" style="14" bestFit="1" customWidth="1"/>
    <col min="13" max="14" width="13.2857142857143" style="17" bestFit="1" customWidth="1"/>
    <col min="25" max="26" width="9.14285714285714" style="9"/>
  </cols>
  <sheetData>
    <row r="1" spans="1:1" ht="15">
      <c r="A1" s="1" t="str">
        <f>Volumes!A1</f>
        <v>Florida Public Utilities Company</v>
      </c>
    </row>
    <row r="2" spans="1:1" ht="15">
      <c r="A2" s="1" t="str">
        <f>Volumes!A2</f>
        <v>Docket No.: 20220067-GU</v>
      </c>
    </row>
    <row r="3" spans="1:1" ht="15">
      <c r="A3" s="1" t="str">
        <f>Volumes!A3</f>
        <v>Witness: J. Taylor</v>
      </c>
    </row>
    <row r="4" spans="1:1" ht="15">
      <c r="A4" s="1" t="str">
        <f>Volumes!A4</f>
        <v>Staff POD 2-10 Attachment 1</v>
      </c>
    </row>
    <row r="6" spans="1:26" s="36" customFormat="1" ht="30">
      <c r="A6" s="29" t="s">
        <v>70</v>
      </c>
      <c r="B6" s="30" t="s">
        <v>69</v>
      </c>
      <c r="C6" s="37">
        <v>2012</v>
      </c>
      <c r="D6" s="37">
        <f>C6+1</f>
        <v>2013</v>
      </c>
      <c r="E6" s="37">
        <f t="shared" si="0" ref="E6:N6">D6+1</f>
        <v>2014</v>
      </c>
      <c r="F6" s="37">
        <f t="shared" si="0"/>
        <v>2015</v>
      </c>
      <c r="G6" s="37">
        <f t="shared" si="0"/>
        <v>2016</v>
      </c>
      <c r="H6" s="38">
        <f t="shared" si="0"/>
        <v>2017</v>
      </c>
      <c r="I6" s="37">
        <f t="shared" si="0"/>
        <v>2018</v>
      </c>
      <c r="J6" s="38">
        <f t="shared" si="0"/>
        <v>2019</v>
      </c>
      <c r="K6" s="38">
        <f>J6+1</f>
        <v>2020</v>
      </c>
      <c r="L6" s="38">
        <f t="shared" si="0"/>
        <v>2021</v>
      </c>
      <c r="M6" s="39">
        <f>L6+1</f>
        <v>2022</v>
      </c>
      <c r="N6" s="39">
        <f t="shared" si="0"/>
        <v>2023</v>
      </c>
      <c r="P6" s="36">
        <v>2013</v>
      </c>
      <c r="Q6" s="36">
        <f>P6+1</f>
        <v>2014</v>
      </c>
      <c r="R6" s="36">
        <f t="shared" si="1" ref="R6:Z6">Q6+1</f>
        <v>2015</v>
      </c>
      <c r="S6" s="36">
        <f t="shared" si="1"/>
        <v>2016</v>
      </c>
      <c r="T6" s="36">
        <f t="shared" si="1"/>
        <v>2017</v>
      </c>
      <c r="U6" s="36">
        <f t="shared" si="1"/>
        <v>2018</v>
      </c>
      <c r="V6" s="36">
        <f t="shared" si="1"/>
        <v>2019</v>
      </c>
      <c r="W6" s="36">
        <f t="shared" si="1"/>
        <v>2020</v>
      </c>
      <c r="X6" s="36">
        <f t="shared" si="1"/>
        <v>2021</v>
      </c>
      <c r="Y6" s="40">
        <f t="shared" si="1"/>
        <v>2022</v>
      </c>
      <c r="Z6" s="40">
        <f t="shared" si="1"/>
        <v>2023</v>
      </c>
    </row>
    <row r="7" spans="1:28" ht="15">
      <c r="A7" s="4" t="s">
        <v>43</v>
      </c>
      <c r="B7" s="4" t="s">
        <v>64</v>
      </c>
      <c r="C7" s="2">
        <v>7949</v>
      </c>
      <c r="D7" s="2">
        <v>7890</v>
      </c>
      <c r="E7" s="2">
        <v>7893</v>
      </c>
      <c r="F7" s="2">
        <v>7946</v>
      </c>
      <c r="G7" s="2">
        <v>7861</v>
      </c>
      <c r="H7" s="14">
        <v>7918</v>
      </c>
      <c r="I7" s="2">
        <v>7906</v>
      </c>
      <c r="J7" s="14">
        <v>8032</v>
      </c>
      <c r="K7" s="14">
        <v>8086</v>
      </c>
      <c r="L7" s="14">
        <v>8098</v>
      </c>
      <c r="M7" s="17">
        <v>8118.2868691636631</v>
      </c>
      <c r="N7" s="17">
        <v>8138.6245603896205</v>
      </c>
      <c r="P7" s="8">
        <f>IFERROR((D7-C7)/C7,0)</f>
        <v>-0.0074223172726129074</v>
      </c>
      <c r="Q7" s="8">
        <f t="shared" si="2" ref="Q7:X7">IFERROR((E7-D7)/D7,0)</f>
        <v>0.00038022813688212925</v>
      </c>
      <c r="R7" s="8">
        <f t="shared" si="2"/>
        <v>0.0067148105916634993</v>
      </c>
      <c r="S7" s="8">
        <f t="shared" si="2"/>
        <v>-0.010697206141454821</v>
      </c>
      <c r="T7" s="8">
        <f t="shared" si="2"/>
        <v>0.0072509858796590762</v>
      </c>
      <c r="U7" s="8">
        <f t="shared" si="2"/>
        <v>-0.0015155342258145997</v>
      </c>
      <c r="V7" s="8">
        <f t="shared" si="2"/>
        <v>0.015937262838350619</v>
      </c>
      <c r="W7" s="8">
        <f t="shared" si="2"/>
        <v>0.0067231075697211156</v>
      </c>
      <c r="X7" s="8">
        <f t="shared" si="2"/>
        <v>0.0014840465001236705</v>
      </c>
      <c r="Y7" s="42">
        <f>IFERROR((M7-L7)/L7,0)</f>
        <v>0.0025051703091705534</v>
      </c>
      <c r="Z7" s="42">
        <f>IFERROR((N7-M7)/M7,0)</f>
        <v>0.0025051703091704715</v>
      </c>
      <c r="AB7" s="44"/>
    </row>
    <row r="8" spans="1:28" ht="15">
      <c r="A8" s="4" t="s">
        <v>44</v>
      </c>
      <c r="B8" s="4" t="s">
        <v>65</v>
      </c>
      <c r="C8" s="2">
        <v>252</v>
      </c>
      <c r="D8" s="2">
        <v>245</v>
      </c>
      <c r="E8" s="2">
        <v>216</v>
      </c>
      <c r="F8" s="2">
        <v>210</v>
      </c>
      <c r="G8" s="2">
        <v>215</v>
      </c>
      <c r="H8" s="14">
        <v>211</v>
      </c>
      <c r="I8" s="2">
        <v>218</v>
      </c>
      <c r="J8" s="14">
        <v>272</v>
      </c>
      <c r="K8" s="14">
        <v>261</v>
      </c>
      <c r="L8" s="14">
        <v>261</v>
      </c>
      <c r="M8" s="17">
        <v>261</v>
      </c>
      <c r="N8" s="17">
        <v>261</v>
      </c>
      <c r="P8" s="8">
        <f t="shared" si="3" ref="P8:P70">IFERROR((D8-C8)/C8,0)</f>
        <v>-0.027777777777777776</v>
      </c>
      <c r="Q8" s="8">
        <f t="shared" si="4" ref="Q8:Q70">IFERROR((E8-D8)/D8,0)</f>
        <v>-0.11836734693877551</v>
      </c>
      <c r="R8" s="8">
        <f t="shared" si="5" ref="R8:R70">IFERROR((F8-E8)/E8,0)</f>
        <v>-0.027777777777777776</v>
      </c>
      <c r="S8" s="8">
        <f t="shared" si="6" ref="S8:S70">IFERROR((G8-F8)/F8,0)</f>
        <v>0.023809523809523808</v>
      </c>
      <c r="T8" s="8">
        <f t="shared" si="7" ref="T8:T70">IFERROR((H8-G8)/G8,0)</f>
        <v>-0.018604651162790697</v>
      </c>
      <c r="U8" s="8">
        <f t="shared" si="8" ref="U8:U70">IFERROR((I8-H8)/H8,0)</f>
        <v>0.033175355450236969</v>
      </c>
      <c r="V8" s="8">
        <f t="shared" si="9" ref="V8:V70">IFERROR((J8-I8)/I8,0)</f>
        <v>0.24770642201834864</v>
      </c>
      <c r="W8" s="8">
        <f t="shared" si="10" ref="W8:W70">IFERROR((K8-J8)/J8,0)</f>
        <v>-0.040441176470588237</v>
      </c>
      <c r="X8" s="8">
        <f t="shared" si="11" ref="X8:X70">IFERROR((L8-K8)/K8,0)</f>
        <v>0</v>
      </c>
      <c r="Y8" s="42">
        <f t="shared" si="12" ref="Y8:Y70">IFERROR((M8-L8)/L8,0)</f>
        <v>0</v>
      </c>
      <c r="Z8" s="42">
        <f t="shared" si="13" ref="Z8:Z70">IFERROR((N8-M8)/M8,0)</f>
        <v>0</v>
      </c>
      <c r="AB8" s="44"/>
    </row>
    <row r="9" spans="1:28" ht="15">
      <c r="A9" s="4" t="s">
        <v>45</v>
      </c>
      <c r="B9" s="4" t="s">
        <v>65</v>
      </c>
      <c r="C9" s="2">
        <v>14</v>
      </c>
      <c r="D9" s="2">
        <v>12</v>
      </c>
      <c r="E9" s="2">
        <v>12</v>
      </c>
      <c r="F9" s="2">
        <v>12</v>
      </c>
      <c r="G9" s="2">
        <v>12</v>
      </c>
      <c r="H9" s="14">
        <v>12</v>
      </c>
      <c r="I9" s="2">
        <v>12</v>
      </c>
      <c r="J9" s="14">
        <v>12</v>
      </c>
      <c r="K9" s="14">
        <v>12</v>
      </c>
      <c r="L9" s="14">
        <v>12</v>
      </c>
      <c r="M9" s="17">
        <v>12</v>
      </c>
      <c r="N9" s="17">
        <v>12</v>
      </c>
      <c r="P9" s="8">
        <f t="shared" si="3"/>
        <v>-0.14285714285714285</v>
      </c>
      <c r="Q9" s="8">
        <f t="shared" si="4"/>
        <v>0</v>
      </c>
      <c r="R9" s="8">
        <f t="shared" si="5"/>
        <v>0</v>
      </c>
      <c r="S9" s="8">
        <f t="shared" si="6"/>
        <v>0</v>
      </c>
      <c r="T9" s="8">
        <f t="shared" si="7"/>
        <v>0</v>
      </c>
      <c r="U9" s="8">
        <f t="shared" si="8"/>
        <v>0</v>
      </c>
      <c r="V9" s="8">
        <f t="shared" si="9"/>
        <v>0</v>
      </c>
      <c r="W9" s="8">
        <f t="shared" si="10"/>
        <v>0</v>
      </c>
      <c r="X9" s="8">
        <f t="shared" si="11"/>
        <v>0</v>
      </c>
      <c r="Y9" s="42">
        <f t="shared" si="12"/>
        <v>0</v>
      </c>
      <c r="Z9" s="42">
        <f t="shared" si="13"/>
        <v>0</v>
      </c>
      <c r="AB9" s="44"/>
    </row>
    <row r="10" spans="1:28" ht="15">
      <c r="A10" s="4" t="s">
        <v>46</v>
      </c>
      <c r="B10" s="4" t="s">
        <v>65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14">
        <v>0</v>
      </c>
      <c r="I10" s="2">
        <v>0</v>
      </c>
      <c r="J10" s="14">
        <v>24</v>
      </c>
      <c r="K10" s="14">
        <v>24</v>
      </c>
      <c r="N10" s="17">
        <v>0</v>
      </c>
      <c r="P10" s="8">
        <f t="shared" si="3"/>
        <v>0</v>
      </c>
      <c r="Q10" s="8">
        <f t="shared" si="4"/>
        <v>0</v>
      </c>
      <c r="R10" s="8">
        <f t="shared" si="5"/>
        <v>0</v>
      </c>
      <c r="S10" s="8">
        <f t="shared" si="6"/>
        <v>0</v>
      </c>
      <c r="T10" s="8">
        <f t="shared" si="7"/>
        <v>0</v>
      </c>
      <c r="U10" s="8">
        <f t="shared" si="8"/>
        <v>0</v>
      </c>
      <c r="V10" s="8">
        <f t="shared" si="9"/>
        <v>0</v>
      </c>
      <c r="W10" s="8">
        <f t="shared" si="10"/>
        <v>0</v>
      </c>
      <c r="X10" s="8">
        <f t="shared" si="11"/>
        <v>-1</v>
      </c>
      <c r="Y10" s="42">
        <f t="shared" si="12"/>
        <v>0</v>
      </c>
      <c r="Z10" s="42">
        <f t="shared" si="13"/>
        <v>0</v>
      </c>
      <c r="AB10" s="44"/>
    </row>
    <row r="11" spans="1:28" ht="15">
      <c r="A11" s="4" t="s">
        <v>47</v>
      </c>
      <c r="B11" s="4" t="s">
        <v>65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14">
        <v>0</v>
      </c>
      <c r="I11" s="2">
        <v>0</v>
      </c>
      <c r="J11" s="14">
        <v>0</v>
      </c>
      <c r="K11" s="14">
        <v>0</v>
      </c>
      <c r="L11" s="14">
        <v>0</v>
      </c>
      <c r="M11" s="17">
        <v>0</v>
      </c>
      <c r="N11" s="17">
        <v>0</v>
      </c>
      <c r="P11" s="8">
        <f t="shared" si="3"/>
        <v>0</v>
      </c>
      <c r="Q11" s="8">
        <f t="shared" si="4"/>
        <v>0</v>
      </c>
      <c r="R11" s="8">
        <f t="shared" si="5"/>
        <v>0</v>
      </c>
      <c r="S11" s="8">
        <f t="shared" si="6"/>
        <v>0</v>
      </c>
      <c r="T11" s="8">
        <f t="shared" si="7"/>
        <v>0</v>
      </c>
      <c r="U11" s="8">
        <f t="shared" si="8"/>
        <v>0</v>
      </c>
      <c r="V11" s="8">
        <f t="shared" si="9"/>
        <v>0</v>
      </c>
      <c r="W11" s="8">
        <f t="shared" si="10"/>
        <v>0</v>
      </c>
      <c r="X11" s="8">
        <f t="shared" si="11"/>
        <v>0</v>
      </c>
      <c r="Y11" s="42">
        <f t="shared" si="12"/>
        <v>0</v>
      </c>
      <c r="Z11" s="42">
        <f t="shared" si="13"/>
        <v>0</v>
      </c>
      <c r="AB11" s="44"/>
    </row>
    <row r="12" spans="1:28" ht="15">
      <c r="A12" s="4" t="s">
        <v>48</v>
      </c>
      <c r="B12" s="4" t="s">
        <v>64</v>
      </c>
      <c r="C12" s="2">
        <v>0</v>
      </c>
      <c r="D12" s="2">
        <v>646</v>
      </c>
      <c r="E12" s="2">
        <v>6961</v>
      </c>
      <c r="F12" s="2">
        <v>6555</v>
      </c>
      <c r="G12" s="2">
        <v>6479</v>
      </c>
      <c r="H12" s="14">
        <v>6285</v>
      </c>
      <c r="I12" s="2">
        <v>6161</v>
      </c>
      <c r="J12" s="14">
        <v>6720</v>
      </c>
      <c r="K12" s="14">
        <v>6652</v>
      </c>
      <c r="L12" s="14">
        <v>6631</v>
      </c>
      <c r="M12" s="17">
        <v>6284.3196323685306</v>
      </c>
      <c r="N12" s="17">
        <v>5955.764325406808</v>
      </c>
      <c r="P12" s="8">
        <f t="shared" si="3"/>
        <v>0</v>
      </c>
      <c r="Q12" s="8">
        <f t="shared" si="4"/>
        <v>9.7755417956656352</v>
      </c>
      <c r="R12" s="8">
        <f t="shared" si="5"/>
        <v>-0.058324953311305848</v>
      </c>
      <c r="S12" s="8">
        <f t="shared" si="6"/>
        <v>-0.011594202898550725</v>
      </c>
      <c r="T12" s="8">
        <f t="shared" si="7"/>
        <v>-0.02994289242167001</v>
      </c>
      <c r="U12" s="8">
        <f t="shared" si="8"/>
        <v>-0.019729514717581543</v>
      </c>
      <c r="V12" s="8">
        <f t="shared" si="9"/>
        <v>0.090732024022074337</v>
      </c>
      <c r="W12" s="8">
        <f t="shared" si="10"/>
        <v>-0.01011904761904762</v>
      </c>
      <c r="X12" s="8">
        <f t="shared" si="11"/>
        <v>-0.0031569452796151535</v>
      </c>
      <c r="Y12" s="42">
        <f t="shared" si="12"/>
        <v>-0.052281762574493948</v>
      </c>
      <c r="Z12" s="42">
        <f t="shared" si="13"/>
        <v>-0.052281762574493955</v>
      </c>
      <c r="AB12" s="44"/>
    </row>
    <row r="13" spans="1:28" ht="15">
      <c r="A13" s="4" t="s">
        <v>49</v>
      </c>
      <c r="B13" s="4" t="s">
        <v>66</v>
      </c>
      <c r="C13" s="2">
        <v>0</v>
      </c>
      <c r="D13" s="2">
        <v>21</v>
      </c>
      <c r="E13" s="2">
        <v>226</v>
      </c>
      <c r="F13" s="2">
        <v>195</v>
      </c>
      <c r="G13" s="2">
        <v>176</v>
      </c>
      <c r="H13" s="14">
        <v>178</v>
      </c>
      <c r="I13" s="2">
        <v>179</v>
      </c>
      <c r="J13" s="14">
        <v>238</v>
      </c>
      <c r="K13" s="14">
        <v>255</v>
      </c>
      <c r="L13" s="14">
        <v>276</v>
      </c>
      <c r="M13" s="17">
        <v>268.37609081888064</v>
      </c>
      <c r="N13" s="17">
        <v>260.96277580878285</v>
      </c>
      <c r="P13" s="8">
        <f t="shared" si="3"/>
        <v>0</v>
      </c>
      <c r="Q13" s="8">
        <f t="shared" si="4"/>
        <v>9.7619047619047628</v>
      </c>
      <c r="R13" s="8">
        <f t="shared" si="5"/>
        <v>-0.13716814159292035</v>
      </c>
      <c r="S13" s="8">
        <f t="shared" si="6"/>
        <v>-0.097435897435897437</v>
      </c>
      <c r="T13" s="8">
        <f t="shared" si="7"/>
        <v>0.011363636363636364</v>
      </c>
      <c r="U13" s="8">
        <f t="shared" si="8"/>
        <v>0.0056179775280898875</v>
      </c>
      <c r="V13" s="8">
        <f t="shared" si="9"/>
        <v>0.32960893854748602</v>
      </c>
      <c r="W13" s="8">
        <f t="shared" si="10"/>
        <v>0.071428571428571425</v>
      </c>
      <c r="X13" s="8">
        <f t="shared" si="11"/>
        <v>0.082352941176470587</v>
      </c>
      <c r="Y13" s="42">
        <f t="shared" si="12"/>
        <v>-0.027622859351881735</v>
      </c>
      <c r="Z13" s="42">
        <f t="shared" si="13"/>
        <v>-0.027622859351881777</v>
      </c>
      <c r="AB13" s="44"/>
    </row>
    <row r="14" spans="1:28" ht="15">
      <c r="A14" s="4" t="s">
        <v>50</v>
      </c>
      <c r="B14" s="4" t="s">
        <v>66</v>
      </c>
      <c r="C14" s="2">
        <v>0</v>
      </c>
      <c r="D14" s="2">
        <v>3</v>
      </c>
      <c r="E14" s="2">
        <v>66</v>
      </c>
      <c r="F14" s="2">
        <v>71</v>
      </c>
      <c r="G14" s="2">
        <v>71</v>
      </c>
      <c r="H14" s="14">
        <v>70</v>
      </c>
      <c r="I14" s="2">
        <v>70</v>
      </c>
      <c r="J14" s="14">
        <v>92</v>
      </c>
      <c r="K14" s="14">
        <v>96</v>
      </c>
      <c r="L14" s="14">
        <v>108</v>
      </c>
      <c r="M14" s="17">
        <v>105.01673118999676</v>
      </c>
      <c r="N14" s="17">
        <v>102.1158687947411</v>
      </c>
      <c r="P14" s="8">
        <f t="shared" si="3"/>
        <v>0</v>
      </c>
      <c r="Q14" s="8">
        <f>IFERROR((E14-D14)/D14,0)</f>
        <v>21</v>
      </c>
      <c r="R14" s="8">
        <f t="shared" si="5"/>
        <v>0.07575757575757576</v>
      </c>
      <c r="S14" s="8">
        <f t="shared" si="6"/>
        <v>0</v>
      </c>
      <c r="T14" s="8">
        <f t="shared" si="7"/>
        <v>-0.014084507042253521</v>
      </c>
      <c r="U14" s="8">
        <f t="shared" si="8"/>
        <v>0</v>
      </c>
      <c r="V14" s="8">
        <f t="shared" si="9"/>
        <v>0.31428571428571428</v>
      </c>
      <c r="W14" s="8">
        <f t="shared" si="10"/>
        <v>0.043478260869565216</v>
      </c>
      <c r="X14" s="8">
        <f t="shared" si="11"/>
        <v>0.125</v>
      </c>
      <c r="Y14" s="42">
        <f t="shared" si="12"/>
        <v>-0.027622859351881839</v>
      </c>
      <c r="Z14" s="42">
        <f t="shared" si="13"/>
        <v>-0.027622859351881784</v>
      </c>
      <c r="AB14" s="44"/>
    </row>
    <row r="15" spans="1:28" ht="15">
      <c r="A15" s="4" t="s">
        <v>51</v>
      </c>
      <c r="B15" s="4" t="s">
        <v>65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14">
        <v>0</v>
      </c>
      <c r="I15" s="2">
        <v>0</v>
      </c>
      <c r="J15" s="14">
        <v>27</v>
      </c>
      <c r="K15" s="14">
        <v>48</v>
      </c>
      <c r="L15" s="14">
        <v>24</v>
      </c>
      <c r="M15" s="17">
        <v>24</v>
      </c>
      <c r="N15" s="17">
        <v>24</v>
      </c>
      <c r="P15" s="8">
        <f t="shared" si="3"/>
        <v>0</v>
      </c>
      <c r="Q15" s="8">
        <f t="shared" si="4"/>
        <v>0</v>
      </c>
      <c r="R15" s="8">
        <f t="shared" si="5"/>
        <v>0</v>
      </c>
      <c r="S15" s="8">
        <f t="shared" si="6"/>
        <v>0</v>
      </c>
      <c r="T15" s="8">
        <f t="shared" si="7"/>
        <v>0</v>
      </c>
      <c r="U15" s="8">
        <f t="shared" si="8"/>
        <v>0</v>
      </c>
      <c r="V15" s="8">
        <f t="shared" si="9"/>
        <v>0</v>
      </c>
      <c r="W15" s="8">
        <f t="shared" si="10"/>
        <v>0.77777777777777779</v>
      </c>
      <c r="X15" s="8">
        <f t="shared" si="11"/>
        <v>-0.5</v>
      </c>
      <c r="Y15" s="42">
        <f t="shared" si="12"/>
        <v>0</v>
      </c>
      <c r="Z15" s="42">
        <f t="shared" si="13"/>
        <v>0</v>
      </c>
      <c r="AB15" s="44"/>
    </row>
    <row r="16" spans="1:28" ht="15">
      <c r="A16" s="4" t="s">
        <v>52</v>
      </c>
      <c r="B16" s="4" t="s">
        <v>65</v>
      </c>
      <c r="C16" s="2">
        <v>0</v>
      </c>
      <c r="D16" s="2">
        <v>13</v>
      </c>
      <c r="E16" s="2">
        <v>0</v>
      </c>
      <c r="F16" s="2">
        <v>0</v>
      </c>
      <c r="G16" s="2">
        <v>0</v>
      </c>
      <c r="H16" s="14">
        <v>0</v>
      </c>
      <c r="I16" s="2">
        <v>0</v>
      </c>
      <c r="J16" s="14">
        <v>0</v>
      </c>
      <c r="K16" s="14">
        <v>0</v>
      </c>
      <c r="L16" s="14">
        <v>24</v>
      </c>
      <c r="M16" s="17">
        <v>24</v>
      </c>
      <c r="N16" s="17">
        <v>24</v>
      </c>
      <c r="P16" s="8">
        <f t="shared" si="3"/>
        <v>0</v>
      </c>
      <c r="Q16" s="8">
        <f t="shared" si="4"/>
        <v>-1</v>
      </c>
      <c r="R16" s="8">
        <f t="shared" si="5"/>
        <v>0</v>
      </c>
      <c r="S16" s="8">
        <f t="shared" si="6"/>
        <v>0</v>
      </c>
      <c r="T16" s="8">
        <f t="shared" si="7"/>
        <v>0</v>
      </c>
      <c r="U16" s="8">
        <f t="shared" si="8"/>
        <v>0</v>
      </c>
      <c r="V16" s="8">
        <f t="shared" si="9"/>
        <v>0</v>
      </c>
      <c r="W16" s="8">
        <f t="shared" si="10"/>
        <v>0</v>
      </c>
      <c r="X16" s="8">
        <f t="shared" si="11"/>
        <v>0</v>
      </c>
      <c r="Y16" s="42">
        <f t="shared" si="12"/>
        <v>0</v>
      </c>
      <c r="Z16" s="42">
        <f t="shared" si="13"/>
        <v>0</v>
      </c>
      <c r="AB16" s="44"/>
    </row>
    <row r="17" spans="1:28" ht="15">
      <c r="A17" s="4" t="s">
        <v>53</v>
      </c>
      <c r="B17" s="4" t="s">
        <v>65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14">
        <v>0</v>
      </c>
      <c r="I17" s="2">
        <v>0</v>
      </c>
      <c r="J17" s="14">
        <v>0</v>
      </c>
      <c r="K17" s="14">
        <v>0</v>
      </c>
      <c r="L17" s="14">
        <v>0</v>
      </c>
      <c r="M17" s="17">
        <v>0</v>
      </c>
      <c r="N17" s="17">
        <v>0</v>
      </c>
      <c r="P17" s="8">
        <f t="shared" si="3"/>
        <v>0</v>
      </c>
      <c r="Q17" s="8">
        <f t="shared" si="4"/>
        <v>0</v>
      </c>
      <c r="R17" s="8">
        <f t="shared" si="5"/>
        <v>0</v>
      </c>
      <c r="S17" s="8">
        <f t="shared" si="6"/>
        <v>0</v>
      </c>
      <c r="T17" s="8">
        <f t="shared" si="7"/>
        <v>0</v>
      </c>
      <c r="U17" s="8">
        <f t="shared" si="8"/>
        <v>0</v>
      </c>
      <c r="V17" s="8">
        <f t="shared" si="9"/>
        <v>0</v>
      </c>
      <c r="W17" s="8">
        <f t="shared" si="10"/>
        <v>0</v>
      </c>
      <c r="X17" s="8">
        <f t="shared" si="11"/>
        <v>0</v>
      </c>
      <c r="Y17" s="42">
        <f t="shared" si="12"/>
        <v>0</v>
      </c>
      <c r="Z17" s="42">
        <f t="shared" si="13"/>
        <v>0</v>
      </c>
      <c r="AB17" s="44"/>
    </row>
    <row r="18" spans="1:28" ht="15">
      <c r="A18" s="4" t="s">
        <v>54</v>
      </c>
      <c r="B18" s="4" t="s">
        <v>65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14">
        <v>0</v>
      </c>
      <c r="I18" s="2">
        <v>0</v>
      </c>
      <c r="J18" s="14">
        <v>0</v>
      </c>
      <c r="K18" s="14">
        <v>0</v>
      </c>
      <c r="L18" s="14">
        <v>0</v>
      </c>
      <c r="M18" s="17">
        <v>0</v>
      </c>
      <c r="N18" s="17">
        <v>0</v>
      </c>
      <c r="P18" s="8">
        <f t="shared" si="3"/>
        <v>0</v>
      </c>
      <c r="Q18" s="8">
        <f t="shared" si="4"/>
        <v>0</v>
      </c>
      <c r="R18" s="8">
        <f t="shared" si="5"/>
        <v>0</v>
      </c>
      <c r="S18" s="8">
        <f t="shared" si="6"/>
        <v>0</v>
      </c>
      <c r="T18" s="8">
        <f t="shared" si="7"/>
        <v>0</v>
      </c>
      <c r="U18" s="8">
        <f t="shared" si="8"/>
        <v>0</v>
      </c>
      <c r="V18" s="8">
        <f t="shared" si="9"/>
        <v>0</v>
      </c>
      <c r="W18" s="8">
        <f t="shared" si="10"/>
        <v>0</v>
      </c>
      <c r="X18" s="8">
        <f t="shared" si="11"/>
        <v>0</v>
      </c>
      <c r="Y18" s="42">
        <f t="shared" si="12"/>
        <v>0</v>
      </c>
      <c r="Z18" s="42">
        <f t="shared" si="13"/>
        <v>0</v>
      </c>
      <c r="AB18" s="44"/>
    </row>
    <row r="19" spans="1:28" ht="15">
      <c r="A19" s="4" t="s">
        <v>4</v>
      </c>
      <c r="B19" s="4" t="s">
        <v>64</v>
      </c>
      <c r="C19" s="2">
        <v>539286</v>
      </c>
      <c r="D19" s="2">
        <v>546621</v>
      </c>
      <c r="E19" s="2">
        <v>556605</v>
      </c>
      <c r="F19" s="2">
        <v>570459</v>
      </c>
      <c r="G19" s="2">
        <v>584988</v>
      </c>
      <c r="H19" s="14">
        <v>597251</v>
      </c>
      <c r="I19" s="2">
        <v>610883</v>
      </c>
      <c r="J19" s="14">
        <v>670256</v>
      </c>
      <c r="K19" s="14">
        <v>698292</v>
      </c>
      <c r="L19" s="14">
        <v>732742</v>
      </c>
      <c r="M19" s="17">
        <v>753862.3213910698</v>
      </c>
      <c r="N19" s="17">
        <v>775591.40818068653</v>
      </c>
      <c r="P19" s="8">
        <f t="shared" si="3"/>
        <v>0.013601317297315339</v>
      </c>
      <c r="Q19" s="8">
        <f t="shared" si="4"/>
        <v>0.018264940424901347</v>
      </c>
      <c r="R19" s="8">
        <f t="shared" si="5"/>
        <v>0.024890182445360714</v>
      </c>
      <c r="S19" s="8">
        <f t="shared" si="6"/>
        <v>0.025468964465456764</v>
      </c>
      <c r="T19" s="8">
        <f t="shared" si="7"/>
        <v>0.02096282316902227</v>
      </c>
      <c r="U19" s="8">
        <f t="shared" si="8"/>
        <v>0.022824574592591726</v>
      </c>
      <c r="V19" s="8">
        <f t="shared" si="9"/>
        <v>0.097192097341062031</v>
      </c>
      <c r="W19" s="8">
        <f t="shared" si="10"/>
        <v>0.041828793774319063</v>
      </c>
      <c r="X19" s="8">
        <f t="shared" si="11"/>
        <v>0.04933466229027398</v>
      </c>
      <c r="Y19" s="42">
        <f t="shared" si="12"/>
        <v>0.028823680628474683</v>
      </c>
      <c r="Z19" s="42">
        <f t="shared" si="13"/>
        <v>0.028823680628474683</v>
      </c>
      <c r="AB19" s="44"/>
    </row>
    <row r="20" spans="1:28" ht="15">
      <c r="A20" s="4" t="s">
        <v>42</v>
      </c>
      <c r="B20" s="4" t="s">
        <v>67</v>
      </c>
      <c r="C20" s="2">
        <v>3410</v>
      </c>
      <c r="D20" s="2">
        <v>3374</v>
      </c>
      <c r="E20" s="2">
        <v>3352</v>
      </c>
      <c r="F20" s="2">
        <v>3442</v>
      </c>
      <c r="G20" s="2">
        <v>3600</v>
      </c>
      <c r="H20" s="14">
        <v>3567</v>
      </c>
      <c r="I20" s="2">
        <v>3698</v>
      </c>
      <c r="J20" s="14">
        <v>6827</v>
      </c>
      <c r="K20" s="14">
        <v>7161</v>
      </c>
      <c r="L20" s="14">
        <v>8628</v>
      </c>
      <c r="M20" s="17">
        <v>9561.3346754581016</v>
      </c>
      <c r="N20" s="17">
        <v>10595.632913319134</v>
      </c>
      <c r="P20" s="8">
        <f t="shared" si="3"/>
        <v>-0.010557184750733138</v>
      </c>
      <c r="Q20" s="8">
        <f t="shared" si="4"/>
        <v>-0.0065204505038529937</v>
      </c>
      <c r="R20" s="8">
        <f t="shared" si="5"/>
        <v>0.026849642004773269</v>
      </c>
      <c r="S20" s="8">
        <f t="shared" si="6"/>
        <v>0.045903544450900641</v>
      </c>
      <c r="T20" s="8">
        <f t="shared" si="7"/>
        <v>-0.0091666666666666667</v>
      </c>
      <c r="U20" s="8">
        <f t="shared" si="8"/>
        <v>0.036725539669189795</v>
      </c>
      <c r="V20" s="8">
        <f t="shared" si="9"/>
        <v>0.84613304488912922</v>
      </c>
      <c r="W20" s="8">
        <f t="shared" si="10"/>
        <v>0.048923392412479859</v>
      </c>
      <c r="X20" s="8">
        <f t="shared" si="11"/>
        <v>0.20485965647255969</v>
      </c>
      <c r="Y20" s="42">
        <f t="shared" si="12"/>
        <v>0.10817508987692416</v>
      </c>
      <c r="Z20" s="42">
        <f t="shared" si="13"/>
        <v>0.10817508987692423</v>
      </c>
      <c r="AB20" s="44"/>
    </row>
    <row r="21" spans="1:28" ht="15">
      <c r="A21" s="4" t="s">
        <v>39</v>
      </c>
      <c r="B21" s="4" t="s">
        <v>67</v>
      </c>
      <c r="C21" s="2">
        <v>1244</v>
      </c>
      <c r="D21" s="2">
        <v>1379</v>
      </c>
      <c r="E21" s="2">
        <v>1438</v>
      </c>
      <c r="F21" s="2">
        <v>1531</v>
      </c>
      <c r="G21" s="2">
        <v>1604</v>
      </c>
      <c r="H21" s="14">
        <v>1669</v>
      </c>
      <c r="I21" s="2">
        <v>1825</v>
      </c>
      <c r="J21" s="14">
        <v>2890</v>
      </c>
      <c r="K21" s="14">
        <v>3064</v>
      </c>
      <c r="L21" s="14">
        <v>3236</v>
      </c>
      <c r="M21" s="17">
        <v>3432.0244626856456</v>
      </c>
      <c r="N21" s="17">
        <v>3639.9233351275325</v>
      </c>
      <c r="P21" s="8">
        <f t="shared" si="3"/>
        <v>0.10852090032154341</v>
      </c>
      <c r="Q21" s="8">
        <f t="shared" si="4"/>
        <v>0.042784626540971718</v>
      </c>
      <c r="R21" s="8">
        <f t="shared" si="5"/>
        <v>0.064673157162726008</v>
      </c>
      <c r="S21" s="8">
        <f t="shared" si="6"/>
        <v>0.047681254082299153</v>
      </c>
      <c r="T21" s="8">
        <f t="shared" si="7"/>
        <v>0.040523690773067333</v>
      </c>
      <c r="U21" s="8">
        <f t="shared" si="8"/>
        <v>0.093469143199520668</v>
      </c>
      <c r="V21" s="8">
        <f t="shared" si="9"/>
        <v>0.58356164383561648</v>
      </c>
      <c r="W21" s="8">
        <f t="shared" si="10"/>
        <v>0.060207612456747404</v>
      </c>
      <c r="X21" s="8">
        <f t="shared" si="11"/>
        <v>0.056135770234986948</v>
      </c>
      <c r="Y21" s="42">
        <f t="shared" si="12"/>
        <v>0.060576162758234124</v>
      </c>
      <c r="Z21" s="42">
        <f t="shared" si="13"/>
        <v>0.060576162758234173</v>
      </c>
      <c r="AB21" s="44"/>
    </row>
    <row r="22" spans="1:28" ht="15">
      <c r="A22" s="4" t="s">
        <v>0</v>
      </c>
      <c r="B22" s="4" t="s">
        <v>66</v>
      </c>
      <c r="C22" s="2">
        <v>9599</v>
      </c>
      <c r="D22" s="2">
        <v>9444</v>
      </c>
      <c r="E22" s="2">
        <v>9473</v>
      </c>
      <c r="F22" s="2">
        <v>9372</v>
      </c>
      <c r="G22" s="2">
        <v>9380</v>
      </c>
      <c r="H22" s="14">
        <v>9163</v>
      </c>
      <c r="I22" s="2">
        <v>8917</v>
      </c>
      <c r="J22" s="14">
        <v>10765</v>
      </c>
      <c r="K22" s="14">
        <v>10713</v>
      </c>
      <c r="L22" s="14">
        <v>10542</v>
      </c>
      <c r="M22" s="17">
        <v>10190.567142643467</v>
      </c>
      <c r="N22" s="17">
        <v>9850.849809213114</v>
      </c>
      <c r="P22" s="8">
        <f t="shared" si="3"/>
        <v>-0.016147515366183977</v>
      </c>
      <c r="Q22" s="8">
        <f t="shared" si="4"/>
        <v>0.0030707327403642526</v>
      </c>
      <c r="R22" s="8">
        <f t="shared" si="5"/>
        <v>-0.010661881135859813</v>
      </c>
      <c r="S22" s="8">
        <f t="shared" si="6"/>
        <v>0.00085360648740930435</v>
      </c>
      <c r="T22" s="8">
        <f t="shared" si="7"/>
        <v>-0.023134328358208955</v>
      </c>
      <c r="U22" s="8">
        <f t="shared" si="8"/>
        <v>-0.026847102477354577</v>
      </c>
      <c r="V22" s="8">
        <f t="shared" si="9"/>
        <v>0.20724458898732759</v>
      </c>
      <c r="W22" s="8">
        <f t="shared" si="10"/>
        <v>-0.0048304691128657684</v>
      </c>
      <c r="X22" s="8">
        <f t="shared" si="11"/>
        <v>-0.015961915429851582</v>
      </c>
      <c r="Y22" s="42">
        <f t="shared" si="12"/>
        <v>-0.033336450138164733</v>
      </c>
      <c r="Z22" s="42">
        <f t="shared" si="13"/>
        <v>-0.033336450138164692</v>
      </c>
      <c r="AB22" s="44"/>
    </row>
    <row r="23" spans="1:28" ht="15">
      <c r="A23" s="4" t="s">
        <v>37</v>
      </c>
      <c r="B23" s="4" t="s">
        <v>66</v>
      </c>
      <c r="C23" s="2">
        <v>1872</v>
      </c>
      <c r="D23" s="2">
        <v>1812</v>
      </c>
      <c r="E23" s="2">
        <v>1885</v>
      </c>
      <c r="F23" s="2">
        <v>1966</v>
      </c>
      <c r="G23" s="2">
        <v>1980</v>
      </c>
      <c r="H23" s="14">
        <v>2006</v>
      </c>
      <c r="I23" s="2">
        <v>2015</v>
      </c>
      <c r="J23" s="14">
        <v>4362</v>
      </c>
      <c r="K23" s="14">
        <v>4465</v>
      </c>
      <c r="L23" s="14">
        <v>2619.5</v>
      </c>
      <c r="M23" s="17">
        <v>2532.1751688630775</v>
      </c>
      <c r="N23" s="17">
        <v>2447.7614376051747</v>
      </c>
      <c r="P23" s="8">
        <f t="shared" si="3"/>
        <v>-0.032051282051282048</v>
      </c>
      <c r="Q23" s="8">
        <f t="shared" si="4"/>
        <v>0.040286975717439291</v>
      </c>
      <c r="R23" s="8">
        <f t="shared" si="5"/>
        <v>0.042970822281167109</v>
      </c>
      <c r="S23" s="8">
        <f t="shared" si="6"/>
        <v>0.0071210579857578843</v>
      </c>
      <c r="T23" s="8">
        <f t="shared" si="7"/>
        <v>0.013131313131313131</v>
      </c>
      <c r="U23" s="8">
        <f t="shared" si="8"/>
        <v>0.0044865403788634101</v>
      </c>
      <c r="V23" s="8">
        <f t="shared" si="9"/>
        <v>1.1647642679900745</v>
      </c>
      <c r="W23" s="8">
        <f t="shared" si="10"/>
        <v>0.023613021549747822</v>
      </c>
      <c r="X23" s="8">
        <f t="shared" si="11"/>
        <v>-0.41332586786114223</v>
      </c>
      <c r="Y23" s="42">
        <f t="shared" si="12"/>
        <v>-0.033336450138164733</v>
      </c>
      <c r="Z23" s="42">
        <f t="shared" si="13"/>
        <v>-0.033336450138164705</v>
      </c>
      <c r="AB23" s="44"/>
    </row>
    <row r="24" spans="1:28" ht="15">
      <c r="A24" s="4" t="s">
        <v>1</v>
      </c>
      <c r="B24" s="4" t="s">
        <v>66</v>
      </c>
      <c r="C24" s="2">
        <v>17355</v>
      </c>
      <c r="D24" s="2">
        <v>18211</v>
      </c>
      <c r="E24" s="2">
        <v>19141</v>
      </c>
      <c r="F24" s="2">
        <v>20082</v>
      </c>
      <c r="G24" s="2">
        <v>20806</v>
      </c>
      <c r="H24" s="14">
        <v>21262</v>
      </c>
      <c r="I24" s="2">
        <v>21816</v>
      </c>
      <c r="J24" s="14">
        <v>24964</v>
      </c>
      <c r="K24" s="14">
        <v>25616</v>
      </c>
      <c r="L24" s="14">
        <v>26215</v>
      </c>
      <c r="M24" s="17">
        <v>26702.275395200846</v>
      </c>
      <c r="N24" s="17">
        <v>27198.608097697826</v>
      </c>
      <c r="P24" s="8">
        <f t="shared" si="3"/>
        <v>0.049322961682512247</v>
      </c>
      <c r="Q24" s="8">
        <f t="shared" si="4"/>
        <v>0.05106803580253693</v>
      </c>
      <c r="R24" s="8">
        <f t="shared" si="5"/>
        <v>0.049161485815788102</v>
      </c>
      <c r="S24" s="8">
        <f t="shared" si="6"/>
        <v>0.036052186037247289</v>
      </c>
      <c r="T24" s="8">
        <f t="shared" si="7"/>
        <v>0.021916754782274343</v>
      </c>
      <c r="U24" s="8">
        <f t="shared" si="8"/>
        <v>0.026055874329790236</v>
      </c>
      <c r="V24" s="8">
        <f t="shared" si="9"/>
        <v>0.14429776310964429</v>
      </c>
      <c r="W24" s="8">
        <f t="shared" si="10"/>
        <v>0.026117609357474765</v>
      </c>
      <c r="X24" s="8">
        <f t="shared" si="11"/>
        <v>0.023383822610868209</v>
      </c>
      <c r="Y24" s="42">
        <f t="shared" si="12"/>
        <v>0.018587655739112953</v>
      </c>
      <c r="Z24" s="42">
        <f t="shared" si="13"/>
        <v>0.018587655739112981</v>
      </c>
      <c r="AB24" s="44"/>
    </row>
    <row r="25" spans="1:28" ht="15">
      <c r="A25" s="4" t="s">
        <v>38</v>
      </c>
      <c r="B25" s="4" t="s">
        <v>66</v>
      </c>
      <c r="C25" s="2">
        <v>8634</v>
      </c>
      <c r="D25" s="2">
        <v>9203</v>
      </c>
      <c r="E25" s="2">
        <v>9962</v>
      </c>
      <c r="F25" s="2">
        <v>10595</v>
      </c>
      <c r="G25" s="2">
        <v>10987</v>
      </c>
      <c r="H25" s="14">
        <v>11292</v>
      </c>
      <c r="I25" s="2">
        <v>11715</v>
      </c>
      <c r="J25" s="14">
        <v>9439</v>
      </c>
      <c r="K25" s="14">
        <v>9817</v>
      </c>
      <c r="L25" s="14">
        <v>10084</v>
      </c>
      <c r="M25" s="17">
        <v>10271.437920473214</v>
      </c>
      <c r="N25" s="17">
        <v>10462.35987248464</v>
      </c>
      <c r="P25" s="8">
        <f t="shared" si="3"/>
        <v>0.065902246930738942</v>
      </c>
      <c r="Q25" s="8">
        <f t="shared" si="4"/>
        <v>0.082473106595675319</v>
      </c>
      <c r="R25" s="8">
        <f t="shared" si="5"/>
        <v>0.063541457538646859</v>
      </c>
      <c r="S25" s="8">
        <f t="shared" si="6"/>
        <v>0.036998584237848041</v>
      </c>
      <c r="T25" s="8">
        <f t="shared" si="7"/>
        <v>0.027760080094657323</v>
      </c>
      <c r="U25" s="8">
        <f t="shared" si="8"/>
        <v>0.037460148777895858</v>
      </c>
      <c r="V25" s="8">
        <f t="shared" si="9"/>
        <v>-0.19428083653435765</v>
      </c>
      <c r="W25" s="8">
        <f t="shared" si="10"/>
        <v>0.040046615107532581</v>
      </c>
      <c r="X25" s="8">
        <f t="shared" si="11"/>
        <v>0.027197718243862686</v>
      </c>
      <c r="Y25" s="42">
        <f t="shared" si="12"/>
        <v>0.018587655739112856</v>
      </c>
      <c r="Z25" s="42">
        <f t="shared" si="13"/>
        <v>0.018587655739112887</v>
      </c>
      <c r="AB25" s="44"/>
    </row>
    <row r="26" spans="1:28" ht="15">
      <c r="A26" s="4" t="s">
        <v>2</v>
      </c>
      <c r="B26" s="4" t="s">
        <v>66</v>
      </c>
      <c r="C26" s="2">
        <v>6660</v>
      </c>
      <c r="D26" s="2">
        <v>6612</v>
      </c>
      <c r="E26" s="2">
        <v>6588</v>
      </c>
      <c r="F26" s="2">
        <v>6500</v>
      </c>
      <c r="G26" s="2">
        <v>6648</v>
      </c>
      <c r="H26" s="14">
        <v>6768</v>
      </c>
      <c r="I26" s="2">
        <v>6887</v>
      </c>
      <c r="J26" s="14">
        <v>7873</v>
      </c>
      <c r="K26" s="14">
        <v>7824</v>
      </c>
      <c r="L26" s="14">
        <v>7901</v>
      </c>
      <c r="M26" s="17">
        <v>7988.9625685905758</v>
      </c>
      <c r="N26" s="17">
        <v>8077.9044326466683</v>
      </c>
      <c r="P26" s="8">
        <f t="shared" si="3"/>
        <v>-0.0072072072072072073</v>
      </c>
      <c r="Q26" s="8">
        <f t="shared" si="4"/>
        <v>-0.003629764065335753</v>
      </c>
      <c r="R26" s="8">
        <f t="shared" si="5"/>
        <v>-0.013357619914996965</v>
      </c>
      <c r="S26" s="8">
        <f t="shared" si="6"/>
        <v>0.022769230769230771</v>
      </c>
      <c r="T26" s="8">
        <f t="shared" si="7"/>
        <v>0.018050541516245487</v>
      </c>
      <c r="U26" s="8">
        <f t="shared" si="8"/>
        <v>0.017582742316784871</v>
      </c>
      <c r="V26" s="8">
        <f t="shared" si="9"/>
        <v>0.1431682880789894</v>
      </c>
      <c r="W26" s="8">
        <f t="shared" si="10"/>
        <v>-0.0062238028705703038</v>
      </c>
      <c r="X26" s="8">
        <f t="shared" si="11"/>
        <v>0.0098415132924335371</v>
      </c>
      <c r="Y26" s="42">
        <f t="shared" si="12"/>
        <v>0.011133093100946179</v>
      </c>
      <c r="Z26" s="42">
        <f t="shared" si="13"/>
        <v>0.01113309310094612</v>
      </c>
      <c r="AB26" s="44"/>
    </row>
    <row r="27" spans="1:28" ht="15">
      <c r="A27" s="4" t="s">
        <v>3</v>
      </c>
      <c r="B27" s="4" t="s">
        <v>66</v>
      </c>
      <c r="C27" s="2">
        <v>13425</v>
      </c>
      <c r="D27" s="2">
        <v>13832</v>
      </c>
      <c r="E27" s="2">
        <v>14155</v>
      </c>
      <c r="F27" s="2">
        <v>14472</v>
      </c>
      <c r="G27" s="2">
        <v>14715</v>
      </c>
      <c r="H27" s="14">
        <v>14969</v>
      </c>
      <c r="I27" s="2">
        <v>15075</v>
      </c>
      <c r="J27" s="14">
        <v>14923</v>
      </c>
      <c r="K27" s="14">
        <v>15217</v>
      </c>
      <c r="L27" s="14">
        <v>15269</v>
      </c>
      <c r="M27" s="17">
        <v>15438.991198558346</v>
      </c>
      <c r="N27" s="17">
        <v>15610.874924956584</v>
      </c>
      <c r="P27" s="8">
        <f t="shared" si="3"/>
        <v>0.030316573556797021</v>
      </c>
      <c r="Q27" s="8">
        <f t="shared" si="4"/>
        <v>0.023351648351648352</v>
      </c>
      <c r="R27" s="8">
        <f t="shared" si="5"/>
        <v>0.022394913458141999</v>
      </c>
      <c r="S27" s="8">
        <f t="shared" si="6"/>
        <v>0.016791044776119403</v>
      </c>
      <c r="T27" s="8">
        <f t="shared" si="7"/>
        <v>0.017261297995242949</v>
      </c>
      <c r="U27" s="8">
        <f t="shared" si="8"/>
        <v>0.0070813013561360147</v>
      </c>
      <c r="V27" s="8">
        <f t="shared" si="9"/>
        <v>-0.010082918739635157</v>
      </c>
      <c r="W27" s="8">
        <f t="shared" si="10"/>
        <v>0.019701132480064332</v>
      </c>
      <c r="X27" s="8">
        <f t="shared" si="11"/>
        <v>0.0034172307287901691</v>
      </c>
      <c r="Y27" s="42">
        <f t="shared" si="12"/>
        <v>0.011133093100946087</v>
      </c>
      <c r="Z27" s="42">
        <f t="shared" si="13"/>
        <v>0.011133093100946175</v>
      </c>
      <c r="AB27" s="44"/>
    </row>
    <row r="28" spans="1:28" ht="15">
      <c r="A28" s="4" t="s">
        <v>55</v>
      </c>
      <c r="B28" s="4" t="s">
        <v>65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14">
        <v>0</v>
      </c>
      <c r="I28" s="2">
        <v>0</v>
      </c>
      <c r="J28" s="14">
        <v>0</v>
      </c>
      <c r="K28" s="14">
        <v>0</v>
      </c>
      <c r="L28" s="14">
        <v>0</v>
      </c>
      <c r="M28" s="17">
        <v>0</v>
      </c>
      <c r="N28" s="17">
        <v>0</v>
      </c>
      <c r="P28" s="8">
        <f t="shared" si="3"/>
        <v>0</v>
      </c>
      <c r="Q28" s="8">
        <f t="shared" si="4"/>
        <v>0</v>
      </c>
      <c r="R28" s="8">
        <f t="shared" si="5"/>
        <v>0</v>
      </c>
      <c r="S28" s="8">
        <f t="shared" si="6"/>
        <v>0</v>
      </c>
      <c r="T28" s="8">
        <f t="shared" si="7"/>
        <v>0</v>
      </c>
      <c r="U28" s="8">
        <f t="shared" si="8"/>
        <v>0</v>
      </c>
      <c r="V28" s="8">
        <f t="shared" si="9"/>
        <v>0</v>
      </c>
      <c r="W28" s="8">
        <f t="shared" si="10"/>
        <v>0</v>
      </c>
      <c r="X28" s="8">
        <f t="shared" si="11"/>
        <v>0</v>
      </c>
      <c r="Y28" s="42">
        <f t="shared" si="12"/>
        <v>0</v>
      </c>
      <c r="Z28" s="42">
        <f t="shared" si="13"/>
        <v>0</v>
      </c>
      <c r="AB28" s="44"/>
    </row>
    <row r="29" spans="1:28" ht="15">
      <c r="A29" s="4" t="s">
        <v>41</v>
      </c>
      <c r="B29" s="4" t="s">
        <v>65</v>
      </c>
      <c r="C29" s="2">
        <v>195</v>
      </c>
      <c r="D29" s="2">
        <v>203</v>
      </c>
      <c r="E29" s="2">
        <v>205</v>
      </c>
      <c r="F29" s="2">
        <v>211</v>
      </c>
      <c r="G29" s="2">
        <v>216</v>
      </c>
      <c r="H29" s="14">
        <v>216</v>
      </c>
      <c r="I29" s="2">
        <v>216</v>
      </c>
      <c r="J29" s="14">
        <v>216</v>
      </c>
      <c r="K29" s="14">
        <v>217</v>
      </c>
      <c r="L29" s="14">
        <v>216</v>
      </c>
      <c r="M29" s="17">
        <v>216</v>
      </c>
      <c r="N29" s="17">
        <v>216</v>
      </c>
      <c r="P29" s="8">
        <f t="shared" si="3"/>
        <v>0.041025641025641026</v>
      </c>
      <c r="Q29" s="8">
        <f t="shared" si="4"/>
        <v>0.009852216748768473</v>
      </c>
      <c r="R29" s="8">
        <f t="shared" si="5"/>
        <v>0.029268292682926831</v>
      </c>
      <c r="S29" s="8">
        <f t="shared" si="6"/>
        <v>0.023696682464454975</v>
      </c>
      <c r="T29" s="8">
        <f t="shared" si="7"/>
        <v>0</v>
      </c>
      <c r="U29" s="8">
        <f t="shared" si="8"/>
        <v>0</v>
      </c>
      <c r="V29" s="8">
        <f t="shared" si="9"/>
        <v>0</v>
      </c>
      <c r="W29" s="8">
        <f t="shared" si="10"/>
        <v>0.0046296296296296294</v>
      </c>
      <c r="X29" s="8">
        <f t="shared" si="11"/>
        <v>-0.004608294930875576</v>
      </c>
      <c r="Y29" s="42">
        <f t="shared" si="12"/>
        <v>0</v>
      </c>
      <c r="Z29" s="42">
        <f t="shared" si="13"/>
        <v>0</v>
      </c>
      <c r="AB29" s="44"/>
    </row>
    <row r="30" spans="1:28" ht="15">
      <c r="A30" s="4" t="s">
        <v>56</v>
      </c>
      <c r="B30" s="4" t="s">
        <v>65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14">
        <v>0</v>
      </c>
      <c r="I30" s="2">
        <v>0</v>
      </c>
      <c r="J30" s="14">
        <v>0</v>
      </c>
      <c r="K30" s="14">
        <v>0</v>
      </c>
      <c r="L30" s="14">
        <v>0</v>
      </c>
      <c r="M30" s="17">
        <v>0</v>
      </c>
      <c r="N30" s="17">
        <v>0</v>
      </c>
      <c r="P30" s="8">
        <f t="shared" si="3"/>
        <v>0</v>
      </c>
      <c r="Q30" s="8">
        <f t="shared" si="4"/>
        <v>0</v>
      </c>
      <c r="R30" s="8">
        <f t="shared" si="5"/>
        <v>0</v>
      </c>
      <c r="S30" s="8">
        <f t="shared" si="6"/>
        <v>0</v>
      </c>
      <c r="T30" s="8">
        <f t="shared" si="7"/>
        <v>0</v>
      </c>
      <c r="U30" s="8">
        <f t="shared" si="8"/>
        <v>0</v>
      </c>
      <c r="V30" s="8">
        <f t="shared" si="9"/>
        <v>0</v>
      </c>
      <c r="W30" s="8">
        <f t="shared" si="10"/>
        <v>0</v>
      </c>
      <c r="X30" s="8">
        <f t="shared" si="11"/>
        <v>0</v>
      </c>
      <c r="Y30" s="42">
        <f t="shared" si="12"/>
        <v>0</v>
      </c>
      <c r="Z30" s="42">
        <f t="shared" si="13"/>
        <v>0</v>
      </c>
      <c r="AB30" s="44"/>
    </row>
    <row r="31" spans="1:28" ht="15">
      <c r="A31" s="4" t="s">
        <v>57</v>
      </c>
      <c r="B31" s="4" t="s">
        <v>67</v>
      </c>
      <c r="C31" s="2">
        <v>0</v>
      </c>
      <c r="D31" s="2">
        <v>0</v>
      </c>
      <c r="E31" s="2">
        <v>0</v>
      </c>
      <c r="F31" s="2">
        <v>0</v>
      </c>
      <c r="G31" s="2">
        <v>13</v>
      </c>
      <c r="H31" s="14">
        <v>24</v>
      </c>
      <c r="I31" s="2">
        <v>24</v>
      </c>
      <c r="J31" s="14">
        <v>24</v>
      </c>
      <c r="K31" s="14">
        <v>24</v>
      </c>
      <c r="L31" s="14">
        <v>24</v>
      </c>
      <c r="M31" s="17">
        <v>24</v>
      </c>
      <c r="N31" s="17">
        <v>24</v>
      </c>
      <c r="P31" s="8">
        <f t="shared" si="3"/>
        <v>0</v>
      </c>
      <c r="Q31" s="8">
        <f t="shared" si="4"/>
        <v>0</v>
      </c>
      <c r="R31" s="8">
        <f t="shared" si="5"/>
        <v>0</v>
      </c>
      <c r="S31" s="8">
        <f t="shared" si="6"/>
        <v>0</v>
      </c>
      <c r="T31" s="8">
        <f t="shared" si="7"/>
        <v>0.84615384615384615</v>
      </c>
      <c r="U31" s="8">
        <f t="shared" si="8"/>
        <v>0</v>
      </c>
      <c r="V31" s="8">
        <f t="shared" si="9"/>
        <v>0</v>
      </c>
      <c r="W31" s="8">
        <f t="shared" si="10"/>
        <v>0</v>
      </c>
      <c r="X31" s="8">
        <f t="shared" si="11"/>
        <v>0</v>
      </c>
      <c r="Y31" s="42">
        <f t="shared" si="12"/>
        <v>0</v>
      </c>
      <c r="Z31" s="42">
        <f t="shared" si="13"/>
        <v>0</v>
      </c>
      <c r="AB31" s="44"/>
    </row>
    <row r="32" spans="1:28" ht="15">
      <c r="A32" s="4" t="s">
        <v>40</v>
      </c>
      <c r="B32" s="4" t="s">
        <v>65</v>
      </c>
      <c r="C32" s="2">
        <v>225</v>
      </c>
      <c r="D32" s="2">
        <v>228</v>
      </c>
      <c r="E32" s="2">
        <v>219</v>
      </c>
      <c r="F32" s="2">
        <v>225</v>
      </c>
      <c r="G32" s="2">
        <v>251</v>
      </c>
      <c r="H32" s="14">
        <v>64</v>
      </c>
      <c r="I32" s="2">
        <v>60</v>
      </c>
      <c r="J32" s="14">
        <v>433</v>
      </c>
      <c r="K32" s="14">
        <v>389</v>
      </c>
      <c r="L32" s="14">
        <v>346</v>
      </c>
      <c r="M32" s="17">
        <v>346</v>
      </c>
      <c r="N32" s="17">
        <v>346</v>
      </c>
      <c r="P32" s="8">
        <f t="shared" si="3"/>
        <v>0.013333333333333334</v>
      </c>
      <c r="Q32" s="8">
        <f t="shared" si="4"/>
        <v>-0.039473684210526314</v>
      </c>
      <c r="R32" s="8">
        <f t="shared" si="5"/>
        <v>0.027397260273972601</v>
      </c>
      <c r="S32" s="8">
        <f t="shared" si="6"/>
        <v>0.11555555555555555</v>
      </c>
      <c r="T32" s="8">
        <f t="shared" si="7"/>
        <v>-0.7450199203187251</v>
      </c>
      <c r="U32" s="8">
        <f t="shared" si="8"/>
        <v>-0.0625</v>
      </c>
      <c r="V32" s="8">
        <f t="shared" si="9"/>
        <v>6.2166666666666668</v>
      </c>
      <c r="W32" s="8">
        <f t="shared" si="10"/>
        <v>-0.10161662817551963</v>
      </c>
      <c r="X32" s="8">
        <f t="shared" si="11"/>
        <v>-0.11053984575835475</v>
      </c>
      <c r="Y32" s="42">
        <f t="shared" si="12"/>
        <v>0</v>
      </c>
      <c r="Z32" s="42">
        <f t="shared" si="13"/>
        <v>0</v>
      </c>
      <c r="AB32" s="44"/>
    </row>
    <row r="33" spans="1:28" ht="15">
      <c r="A33" s="4" t="s">
        <v>58</v>
      </c>
      <c r="B33" s="4" t="s">
        <v>65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14">
        <v>0</v>
      </c>
      <c r="I33" s="2">
        <v>0</v>
      </c>
      <c r="J33" s="14">
        <v>0</v>
      </c>
      <c r="K33" s="14">
        <v>0</v>
      </c>
      <c r="L33" s="14">
        <v>0</v>
      </c>
      <c r="M33" s="17">
        <v>0</v>
      </c>
      <c r="N33" s="17">
        <v>0</v>
      </c>
      <c r="P33" s="8">
        <f t="shared" si="3"/>
        <v>0</v>
      </c>
      <c r="Q33" s="8">
        <f t="shared" si="4"/>
        <v>0</v>
      </c>
      <c r="R33" s="8">
        <f t="shared" si="5"/>
        <v>0</v>
      </c>
      <c r="S33" s="8">
        <f t="shared" si="6"/>
        <v>0</v>
      </c>
      <c r="T33" s="8">
        <f t="shared" si="7"/>
        <v>0</v>
      </c>
      <c r="U33" s="8">
        <f t="shared" si="8"/>
        <v>0</v>
      </c>
      <c r="V33" s="8">
        <f t="shared" si="9"/>
        <v>0</v>
      </c>
      <c r="W33" s="8">
        <f t="shared" si="10"/>
        <v>0</v>
      </c>
      <c r="X33" s="8">
        <f t="shared" si="11"/>
        <v>0</v>
      </c>
      <c r="Y33" s="42">
        <f t="shared" si="12"/>
        <v>0</v>
      </c>
      <c r="Z33" s="42">
        <f t="shared" si="13"/>
        <v>0</v>
      </c>
      <c r="AB33" s="44"/>
    </row>
    <row r="34" spans="1:28" ht="15">
      <c r="A34" s="4" t="s">
        <v>33</v>
      </c>
      <c r="B34" s="4" t="s">
        <v>66</v>
      </c>
      <c r="C34" s="2">
        <v>13337</v>
      </c>
      <c r="D34" s="2">
        <v>13280</v>
      </c>
      <c r="E34" s="2">
        <v>12996</v>
      </c>
      <c r="F34" s="2">
        <v>12752</v>
      </c>
      <c r="G34" s="2">
        <v>12522</v>
      </c>
      <c r="H34" s="14">
        <v>12458</v>
      </c>
      <c r="I34" s="2">
        <v>12489</v>
      </c>
      <c r="J34" s="14">
        <v>13816</v>
      </c>
      <c r="K34" s="14">
        <v>13665</v>
      </c>
      <c r="L34" s="14">
        <v>13433</v>
      </c>
      <c r="M34" s="17">
        <v>13331.827398425108</v>
      </c>
      <c r="N34" s="17">
        <v>13231.416793076631</v>
      </c>
      <c r="P34" s="8">
        <f t="shared" si="3"/>
        <v>-0.004273824698207993</v>
      </c>
      <c r="Q34" s="8">
        <f t="shared" si="4"/>
        <v>-0.0213855421686747</v>
      </c>
      <c r="R34" s="8">
        <f t="shared" si="5"/>
        <v>-0.018775007694675286</v>
      </c>
      <c r="S34" s="8">
        <f t="shared" si="6"/>
        <v>-0.018036386449184441</v>
      </c>
      <c r="T34" s="8">
        <f t="shared" si="7"/>
        <v>-0.0051110046318479478</v>
      </c>
      <c r="U34" s="8">
        <f t="shared" si="8"/>
        <v>0.0024883608925991333</v>
      </c>
      <c r="V34" s="8">
        <f t="shared" si="9"/>
        <v>0.10625350308271279</v>
      </c>
      <c r="W34" s="8">
        <f t="shared" si="10"/>
        <v>-0.010929357266936885</v>
      </c>
      <c r="X34" s="8">
        <f t="shared" si="11"/>
        <v>-0.016977680204903037</v>
      </c>
      <c r="Y34" s="42">
        <f t="shared" si="12"/>
        <v>-0.0075316460637900552</v>
      </c>
      <c r="Z34" s="42">
        <f t="shared" si="13"/>
        <v>-0.0075316460637901003</v>
      </c>
      <c r="AB34" s="44"/>
    </row>
    <row r="35" spans="1:28" ht="15">
      <c r="A35" s="4" t="s">
        <v>32</v>
      </c>
      <c r="B35" s="4" t="s">
        <v>66</v>
      </c>
      <c r="C35" s="2">
        <v>391</v>
      </c>
      <c r="D35" s="2">
        <v>393</v>
      </c>
      <c r="E35" s="2">
        <v>383</v>
      </c>
      <c r="F35" s="2">
        <v>361</v>
      </c>
      <c r="G35" s="2">
        <v>339</v>
      </c>
      <c r="H35" s="14">
        <v>315</v>
      </c>
      <c r="I35" s="2">
        <v>345</v>
      </c>
      <c r="J35" s="14">
        <v>381</v>
      </c>
      <c r="K35" s="14">
        <v>381</v>
      </c>
      <c r="L35" s="14">
        <v>366</v>
      </c>
      <c r="M35" s="17">
        <v>363.24341754065284</v>
      </c>
      <c r="N35" s="17">
        <v>360.50759668473512</v>
      </c>
      <c r="P35" s="8">
        <f t="shared" si="3"/>
        <v>0.0051150895140664966</v>
      </c>
      <c r="Q35" s="8">
        <f t="shared" si="4"/>
        <v>-0.025445292620865138</v>
      </c>
      <c r="R35" s="8">
        <f t="shared" si="5"/>
        <v>-0.057441253263707574</v>
      </c>
      <c r="S35" s="8">
        <f t="shared" si="6"/>
        <v>-0.060941828254847646</v>
      </c>
      <c r="T35" s="8">
        <f t="shared" si="7"/>
        <v>-0.070796460176991149</v>
      </c>
      <c r="U35" s="8">
        <f t="shared" si="8"/>
        <v>0.095238095238095233</v>
      </c>
      <c r="V35" s="8">
        <f t="shared" si="9"/>
        <v>0.10434782608695652</v>
      </c>
      <c r="W35" s="8">
        <f t="shared" si="10"/>
        <v>0</v>
      </c>
      <c r="X35" s="8">
        <f t="shared" si="11"/>
        <v>-0.03937007874015748</v>
      </c>
      <c r="Y35" s="42">
        <f t="shared" si="12"/>
        <v>-0.0075316460637900482</v>
      </c>
      <c r="Z35" s="42">
        <f t="shared" si="13"/>
        <v>-0.0075316460637901029</v>
      </c>
      <c r="AB35" s="44"/>
    </row>
    <row r="36" spans="1:28" ht="15">
      <c r="A36" s="4" t="s">
        <v>36</v>
      </c>
      <c r="B36" s="4" t="s">
        <v>66</v>
      </c>
      <c r="C36" s="2">
        <v>26606</v>
      </c>
      <c r="D36" s="2">
        <v>26589</v>
      </c>
      <c r="E36" s="2">
        <v>26757</v>
      </c>
      <c r="F36" s="2">
        <v>26893</v>
      </c>
      <c r="G36" s="2">
        <v>26845</v>
      </c>
      <c r="H36" s="14">
        <v>26581</v>
      </c>
      <c r="I36" s="2">
        <v>26536</v>
      </c>
      <c r="J36" s="14">
        <v>27045</v>
      </c>
      <c r="K36" s="14">
        <v>26917</v>
      </c>
      <c r="L36" s="14">
        <v>26832</v>
      </c>
      <c r="M36" s="17">
        <v>26629.910872816385</v>
      </c>
      <c r="N36" s="17">
        <v>26429.343809412057</v>
      </c>
      <c r="P36" s="8">
        <f t="shared" si="3"/>
        <v>-0.00063895361948432684</v>
      </c>
      <c r="Q36" s="8">
        <f t="shared" si="4"/>
        <v>0.0063184023468351577</v>
      </c>
      <c r="R36" s="8">
        <f t="shared" si="5"/>
        <v>0.0050827820757185036</v>
      </c>
      <c r="S36" s="8">
        <f t="shared" si="6"/>
        <v>-0.0017848510764883055</v>
      </c>
      <c r="T36" s="8">
        <f t="shared" si="7"/>
        <v>-0.0098342335630471223</v>
      </c>
      <c r="U36" s="8">
        <f t="shared" si="8"/>
        <v>-0.001692938565140514</v>
      </c>
      <c r="V36" s="8">
        <f t="shared" si="9"/>
        <v>0.019181489297558033</v>
      </c>
      <c r="W36" s="8">
        <f t="shared" si="10"/>
        <v>-0.0047328526529857645</v>
      </c>
      <c r="X36" s="8">
        <f t="shared" si="11"/>
        <v>-0.0031578556302708327</v>
      </c>
      <c r="Y36" s="42">
        <f t="shared" si="12"/>
        <v>-0.0075316460637900769</v>
      </c>
      <c r="Z36" s="42">
        <f t="shared" si="13"/>
        <v>-0.007531646063790043</v>
      </c>
      <c r="AB36" s="44"/>
    </row>
    <row r="37" spans="1:28" ht="15">
      <c r="A37" s="4" t="s">
        <v>35</v>
      </c>
      <c r="B37" s="4" t="s">
        <v>66</v>
      </c>
      <c r="C37" s="2">
        <v>736</v>
      </c>
      <c r="D37" s="2">
        <v>735</v>
      </c>
      <c r="E37" s="2">
        <v>767</v>
      </c>
      <c r="F37" s="2">
        <v>773</v>
      </c>
      <c r="G37" s="2">
        <v>763</v>
      </c>
      <c r="H37" s="14">
        <v>757</v>
      </c>
      <c r="I37" s="2">
        <v>742</v>
      </c>
      <c r="J37" s="14">
        <v>740</v>
      </c>
      <c r="K37" s="14">
        <v>736</v>
      </c>
      <c r="L37" s="14">
        <v>740</v>
      </c>
      <c r="M37" s="17">
        <v>734.42658191279531</v>
      </c>
      <c r="N37" s="17">
        <v>728.89514083798895</v>
      </c>
      <c r="P37" s="8">
        <f t="shared" si="3"/>
        <v>-0.001358695652173913</v>
      </c>
      <c r="Q37" s="8">
        <f t="shared" si="4"/>
        <v>0.043537414965986392</v>
      </c>
      <c r="R37" s="8">
        <f t="shared" si="5"/>
        <v>0.0078226857887874843</v>
      </c>
      <c r="S37" s="8">
        <f t="shared" si="6"/>
        <v>-0.012936610608020699</v>
      </c>
      <c r="T37" s="8">
        <f t="shared" si="7"/>
        <v>-0.0078636959370904317</v>
      </c>
      <c r="U37" s="8">
        <f t="shared" si="8"/>
        <v>-0.019815059445178335</v>
      </c>
      <c r="V37" s="8">
        <f t="shared" si="9"/>
        <v>-0.0026954177897574125</v>
      </c>
      <c r="W37" s="8">
        <f t="shared" si="10"/>
        <v>-0.0054054054054054057</v>
      </c>
      <c r="X37" s="8">
        <f t="shared" si="11"/>
        <v>0.005434782608695652</v>
      </c>
      <c r="Y37" s="42">
        <f t="shared" si="12"/>
        <v>-0.0075316460637901168</v>
      </c>
      <c r="Z37" s="42">
        <f t="shared" si="13"/>
        <v>-0.0075316460637901601</v>
      </c>
      <c r="AB37" s="44"/>
    </row>
    <row r="38" spans="1:28" ht="15">
      <c r="A38" s="4" t="s">
        <v>31</v>
      </c>
      <c r="B38" s="4" t="s">
        <v>66</v>
      </c>
      <c r="C38" s="2">
        <v>227</v>
      </c>
      <c r="D38" s="2">
        <v>202</v>
      </c>
      <c r="E38" s="2">
        <v>162</v>
      </c>
      <c r="F38" s="2">
        <v>137</v>
      </c>
      <c r="G38" s="2">
        <v>131</v>
      </c>
      <c r="H38" s="14">
        <v>114</v>
      </c>
      <c r="I38" s="2">
        <v>97</v>
      </c>
      <c r="J38" s="14">
        <v>135</v>
      </c>
      <c r="K38" s="14">
        <v>120</v>
      </c>
      <c r="L38" s="14">
        <v>132</v>
      </c>
      <c r="M38" s="17">
        <v>120.20191675391399</v>
      </c>
      <c r="N38" s="17">
        <v>109.45833932814294</v>
      </c>
      <c r="P38" s="8">
        <f t="shared" si="3"/>
        <v>-0.11013215859030837</v>
      </c>
      <c r="Q38" s="8">
        <f t="shared" si="4"/>
        <v>-0.19801980198019803</v>
      </c>
      <c r="R38" s="8">
        <f t="shared" si="5"/>
        <v>-0.15432098765432098</v>
      </c>
      <c r="S38" s="8">
        <f t="shared" si="6"/>
        <v>-0.043795620437956206</v>
      </c>
      <c r="T38" s="8">
        <f t="shared" si="7"/>
        <v>-0.12977099236641221</v>
      </c>
      <c r="U38" s="8">
        <f t="shared" si="8"/>
        <v>-0.14912280701754385</v>
      </c>
      <c r="V38" s="8">
        <f t="shared" si="9"/>
        <v>0.39175257731958762</v>
      </c>
      <c r="W38" s="8">
        <f t="shared" si="10"/>
        <v>-0.1111111111111111</v>
      </c>
      <c r="X38" s="8">
        <f t="shared" si="11"/>
        <v>0.10000000000000001</v>
      </c>
      <c r="Y38" s="42">
        <f t="shared" si="12"/>
        <v>-0.089379418530954616</v>
      </c>
      <c r="Z38" s="42">
        <f t="shared" si="13"/>
        <v>-0.089379418530954671</v>
      </c>
      <c r="AB38" s="44"/>
    </row>
    <row r="39" spans="1:28" ht="15">
      <c r="A39" s="4" t="s">
        <v>34</v>
      </c>
      <c r="B39" s="4" t="s">
        <v>66</v>
      </c>
      <c r="C39" s="2">
        <v>119</v>
      </c>
      <c r="D39" s="2">
        <v>112</v>
      </c>
      <c r="E39" s="2">
        <v>115</v>
      </c>
      <c r="F39" s="2">
        <v>107</v>
      </c>
      <c r="G39" s="2">
        <v>82</v>
      </c>
      <c r="H39" s="14">
        <v>78</v>
      </c>
      <c r="I39" s="2">
        <v>78</v>
      </c>
      <c r="J39" s="14">
        <v>79</v>
      </c>
      <c r="K39" s="14">
        <v>76</v>
      </c>
      <c r="L39" s="14">
        <v>77</v>
      </c>
      <c r="M39" s="17">
        <v>70.117784773116497</v>
      </c>
      <c r="N39" s="17">
        <v>63.850697941416719</v>
      </c>
      <c r="P39" s="8">
        <f t="shared" si="3"/>
        <v>-0.058823529411764705</v>
      </c>
      <c r="Q39" s="8">
        <f t="shared" si="4"/>
        <v>0.026785714285714284</v>
      </c>
      <c r="R39" s="8">
        <f t="shared" si="5"/>
        <v>-0.069565217391304349</v>
      </c>
      <c r="S39" s="8">
        <f t="shared" si="6"/>
        <v>-0.23364485981308411</v>
      </c>
      <c r="T39" s="8">
        <f t="shared" si="7"/>
        <v>-0.04878048780487805</v>
      </c>
      <c r="U39" s="8">
        <f t="shared" si="8"/>
        <v>0</v>
      </c>
      <c r="V39" s="8">
        <f t="shared" si="9"/>
        <v>0.01282051282051282</v>
      </c>
      <c r="W39" s="8">
        <f t="shared" si="10"/>
        <v>-0.037974683544303799</v>
      </c>
      <c r="X39" s="8">
        <f t="shared" si="11"/>
        <v>0.013157894736842105</v>
      </c>
      <c r="Y39" s="42">
        <f t="shared" si="12"/>
        <v>-0.089379418530954574</v>
      </c>
      <c r="Z39" s="42">
        <f t="shared" si="13"/>
        <v>-0.089379418530954644</v>
      </c>
      <c r="AB39" s="44"/>
    </row>
    <row r="40" spans="1:28" ht="15">
      <c r="A40" s="4" t="s">
        <v>59</v>
      </c>
      <c r="B40" s="4" t="s">
        <v>66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14">
        <v>0</v>
      </c>
      <c r="I40" s="2">
        <v>0</v>
      </c>
      <c r="J40" s="14">
        <v>0</v>
      </c>
      <c r="K40" s="14">
        <v>0</v>
      </c>
      <c r="L40" s="14">
        <v>0</v>
      </c>
      <c r="M40" s="17">
        <v>0</v>
      </c>
      <c r="N40" s="17">
        <v>0</v>
      </c>
      <c r="P40" s="8">
        <f t="shared" si="3"/>
        <v>0</v>
      </c>
      <c r="Q40" s="8">
        <f t="shared" si="4"/>
        <v>0</v>
      </c>
      <c r="R40" s="8">
        <f t="shared" si="5"/>
        <v>0</v>
      </c>
      <c r="S40" s="8">
        <f t="shared" si="6"/>
        <v>0</v>
      </c>
      <c r="T40" s="8">
        <f t="shared" si="7"/>
        <v>0</v>
      </c>
      <c r="U40" s="8">
        <f t="shared" si="8"/>
        <v>0</v>
      </c>
      <c r="V40" s="8">
        <f t="shared" si="9"/>
        <v>0</v>
      </c>
      <c r="W40" s="8">
        <f t="shared" si="10"/>
        <v>0</v>
      </c>
      <c r="X40" s="8">
        <f t="shared" si="11"/>
        <v>0</v>
      </c>
      <c r="Y40" s="42">
        <f t="shared" si="12"/>
        <v>0</v>
      </c>
      <c r="Z40" s="42">
        <f t="shared" si="13"/>
        <v>0</v>
      </c>
      <c r="AB40" s="44"/>
    </row>
    <row r="41" spans="1:28" ht="15">
      <c r="A41" s="4" t="s">
        <v>60</v>
      </c>
      <c r="B41" s="4" t="s">
        <v>66</v>
      </c>
      <c r="C41" s="2">
        <v>0</v>
      </c>
      <c r="D41" s="2">
        <v>5</v>
      </c>
      <c r="E41" s="2">
        <v>11</v>
      </c>
      <c r="F41" s="2">
        <v>8</v>
      </c>
      <c r="G41" s="2">
        <v>12</v>
      </c>
      <c r="H41" s="14">
        <v>12</v>
      </c>
      <c r="I41" s="2">
        <v>11</v>
      </c>
      <c r="J41" s="14">
        <v>12</v>
      </c>
      <c r="K41" s="14">
        <v>12</v>
      </c>
      <c r="L41" s="14">
        <v>12</v>
      </c>
      <c r="M41" s="17">
        <v>10.927446977628545</v>
      </c>
      <c r="N41" s="17">
        <v>9.950758120740268</v>
      </c>
      <c r="P41" s="8">
        <f t="shared" si="3"/>
        <v>0</v>
      </c>
      <c r="Q41" s="8">
        <f t="shared" si="4"/>
        <v>1.2</v>
      </c>
      <c r="R41" s="8">
        <f t="shared" si="5"/>
        <v>-0.27272727272727271</v>
      </c>
      <c r="S41" s="8">
        <f t="shared" si="6"/>
        <v>0.5</v>
      </c>
      <c r="T41" s="8">
        <f t="shared" si="7"/>
        <v>0</v>
      </c>
      <c r="U41" s="8">
        <f t="shared" si="8"/>
        <v>-0.083333333333333329</v>
      </c>
      <c r="V41" s="8">
        <f t="shared" si="9"/>
        <v>0.090909090909090912</v>
      </c>
      <c r="W41" s="8">
        <f t="shared" si="10"/>
        <v>0</v>
      </c>
      <c r="X41" s="8">
        <f t="shared" si="11"/>
        <v>0</v>
      </c>
      <c r="Y41" s="42">
        <f t="shared" si="12"/>
        <v>-0.089379418530954588</v>
      </c>
      <c r="Z41" s="42">
        <f t="shared" si="13"/>
        <v>-0.08937941853095463</v>
      </c>
      <c r="AB41" s="44"/>
    </row>
    <row r="42" spans="1:28" ht="15">
      <c r="A42" s="4" t="s">
        <v>8</v>
      </c>
      <c r="B42" s="4" t="s">
        <v>66</v>
      </c>
      <c r="C42" s="2">
        <v>103441</v>
      </c>
      <c r="D42" s="2">
        <v>105711</v>
      </c>
      <c r="E42" s="2">
        <v>109696</v>
      </c>
      <c r="F42" s="2">
        <v>114507</v>
      </c>
      <c r="G42" s="2">
        <v>119083</v>
      </c>
      <c r="H42" s="14">
        <v>124100</v>
      </c>
      <c r="I42" s="2">
        <v>131793</v>
      </c>
      <c r="J42" s="14">
        <v>148108</v>
      </c>
      <c r="K42" s="14">
        <v>156264</v>
      </c>
      <c r="L42" s="14">
        <v>165114</v>
      </c>
      <c r="M42" s="17">
        <v>170704.92625017074</v>
      </c>
      <c r="N42" s="17">
        <v>176485.16689121598</v>
      </c>
      <c r="P42" s="8">
        <f t="shared" si="3"/>
        <v>0.021944876789667538</v>
      </c>
      <c r="Q42" s="8">
        <f t="shared" si="4"/>
        <v>0.037697117613115005</v>
      </c>
      <c r="R42" s="8">
        <f t="shared" si="5"/>
        <v>0.043857570011668609</v>
      </c>
      <c r="S42" s="8">
        <f t="shared" si="6"/>
        <v>0.039962622372431381</v>
      </c>
      <c r="T42" s="8">
        <f t="shared" si="7"/>
        <v>0.042130278881116534</v>
      </c>
      <c r="U42" s="8">
        <f t="shared" si="8"/>
        <v>0.061990330378726831</v>
      </c>
      <c r="V42" s="8">
        <f t="shared" si="9"/>
        <v>0.12379261417525969</v>
      </c>
      <c r="W42" s="8">
        <f t="shared" si="10"/>
        <v>0.055067923407243362</v>
      </c>
      <c r="X42" s="8">
        <f t="shared" si="11"/>
        <v>0.056634925510674242</v>
      </c>
      <c r="Y42" s="42">
        <f t="shared" si="12"/>
        <v>0.033861006638872183</v>
      </c>
      <c r="Z42" s="42">
        <f t="shared" si="13"/>
        <v>0.033861006638872301</v>
      </c>
      <c r="AB42" s="44"/>
    </row>
    <row r="43" spans="1:28" ht="15">
      <c r="A43" s="4" t="s">
        <v>7</v>
      </c>
      <c r="B43" s="4" t="s">
        <v>66</v>
      </c>
      <c r="C43" s="2">
        <v>1629</v>
      </c>
      <c r="D43" s="2">
        <v>1800</v>
      </c>
      <c r="E43" s="2">
        <v>1822</v>
      </c>
      <c r="F43" s="2">
        <v>1860</v>
      </c>
      <c r="G43" s="2">
        <v>1901</v>
      </c>
      <c r="H43" s="14">
        <v>1893</v>
      </c>
      <c r="I43" s="2">
        <v>1902</v>
      </c>
      <c r="J43" s="14">
        <v>1996</v>
      </c>
      <c r="K43" s="14">
        <v>1985</v>
      </c>
      <c r="L43" s="14">
        <v>1959</v>
      </c>
      <c r="M43" s="17">
        <v>2025.3337120055508</v>
      </c>
      <c r="N43" s="17">
        <v>2093.9135502737026</v>
      </c>
      <c r="P43" s="8">
        <f t="shared" si="3"/>
        <v>0.10497237569060773</v>
      </c>
      <c r="Q43" s="8">
        <f t="shared" si="4"/>
        <v>0.012222222222222223</v>
      </c>
      <c r="R43" s="8">
        <f t="shared" si="5"/>
        <v>0.020856201975850714</v>
      </c>
      <c r="S43" s="8">
        <f t="shared" si="6"/>
        <v>0.022043010752688171</v>
      </c>
      <c r="T43" s="8">
        <f t="shared" si="7"/>
        <v>-0.0042083114150447132</v>
      </c>
      <c r="U43" s="8">
        <f t="shared" si="8"/>
        <v>0.0047543581616481777</v>
      </c>
      <c r="V43" s="8">
        <f t="shared" si="9"/>
        <v>0.049421661409043111</v>
      </c>
      <c r="W43" s="8">
        <f t="shared" si="10"/>
        <v>-0.0055110220440881767</v>
      </c>
      <c r="X43" s="8">
        <f t="shared" si="11"/>
        <v>-0.013098236775818639</v>
      </c>
      <c r="Y43" s="42">
        <f t="shared" si="12"/>
        <v>0.03386100663887226</v>
      </c>
      <c r="Z43" s="42">
        <f t="shared" si="13"/>
        <v>0.033861006638872329</v>
      </c>
      <c r="AB43" s="44"/>
    </row>
    <row r="44" spans="1:28" ht="15">
      <c r="A44" s="4" t="s">
        <v>5</v>
      </c>
      <c r="B44" s="4" t="s">
        <v>66</v>
      </c>
      <c r="C44" s="2">
        <v>2123</v>
      </c>
      <c r="D44" s="2">
        <v>2200</v>
      </c>
      <c r="E44" s="2">
        <v>2186</v>
      </c>
      <c r="F44" s="2">
        <v>2134</v>
      </c>
      <c r="G44" s="2">
        <v>2135</v>
      </c>
      <c r="H44" s="14">
        <v>2198</v>
      </c>
      <c r="I44" s="2">
        <v>2129</v>
      </c>
      <c r="J44" s="14">
        <v>2760</v>
      </c>
      <c r="K44" s="14">
        <v>2741</v>
      </c>
      <c r="L44" s="14">
        <v>2712</v>
      </c>
      <c r="M44" s="17">
        <v>2577.4696160886306</v>
      </c>
      <c r="N44" s="17">
        <v>2449.6126924262803</v>
      </c>
      <c r="P44" s="8">
        <f t="shared" si="3"/>
        <v>0.036269430051813469</v>
      </c>
      <c r="Q44" s="8">
        <f t="shared" si="4"/>
        <v>-0.0063636363636363638</v>
      </c>
      <c r="R44" s="8">
        <f t="shared" si="5"/>
        <v>-0.023787740164684355</v>
      </c>
      <c r="S44" s="8">
        <f t="shared" si="6"/>
        <v>0.00046860356138706655</v>
      </c>
      <c r="T44" s="8">
        <f t="shared" si="7"/>
        <v>0.029508196721311476</v>
      </c>
      <c r="U44" s="8">
        <f t="shared" si="8"/>
        <v>-0.031392174704276618</v>
      </c>
      <c r="V44" s="8">
        <f t="shared" si="9"/>
        <v>0.29638327853452323</v>
      </c>
      <c r="W44" s="8">
        <f t="shared" si="10"/>
        <v>-0.0068840579710144926</v>
      </c>
      <c r="X44" s="8">
        <f t="shared" si="11"/>
        <v>-0.010580080262677856</v>
      </c>
      <c r="Y44" s="42">
        <f t="shared" si="12"/>
        <v>-0.049605598787378108</v>
      </c>
      <c r="Z44" s="42">
        <f t="shared" si="13"/>
        <v>-0.04960559878737817</v>
      </c>
      <c r="AB44" s="44"/>
    </row>
    <row r="45" spans="1:28" ht="15">
      <c r="A45" s="4" t="s">
        <v>6</v>
      </c>
      <c r="B45" s="4" t="s">
        <v>66</v>
      </c>
      <c r="C45" s="2">
        <v>22</v>
      </c>
      <c r="D45" s="2">
        <v>67</v>
      </c>
      <c r="E45" s="2">
        <v>103</v>
      </c>
      <c r="F45" s="2">
        <v>117</v>
      </c>
      <c r="G45" s="2">
        <v>162</v>
      </c>
      <c r="H45" s="14">
        <v>179</v>
      </c>
      <c r="I45" s="2">
        <v>226</v>
      </c>
      <c r="J45" s="14">
        <v>388</v>
      </c>
      <c r="K45" s="14">
        <v>480</v>
      </c>
      <c r="L45" s="14">
        <v>540</v>
      </c>
      <c r="M45" s="17">
        <v>513.21297665481586</v>
      </c>
      <c r="N45" s="17">
        <v>487.75473964240098</v>
      </c>
      <c r="P45" s="8">
        <f t="shared" si="3"/>
        <v>2.0454545454545454</v>
      </c>
      <c r="Q45" s="8">
        <f t="shared" si="4"/>
        <v>0.53731343283582089</v>
      </c>
      <c r="R45" s="8">
        <f t="shared" si="5"/>
        <v>0.13592233009708737</v>
      </c>
      <c r="S45" s="8">
        <f t="shared" si="6"/>
        <v>0.38461538461538464</v>
      </c>
      <c r="T45" s="8">
        <f t="shared" si="7"/>
        <v>0.10493827160493827</v>
      </c>
      <c r="U45" s="8">
        <f t="shared" si="8"/>
        <v>0.26256983240223464</v>
      </c>
      <c r="V45" s="8">
        <f t="shared" si="9"/>
        <v>0.7168141592920354</v>
      </c>
      <c r="W45" s="8">
        <f t="shared" si="10"/>
        <v>0.23711340206185566</v>
      </c>
      <c r="X45" s="8">
        <f t="shared" si="11"/>
        <v>0.125</v>
      </c>
      <c r="Y45" s="42">
        <f t="shared" si="12"/>
        <v>-0.049605598787378032</v>
      </c>
      <c r="Z45" s="42">
        <f t="shared" si="13"/>
        <v>-0.049605598787378184</v>
      </c>
      <c r="AB45" s="44"/>
    </row>
    <row r="46" spans="1:28" ht="15">
      <c r="A46" s="4" t="s">
        <v>15</v>
      </c>
      <c r="B46" s="4" t="s">
        <v>66</v>
      </c>
      <c r="C46" s="2">
        <v>7238</v>
      </c>
      <c r="D46" s="2">
        <v>7302</v>
      </c>
      <c r="E46" s="2">
        <v>7511</v>
      </c>
      <c r="F46" s="2">
        <v>7706</v>
      </c>
      <c r="G46" s="2">
        <v>8046</v>
      </c>
      <c r="H46" s="14">
        <v>8361</v>
      </c>
      <c r="I46" s="2">
        <v>8402</v>
      </c>
      <c r="J46" s="14">
        <v>8742</v>
      </c>
      <c r="K46" s="14">
        <v>8793</v>
      </c>
      <c r="L46" s="14">
        <v>8802</v>
      </c>
      <c r="M46" s="17">
        <v>8855.9979797339911</v>
      </c>
      <c r="N46" s="17">
        <v>8910.3272230234634</v>
      </c>
      <c r="P46" s="8">
        <f t="shared" si="3"/>
        <v>0.0088422216081790548</v>
      </c>
      <c r="Q46" s="8">
        <f t="shared" si="4"/>
        <v>0.028622295261572173</v>
      </c>
      <c r="R46" s="8">
        <f t="shared" si="5"/>
        <v>0.025961922513646651</v>
      </c>
      <c r="S46" s="8">
        <f t="shared" si="6"/>
        <v>0.044121463794445884</v>
      </c>
      <c r="T46" s="8">
        <f t="shared" si="7"/>
        <v>0.039149888143176735</v>
      </c>
      <c r="U46" s="8">
        <f t="shared" si="8"/>
        <v>0.0049037196507594784</v>
      </c>
      <c r="V46" s="8">
        <f t="shared" si="9"/>
        <v>0.040466555582004286</v>
      </c>
      <c r="W46" s="8">
        <f t="shared" si="10"/>
        <v>0.0058339052848318459</v>
      </c>
      <c r="X46" s="8">
        <f t="shared" si="11"/>
        <v>0.0010235414534288639</v>
      </c>
      <c r="Y46" s="42">
        <f t="shared" si="12"/>
        <v>0.006134739801634979</v>
      </c>
      <c r="Z46" s="42">
        <f t="shared" si="13"/>
        <v>0.0061347398016348897</v>
      </c>
      <c r="AB46" s="44"/>
    </row>
    <row r="47" spans="1:28" ht="15">
      <c r="A47" s="4" t="s">
        <v>13</v>
      </c>
      <c r="B47" s="4" t="s">
        <v>66</v>
      </c>
      <c r="C47" s="2">
        <v>218</v>
      </c>
      <c r="D47" s="2">
        <v>208</v>
      </c>
      <c r="E47" s="2">
        <v>230</v>
      </c>
      <c r="F47" s="2">
        <v>227</v>
      </c>
      <c r="G47" s="2">
        <v>225</v>
      </c>
      <c r="H47" s="14">
        <v>227</v>
      </c>
      <c r="I47" s="2">
        <v>233</v>
      </c>
      <c r="J47" s="14">
        <v>223</v>
      </c>
      <c r="K47" s="14">
        <v>239</v>
      </c>
      <c r="L47" s="14">
        <v>236</v>
      </c>
      <c r="M47" s="17">
        <v>237.44779859318584</v>
      </c>
      <c r="N47" s="17">
        <v>238.90447905402604</v>
      </c>
      <c r="P47" s="8">
        <f t="shared" si="3"/>
        <v>-0.045871559633027525</v>
      </c>
      <c r="Q47" s="8">
        <f t="shared" si="4"/>
        <v>0.10576923076923077</v>
      </c>
      <c r="R47" s="8">
        <f t="shared" si="5"/>
        <v>-0.013043478260869565</v>
      </c>
      <c r="S47" s="8">
        <f t="shared" si="6"/>
        <v>-0.0088105726872246704</v>
      </c>
      <c r="T47" s="8">
        <f t="shared" si="7"/>
        <v>0.0088888888888888889</v>
      </c>
      <c r="U47" s="8">
        <f t="shared" si="8"/>
        <v>0.02643171806167401</v>
      </c>
      <c r="V47" s="8">
        <f t="shared" si="9"/>
        <v>-0.042918454935622317</v>
      </c>
      <c r="W47" s="8">
        <f t="shared" si="10"/>
        <v>0.071748878923766815</v>
      </c>
      <c r="X47" s="8">
        <f t="shared" si="11"/>
        <v>-0.012552301255230125</v>
      </c>
      <c r="Y47" s="42">
        <f t="shared" si="12"/>
        <v>0.0061347398016349027</v>
      </c>
      <c r="Z47" s="42">
        <f t="shared" si="13"/>
        <v>0.0061347398016348966</v>
      </c>
      <c r="AB47" s="44"/>
    </row>
    <row r="48" spans="1:28" ht="15">
      <c r="A48" s="4" t="s">
        <v>14</v>
      </c>
      <c r="B48" s="4" t="s">
        <v>66</v>
      </c>
      <c r="C48" s="2">
        <v>831</v>
      </c>
      <c r="D48" s="2">
        <v>834</v>
      </c>
      <c r="E48" s="2">
        <v>882</v>
      </c>
      <c r="F48" s="2">
        <v>908</v>
      </c>
      <c r="G48" s="2">
        <v>963</v>
      </c>
      <c r="H48" s="14">
        <v>1008</v>
      </c>
      <c r="I48" s="2">
        <v>1021</v>
      </c>
      <c r="J48" s="14">
        <v>1140</v>
      </c>
      <c r="K48" s="14">
        <v>1204</v>
      </c>
      <c r="L48" s="14">
        <v>1175</v>
      </c>
      <c r="M48" s="17">
        <v>1242.4773247599892</v>
      </c>
      <c r="N48" s="17">
        <v>1313.8297042916934</v>
      </c>
      <c r="P48" s="8">
        <f t="shared" si="3"/>
        <v>0.0036101083032490976</v>
      </c>
      <c r="Q48" s="8">
        <f t="shared" si="4"/>
        <v>0.057553956834532377</v>
      </c>
      <c r="R48" s="8">
        <f t="shared" si="5"/>
        <v>0.029478458049886622</v>
      </c>
      <c r="S48" s="8">
        <f t="shared" si="6"/>
        <v>0.060572687224669602</v>
      </c>
      <c r="T48" s="8">
        <f t="shared" si="7"/>
        <v>0.046728971962616821</v>
      </c>
      <c r="U48" s="8">
        <f t="shared" si="8"/>
        <v>0.012896825396825396</v>
      </c>
      <c r="V48" s="8">
        <f t="shared" si="9"/>
        <v>0.11655239960822723</v>
      </c>
      <c r="W48" s="8">
        <f t="shared" si="10"/>
        <v>0.056140350877192984</v>
      </c>
      <c r="X48" s="8">
        <f t="shared" si="11"/>
        <v>-0.02408637873754153</v>
      </c>
      <c r="Y48" s="42">
        <f t="shared" si="12"/>
        <v>0.057427510434033352</v>
      </c>
      <c r="Z48" s="42">
        <f t="shared" si="13"/>
        <v>0.057427510434033394</v>
      </c>
      <c r="AB48" s="44"/>
    </row>
    <row r="49" spans="1:28" ht="15">
      <c r="A49" s="4" t="s">
        <v>12</v>
      </c>
      <c r="B49" s="4" t="s">
        <v>66</v>
      </c>
      <c r="C49" s="2">
        <v>24</v>
      </c>
      <c r="D49" s="2">
        <v>26</v>
      </c>
      <c r="E49" s="2">
        <v>45</v>
      </c>
      <c r="F49" s="2">
        <v>50</v>
      </c>
      <c r="G49" s="2">
        <v>55</v>
      </c>
      <c r="H49" s="14">
        <v>57</v>
      </c>
      <c r="I49" s="2">
        <v>52</v>
      </c>
      <c r="J49" s="14">
        <v>63</v>
      </c>
      <c r="K49" s="14">
        <v>67</v>
      </c>
      <c r="L49" s="14">
        <v>67</v>
      </c>
      <c r="M49" s="17">
        <v>70.847643199080238</v>
      </c>
      <c r="N49" s="17">
        <v>74.916246968122095</v>
      </c>
      <c r="P49" s="8">
        <f t="shared" si="3"/>
        <v>0.083333333333333329</v>
      </c>
      <c r="Q49" s="8">
        <f t="shared" si="4"/>
        <v>0.73076923076923073</v>
      </c>
      <c r="R49" s="8">
        <f t="shared" si="5"/>
        <v>0.1111111111111111</v>
      </c>
      <c r="S49" s="8">
        <f t="shared" si="6"/>
        <v>0.10000000000000001</v>
      </c>
      <c r="T49" s="8">
        <f t="shared" si="7"/>
        <v>0.036363636363636362</v>
      </c>
      <c r="U49" s="8">
        <f t="shared" si="8"/>
        <v>-0.08771929824561403</v>
      </c>
      <c r="V49" s="8">
        <f t="shared" si="9"/>
        <v>0.21153846153846154</v>
      </c>
      <c r="W49" s="8">
        <f t="shared" si="10"/>
        <v>0.063492063492063489</v>
      </c>
      <c r="X49" s="8">
        <f t="shared" si="11"/>
        <v>0</v>
      </c>
      <c r="Y49" s="42">
        <f t="shared" si="12"/>
        <v>0.057427510434033407</v>
      </c>
      <c r="Z49" s="42">
        <f t="shared" si="13"/>
        <v>0.057427510434033421</v>
      </c>
      <c r="AB49" s="44"/>
    </row>
    <row r="50" spans="1:28" ht="15">
      <c r="A50" s="4" t="s">
        <v>19</v>
      </c>
      <c r="B50" s="4" t="s">
        <v>66</v>
      </c>
      <c r="C50" s="2">
        <v>4428</v>
      </c>
      <c r="D50" s="2">
        <v>4616</v>
      </c>
      <c r="E50" s="2">
        <v>4865</v>
      </c>
      <c r="F50" s="2">
        <v>5158</v>
      </c>
      <c r="G50" s="2">
        <v>5480</v>
      </c>
      <c r="H50" s="14">
        <v>5656</v>
      </c>
      <c r="I50" s="2">
        <v>5711</v>
      </c>
      <c r="J50" s="14">
        <v>5789</v>
      </c>
      <c r="K50" s="14">
        <v>5764</v>
      </c>
      <c r="L50" s="14">
        <v>5772</v>
      </c>
      <c r="M50" s="17">
        <v>5654.2459627486469</v>
      </c>
      <c r="N50" s="17">
        <v>5538.8942147019006</v>
      </c>
      <c r="P50" s="8">
        <f t="shared" si="3"/>
        <v>0.042457091237579042</v>
      </c>
      <c r="Q50" s="8">
        <f t="shared" si="4"/>
        <v>0.053942807625649916</v>
      </c>
      <c r="R50" s="8">
        <f t="shared" si="5"/>
        <v>0.06022610483042138</v>
      </c>
      <c r="S50" s="8">
        <f t="shared" si="6"/>
        <v>0.062427297402093837</v>
      </c>
      <c r="T50" s="8">
        <f t="shared" si="7"/>
        <v>0.032116788321167884</v>
      </c>
      <c r="U50" s="8">
        <f t="shared" si="8"/>
        <v>0.0097241867043847234</v>
      </c>
      <c r="V50" s="8">
        <f t="shared" si="9"/>
        <v>0.013657853265627736</v>
      </c>
      <c r="W50" s="8">
        <f t="shared" si="10"/>
        <v>-0.0043185351528761441</v>
      </c>
      <c r="X50" s="8">
        <f t="shared" si="11"/>
        <v>0.0013879250520471894</v>
      </c>
      <c r="Y50" s="42">
        <f t="shared" si="12"/>
        <v>-0.020400907354704283</v>
      </c>
      <c r="Z50" s="42">
        <f t="shared" si="13"/>
        <v>-0.020400907354704352</v>
      </c>
      <c r="AB50" s="44"/>
    </row>
    <row r="51" spans="1:28" ht="15">
      <c r="A51" s="4" t="s">
        <v>18</v>
      </c>
      <c r="B51" s="4" t="s">
        <v>66</v>
      </c>
      <c r="C51" s="2">
        <v>81</v>
      </c>
      <c r="D51" s="2">
        <v>83</v>
      </c>
      <c r="E51" s="2">
        <v>79</v>
      </c>
      <c r="F51" s="2">
        <v>79</v>
      </c>
      <c r="G51" s="2">
        <v>81</v>
      </c>
      <c r="H51" s="14">
        <v>78</v>
      </c>
      <c r="I51" s="2">
        <v>80</v>
      </c>
      <c r="J51" s="14">
        <v>106</v>
      </c>
      <c r="K51" s="14">
        <v>96</v>
      </c>
      <c r="L51" s="14">
        <v>85</v>
      </c>
      <c r="M51" s="17">
        <v>83.265922874850133</v>
      </c>
      <c r="N51" s="17">
        <v>81.567222496476361</v>
      </c>
      <c r="P51" s="8">
        <f t="shared" si="3"/>
        <v>0.024691358024691357</v>
      </c>
      <c r="Q51" s="8">
        <f t="shared" si="4"/>
        <v>-0.048192771084337352</v>
      </c>
      <c r="R51" s="8">
        <f t="shared" si="5"/>
        <v>0</v>
      </c>
      <c r="S51" s="8">
        <f t="shared" si="6"/>
        <v>0.025316455696202531</v>
      </c>
      <c r="T51" s="8">
        <f t="shared" si="7"/>
        <v>-0.037037037037037035</v>
      </c>
      <c r="U51" s="8">
        <f t="shared" si="8"/>
        <v>0.02564102564102564</v>
      </c>
      <c r="V51" s="8">
        <f t="shared" si="9"/>
        <v>0.32500000000000001</v>
      </c>
      <c r="W51" s="8">
        <f t="shared" si="10"/>
        <v>-0.094339622641509441</v>
      </c>
      <c r="X51" s="8">
        <f t="shared" si="11"/>
        <v>-0.11458333333333333</v>
      </c>
      <c r="Y51" s="42">
        <f t="shared" si="12"/>
        <v>-0.020400907354704314</v>
      </c>
      <c r="Z51" s="42">
        <f t="shared" si="13"/>
        <v>-0.02040090735470431</v>
      </c>
      <c r="AB51" s="44"/>
    </row>
    <row r="52" spans="1:28" ht="15">
      <c r="A52" s="4" t="s">
        <v>16</v>
      </c>
      <c r="B52" s="4" t="s">
        <v>66</v>
      </c>
      <c r="C52" s="2">
        <v>1917</v>
      </c>
      <c r="D52" s="2">
        <v>1949</v>
      </c>
      <c r="E52" s="2">
        <v>2018</v>
      </c>
      <c r="F52" s="2">
        <v>2012</v>
      </c>
      <c r="G52" s="2">
        <v>2062</v>
      </c>
      <c r="H52" s="14">
        <v>2169</v>
      </c>
      <c r="I52" s="2">
        <v>2264</v>
      </c>
      <c r="J52" s="14">
        <v>2415</v>
      </c>
      <c r="K52" s="14">
        <v>2529</v>
      </c>
      <c r="L52" s="14">
        <v>2632</v>
      </c>
      <c r="M52" s="17">
        <v>2704.3512204442213</v>
      </c>
      <c r="N52" s="17">
        <v>2778.691308327564</v>
      </c>
      <c r="P52" s="8">
        <f t="shared" si="3"/>
        <v>0.016692749087115284</v>
      </c>
      <c r="Q52" s="8">
        <f t="shared" si="4"/>
        <v>0.035402770651616212</v>
      </c>
      <c r="R52" s="8">
        <f t="shared" si="5"/>
        <v>-0.002973240832507433</v>
      </c>
      <c r="S52" s="8">
        <f t="shared" si="6"/>
        <v>0.024850894632206761</v>
      </c>
      <c r="T52" s="8">
        <f t="shared" si="7"/>
        <v>0.051891367604267699</v>
      </c>
      <c r="U52" s="8">
        <f t="shared" si="8"/>
        <v>0.043798985707699398</v>
      </c>
      <c r="V52" s="8">
        <f t="shared" si="9"/>
        <v>0.066696113074204949</v>
      </c>
      <c r="W52" s="8">
        <f t="shared" si="10"/>
        <v>0.047204968944099382</v>
      </c>
      <c r="X52" s="8">
        <f t="shared" si="11"/>
        <v>0.04072756030051404</v>
      </c>
      <c r="Y52" s="42">
        <f t="shared" si="12"/>
        <v>0.027489065518321174</v>
      </c>
      <c r="Z52" s="42">
        <f t="shared" si="13"/>
        <v>0.027489065518321042</v>
      </c>
      <c r="AB52" s="44"/>
    </row>
    <row r="53" spans="1:28" ht="15">
      <c r="A53" s="4" t="s">
        <v>17</v>
      </c>
      <c r="B53" s="4" t="s">
        <v>66</v>
      </c>
      <c r="C53" s="2">
        <v>41</v>
      </c>
      <c r="D53" s="2">
        <v>71</v>
      </c>
      <c r="E53" s="2">
        <v>119</v>
      </c>
      <c r="F53" s="2">
        <v>127</v>
      </c>
      <c r="G53" s="2">
        <v>128</v>
      </c>
      <c r="H53" s="14">
        <v>121</v>
      </c>
      <c r="I53" s="2">
        <v>132</v>
      </c>
      <c r="J53" s="14">
        <v>128</v>
      </c>
      <c r="K53" s="14">
        <v>119</v>
      </c>
      <c r="L53" s="14">
        <v>122</v>
      </c>
      <c r="M53" s="17">
        <v>125.35366599323517</v>
      </c>
      <c r="N53" s="17">
        <v>128.79952113068495</v>
      </c>
      <c r="P53" s="8">
        <f t="shared" si="3"/>
        <v>0.73170731707317072</v>
      </c>
      <c r="Q53" s="8">
        <f t="shared" si="4"/>
        <v>0.676056338028169</v>
      </c>
      <c r="R53" s="8">
        <f t="shared" si="5"/>
        <v>0.067226890756302518</v>
      </c>
      <c r="S53" s="8">
        <f t="shared" si="6"/>
        <v>0.007874015748031496</v>
      </c>
      <c r="T53" s="8">
        <f t="shared" si="7"/>
        <v>-0.0546875</v>
      </c>
      <c r="U53" s="8">
        <f t="shared" si="8"/>
        <v>0.090909090909090912</v>
      </c>
      <c r="V53" s="8">
        <f t="shared" si="9"/>
        <v>-0.030303030303030304</v>
      </c>
      <c r="W53" s="8">
        <f t="shared" si="10"/>
        <v>-0.0703125</v>
      </c>
      <c r="X53" s="8">
        <f t="shared" si="11"/>
        <v>0.025210084033613446</v>
      </c>
      <c r="Y53" s="42">
        <f t="shared" si="12"/>
        <v>0.027489065518321053</v>
      </c>
      <c r="Z53" s="42">
        <f t="shared" si="13"/>
        <v>0.027489065518321115</v>
      </c>
      <c r="AB53" s="44"/>
    </row>
    <row r="54" spans="1:28" ht="15">
      <c r="A54" s="4" t="s">
        <v>23</v>
      </c>
      <c r="B54" s="4" t="s">
        <v>66</v>
      </c>
      <c r="C54" s="2">
        <v>74</v>
      </c>
      <c r="D54" s="2">
        <v>75</v>
      </c>
      <c r="E54" s="2">
        <v>104</v>
      </c>
      <c r="F54" s="2">
        <v>122</v>
      </c>
      <c r="G54" s="2">
        <v>133</v>
      </c>
      <c r="H54" s="14">
        <v>177</v>
      </c>
      <c r="I54" s="2">
        <v>182</v>
      </c>
      <c r="J54" s="14">
        <v>193</v>
      </c>
      <c r="K54" s="14">
        <v>194</v>
      </c>
      <c r="L54" s="14">
        <v>191</v>
      </c>
      <c r="M54" s="17">
        <v>196.11579821136289</v>
      </c>
      <c r="N54" s="17">
        <v>201.36861941403143</v>
      </c>
      <c r="P54" s="8">
        <f t="shared" si="3"/>
        <v>0.013513513513513514</v>
      </c>
      <c r="Q54" s="8">
        <f t="shared" si="4"/>
        <v>0.38666666666666666</v>
      </c>
      <c r="R54" s="8">
        <f t="shared" si="5"/>
        <v>0.17307692307692307</v>
      </c>
      <c r="S54" s="8">
        <f t="shared" si="6"/>
        <v>0.090163934426229511</v>
      </c>
      <c r="T54" s="8">
        <f t="shared" si="7"/>
        <v>0.33082706766917291</v>
      </c>
      <c r="U54" s="8">
        <f t="shared" si="8"/>
        <v>0.028248587570621469</v>
      </c>
      <c r="V54" s="8">
        <f t="shared" si="9"/>
        <v>0.06043956043956044</v>
      </c>
      <c r="W54" s="8">
        <f t="shared" si="10"/>
        <v>0.0051813471502590676</v>
      </c>
      <c r="X54" s="8">
        <f t="shared" si="11"/>
        <v>-0.015463917525773196</v>
      </c>
      <c r="Y54" s="42">
        <f t="shared" si="12"/>
        <v>0.026784283829125059</v>
      </c>
      <c r="Z54" s="42">
        <f t="shared" si="13"/>
        <v>0.026784283829124969</v>
      </c>
      <c r="AB54" s="44"/>
    </row>
    <row r="55" spans="1:28" ht="15">
      <c r="A55" s="4" t="s">
        <v>61</v>
      </c>
      <c r="B55" s="4" t="s">
        <v>66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14">
        <v>0</v>
      </c>
      <c r="I55" s="2">
        <v>0</v>
      </c>
      <c r="J55" s="14">
        <v>0</v>
      </c>
      <c r="K55" s="14">
        <v>0</v>
      </c>
      <c r="L55" s="14">
        <v>0</v>
      </c>
      <c r="M55" s="17">
        <v>0</v>
      </c>
      <c r="N55" s="17">
        <v>0</v>
      </c>
      <c r="P55" s="8">
        <f t="shared" si="3"/>
        <v>0</v>
      </c>
      <c r="Q55" s="8">
        <f t="shared" si="4"/>
        <v>0</v>
      </c>
      <c r="R55" s="8">
        <f t="shared" si="5"/>
        <v>0</v>
      </c>
      <c r="S55" s="8">
        <f t="shared" si="6"/>
        <v>0</v>
      </c>
      <c r="T55" s="8">
        <f t="shared" si="7"/>
        <v>0</v>
      </c>
      <c r="U55" s="8">
        <f t="shared" si="8"/>
        <v>0</v>
      </c>
      <c r="V55" s="8">
        <f t="shared" si="9"/>
        <v>0</v>
      </c>
      <c r="W55" s="8">
        <f t="shared" si="10"/>
        <v>0</v>
      </c>
      <c r="X55" s="8">
        <f t="shared" si="11"/>
        <v>0</v>
      </c>
      <c r="Y55" s="42">
        <f t="shared" si="12"/>
        <v>0</v>
      </c>
      <c r="Z55" s="42">
        <f t="shared" si="13"/>
        <v>0</v>
      </c>
      <c r="AB55" s="44"/>
    </row>
    <row r="56" spans="1:28" ht="15">
      <c r="A56" s="4" t="s">
        <v>22</v>
      </c>
      <c r="B56" s="4" t="s">
        <v>66</v>
      </c>
      <c r="C56" s="2">
        <v>2393</v>
      </c>
      <c r="D56" s="2">
        <v>2508</v>
      </c>
      <c r="E56" s="2">
        <v>2554</v>
      </c>
      <c r="F56" s="2">
        <v>2660</v>
      </c>
      <c r="G56" s="2">
        <v>2755</v>
      </c>
      <c r="H56" s="14">
        <v>2854</v>
      </c>
      <c r="I56" s="2">
        <v>3009</v>
      </c>
      <c r="J56" s="14">
        <v>3251</v>
      </c>
      <c r="K56" s="14">
        <v>3351</v>
      </c>
      <c r="L56" s="14">
        <v>3467</v>
      </c>
      <c r="M56" s="17">
        <v>3559.8611120355763</v>
      </c>
      <c r="N56" s="17">
        <v>3655.2094424526017</v>
      </c>
      <c r="P56" s="8">
        <f t="shared" si="3"/>
        <v>0.048056832427914753</v>
      </c>
      <c r="Q56" s="8">
        <f t="shared" si="4"/>
        <v>0.018341307814992026</v>
      </c>
      <c r="R56" s="8">
        <f t="shared" si="5"/>
        <v>0.041503523884103367</v>
      </c>
      <c r="S56" s="8">
        <f t="shared" si="6"/>
        <v>0.035714285714285712</v>
      </c>
      <c r="T56" s="8">
        <f t="shared" si="7"/>
        <v>0.035934664246823955</v>
      </c>
      <c r="U56" s="8">
        <f t="shared" si="8"/>
        <v>0.054309740714786267</v>
      </c>
      <c r="V56" s="8">
        <f t="shared" si="9"/>
        <v>0.080425390495181118</v>
      </c>
      <c r="W56" s="8">
        <f t="shared" si="10"/>
        <v>0.030759766225776683</v>
      </c>
      <c r="X56" s="8">
        <f t="shared" si="11"/>
        <v>0.034616532378394509</v>
      </c>
      <c r="Y56" s="42">
        <f t="shared" si="12"/>
        <v>0.026784283829124976</v>
      </c>
      <c r="Z56" s="42">
        <f t="shared" si="13"/>
        <v>0.026784283829124993</v>
      </c>
      <c r="AB56" s="44"/>
    </row>
    <row r="57" spans="1:28" ht="15">
      <c r="A57" s="4" t="s">
        <v>21</v>
      </c>
      <c r="B57" s="4" t="s">
        <v>66</v>
      </c>
      <c r="C57" s="2">
        <v>84</v>
      </c>
      <c r="D57" s="2">
        <v>166</v>
      </c>
      <c r="E57" s="2">
        <v>220</v>
      </c>
      <c r="F57" s="2">
        <v>229</v>
      </c>
      <c r="G57" s="2">
        <v>218</v>
      </c>
      <c r="H57" s="14">
        <v>210</v>
      </c>
      <c r="I57" s="2">
        <v>204</v>
      </c>
      <c r="J57" s="14">
        <v>211</v>
      </c>
      <c r="K57" s="14">
        <v>214</v>
      </c>
      <c r="L57" s="14">
        <v>203</v>
      </c>
      <c r="M57" s="17">
        <v>208.43720961731239</v>
      </c>
      <c r="N57" s="17">
        <v>214.02005100025332</v>
      </c>
      <c r="P57" s="8">
        <f t="shared" si="3"/>
        <v>0.97619047619047616</v>
      </c>
      <c r="Q57" s="8">
        <f t="shared" si="4"/>
        <v>0.3253012048192771</v>
      </c>
      <c r="R57" s="8">
        <f t="shared" si="5"/>
        <v>0.040909090909090909</v>
      </c>
      <c r="S57" s="8">
        <f t="shared" si="6"/>
        <v>-0.048034934497816595</v>
      </c>
      <c r="T57" s="8">
        <f t="shared" si="7"/>
        <v>-0.03669724770642202</v>
      </c>
      <c r="U57" s="8">
        <f t="shared" si="8"/>
        <v>-0.028571428571428571</v>
      </c>
      <c r="V57" s="8">
        <f t="shared" si="9"/>
        <v>0.034313725490196081</v>
      </c>
      <c r="W57" s="8">
        <f t="shared" si="10"/>
        <v>0.014218009478672985</v>
      </c>
      <c r="X57" s="8">
        <f t="shared" si="11"/>
        <v>-0.051401869158878503</v>
      </c>
      <c r="Y57" s="42">
        <f t="shared" si="12"/>
        <v>0.026784283829125077</v>
      </c>
      <c r="Z57" s="42">
        <f t="shared" si="13"/>
        <v>0.026784283829125042</v>
      </c>
      <c r="AB57" s="44"/>
    </row>
    <row r="58" spans="1:28" ht="15">
      <c r="A58" s="4" t="s">
        <v>24</v>
      </c>
      <c r="B58" s="4" t="s">
        <v>66</v>
      </c>
      <c r="C58" s="2">
        <v>3421</v>
      </c>
      <c r="D58" s="2">
        <v>3582</v>
      </c>
      <c r="E58" s="2">
        <v>3598</v>
      </c>
      <c r="F58" s="2">
        <v>3699</v>
      </c>
      <c r="G58" s="2">
        <v>3772</v>
      </c>
      <c r="H58" s="14">
        <v>3884</v>
      </c>
      <c r="I58" s="2">
        <v>3905</v>
      </c>
      <c r="J58" s="14">
        <v>3967</v>
      </c>
      <c r="K58" s="14">
        <v>4033</v>
      </c>
      <c r="L58" s="14">
        <v>4000</v>
      </c>
      <c r="M58" s="17">
        <v>3957.8703444086782</v>
      </c>
      <c r="N58" s="17">
        <v>3916.1844157874175</v>
      </c>
      <c r="P58" s="8">
        <f t="shared" si="3"/>
        <v>0.047062262496346097</v>
      </c>
      <c r="Q58" s="8">
        <f t="shared" si="4"/>
        <v>0.0044667783361250699</v>
      </c>
      <c r="R58" s="8">
        <f t="shared" si="5"/>
        <v>0.028071150639244025</v>
      </c>
      <c r="S58" s="8">
        <f t="shared" si="6"/>
        <v>0.01973506353068397</v>
      </c>
      <c r="T58" s="8">
        <f t="shared" si="7"/>
        <v>0.029692470837751856</v>
      </c>
      <c r="U58" s="8">
        <f t="shared" si="8"/>
        <v>0.0054067971163748712</v>
      </c>
      <c r="V58" s="8">
        <f t="shared" si="9"/>
        <v>0.015877080665813059</v>
      </c>
      <c r="W58" s="8">
        <f t="shared" si="10"/>
        <v>0.016637257373329974</v>
      </c>
      <c r="X58" s="8">
        <f t="shared" si="11"/>
        <v>-0.0081824944210265316</v>
      </c>
      <c r="Y58" s="42">
        <f t="shared" si="12"/>
        <v>-0.010532413897830451</v>
      </c>
      <c r="Z58" s="42">
        <f t="shared" si="13"/>
        <v>-0.010532413897830386</v>
      </c>
      <c r="AB58" s="44"/>
    </row>
    <row r="59" spans="1:28" ht="15">
      <c r="A59" s="4" t="s">
        <v>20</v>
      </c>
      <c r="B59" s="4" t="s">
        <v>66</v>
      </c>
      <c r="C59" s="2">
        <v>67</v>
      </c>
      <c r="D59" s="2">
        <v>82</v>
      </c>
      <c r="E59" s="2">
        <v>85</v>
      </c>
      <c r="F59" s="2">
        <v>84</v>
      </c>
      <c r="G59" s="2">
        <v>84</v>
      </c>
      <c r="H59" s="14">
        <v>84</v>
      </c>
      <c r="I59" s="2">
        <v>84</v>
      </c>
      <c r="J59" s="14">
        <v>84</v>
      </c>
      <c r="K59" s="14">
        <v>84</v>
      </c>
      <c r="L59" s="14">
        <v>81</v>
      </c>
      <c r="M59" s="17">
        <v>80.146874474275734</v>
      </c>
      <c r="N59" s="17">
        <v>79.302734419695199</v>
      </c>
      <c r="P59" s="8">
        <f t="shared" si="3"/>
        <v>0.22388059701492538</v>
      </c>
      <c r="Q59" s="8">
        <f t="shared" si="4"/>
        <v>0.036585365853658534</v>
      </c>
      <c r="R59" s="8">
        <f t="shared" si="5"/>
        <v>-0.011764705882352941</v>
      </c>
      <c r="S59" s="8">
        <f t="shared" si="6"/>
        <v>0</v>
      </c>
      <c r="T59" s="8">
        <f t="shared" si="7"/>
        <v>0</v>
      </c>
      <c r="U59" s="8">
        <f t="shared" si="8"/>
        <v>0</v>
      </c>
      <c r="V59" s="8">
        <f t="shared" si="9"/>
        <v>0</v>
      </c>
      <c r="W59" s="8">
        <f t="shared" si="10"/>
        <v>0</v>
      </c>
      <c r="X59" s="8">
        <f t="shared" si="11"/>
        <v>-0.035714285714285712</v>
      </c>
      <c r="Y59" s="42">
        <f t="shared" si="12"/>
        <v>-0.010532413897830448</v>
      </c>
      <c r="Z59" s="42">
        <f t="shared" si="13"/>
        <v>-0.01053241389783046</v>
      </c>
      <c r="AB59" s="44"/>
    </row>
    <row r="60" spans="1:28" ht="15">
      <c r="A60" s="4" t="s">
        <v>25</v>
      </c>
      <c r="B60" s="4" t="s">
        <v>66</v>
      </c>
      <c r="C60" s="2">
        <v>1977</v>
      </c>
      <c r="D60" s="2">
        <v>2011</v>
      </c>
      <c r="E60" s="2">
        <v>2041</v>
      </c>
      <c r="F60" s="2">
        <v>2086</v>
      </c>
      <c r="G60" s="2">
        <v>2172</v>
      </c>
      <c r="H60" s="14">
        <v>2291</v>
      </c>
      <c r="I60" s="2">
        <v>2345</v>
      </c>
      <c r="J60" s="14">
        <v>2522</v>
      </c>
      <c r="K60" s="14">
        <v>2521</v>
      </c>
      <c r="L60" s="14">
        <v>2556</v>
      </c>
      <c r="M60" s="17">
        <v>2604.4985501358915</v>
      </c>
      <c r="N60" s="17">
        <v>2653.9173308528798</v>
      </c>
      <c r="P60" s="8">
        <f t="shared" si="3"/>
        <v>0.01719777440566515</v>
      </c>
      <c r="Q60" s="8">
        <f t="shared" si="4"/>
        <v>0.014917951268025857</v>
      </c>
      <c r="R60" s="8">
        <f t="shared" si="5"/>
        <v>0.022048015678588925</v>
      </c>
      <c r="S60" s="8">
        <f t="shared" si="6"/>
        <v>0.041227229146692232</v>
      </c>
      <c r="T60" s="8">
        <f t="shared" si="7"/>
        <v>0.054788213627992632</v>
      </c>
      <c r="U60" s="8">
        <f t="shared" si="8"/>
        <v>0.023570493234395459</v>
      </c>
      <c r="V60" s="8">
        <f t="shared" si="9"/>
        <v>0.075479744136460553</v>
      </c>
      <c r="W60" s="8">
        <f t="shared" si="10"/>
        <v>-0.00039651070578905631</v>
      </c>
      <c r="X60" s="8">
        <f t="shared" si="11"/>
        <v>0.013883379611265371</v>
      </c>
      <c r="Y60" s="42">
        <f t="shared" si="12"/>
        <v>0.018974393636890255</v>
      </c>
      <c r="Z60" s="42">
        <f t="shared" si="13"/>
        <v>0.018974393636890231</v>
      </c>
      <c r="AB60" s="44"/>
    </row>
    <row r="61" spans="1:28" ht="15">
      <c r="A61" s="4" t="s">
        <v>26</v>
      </c>
      <c r="B61" s="4" t="s">
        <v>65</v>
      </c>
      <c r="C61" s="2">
        <v>299</v>
      </c>
      <c r="D61" s="2">
        <v>331</v>
      </c>
      <c r="E61" s="2">
        <v>345</v>
      </c>
      <c r="F61" s="2">
        <v>347</v>
      </c>
      <c r="G61" s="2">
        <v>344</v>
      </c>
      <c r="H61" s="14">
        <v>363</v>
      </c>
      <c r="I61" s="2">
        <v>397</v>
      </c>
      <c r="J61" s="14">
        <v>414</v>
      </c>
      <c r="K61" s="14">
        <v>432</v>
      </c>
      <c r="L61" s="14">
        <v>432</v>
      </c>
      <c r="M61" s="17">
        <v>432</v>
      </c>
      <c r="N61" s="17">
        <v>432</v>
      </c>
      <c r="P61" s="8">
        <f t="shared" si="3"/>
        <v>0.10702341137123746</v>
      </c>
      <c r="Q61" s="8">
        <f t="shared" si="4"/>
        <v>0.042296072507552872</v>
      </c>
      <c r="R61" s="8">
        <f t="shared" si="5"/>
        <v>0.0057971014492753624</v>
      </c>
      <c r="S61" s="8">
        <f t="shared" si="6"/>
        <v>-0.0086455331412103754</v>
      </c>
      <c r="T61" s="8">
        <f t="shared" si="7"/>
        <v>0.055232558139534885</v>
      </c>
      <c r="U61" s="8">
        <f t="shared" si="8"/>
        <v>0.09366391184573003</v>
      </c>
      <c r="V61" s="8">
        <f t="shared" si="9"/>
        <v>0.042821158690176324</v>
      </c>
      <c r="W61" s="8">
        <f t="shared" si="10"/>
        <v>0.043478260869565216</v>
      </c>
      <c r="X61" s="8">
        <f t="shared" si="11"/>
        <v>0</v>
      </c>
      <c r="Y61" s="42">
        <f t="shared" si="12"/>
        <v>0</v>
      </c>
      <c r="Z61" s="42">
        <f t="shared" si="13"/>
        <v>0</v>
      </c>
      <c r="AB61" s="44"/>
    </row>
    <row r="62" spans="1:28" ht="15">
      <c r="A62" s="4" t="s">
        <v>27</v>
      </c>
      <c r="B62" s="4" t="s">
        <v>65</v>
      </c>
      <c r="C62" s="2">
        <v>218</v>
      </c>
      <c r="D62" s="2">
        <v>233</v>
      </c>
      <c r="E62" s="2">
        <v>242</v>
      </c>
      <c r="F62" s="2">
        <v>255</v>
      </c>
      <c r="G62" s="2">
        <v>259</v>
      </c>
      <c r="H62" s="14">
        <v>267</v>
      </c>
      <c r="I62" s="2">
        <v>298</v>
      </c>
      <c r="J62" s="14">
        <v>312</v>
      </c>
      <c r="K62" s="14">
        <v>330</v>
      </c>
      <c r="L62" s="14">
        <v>360</v>
      </c>
      <c r="M62" s="17">
        <v>360</v>
      </c>
      <c r="N62" s="17">
        <v>360</v>
      </c>
      <c r="P62" s="8">
        <f t="shared" si="3"/>
        <v>0.068807339449541288</v>
      </c>
      <c r="Q62" s="8">
        <f t="shared" si="4"/>
        <v>0.038626609442060089</v>
      </c>
      <c r="R62" s="8">
        <f t="shared" si="5"/>
        <v>0.053719008264462811</v>
      </c>
      <c r="S62" s="8">
        <f t="shared" si="6"/>
        <v>0.015686274509803921</v>
      </c>
      <c r="T62" s="8">
        <f t="shared" si="7"/>
        <v>0.030888030888030889</v>
      </c>
      <c r="U62" s="8">
        <f t="shared" si="8"/>
        <v>0.11610486891385768</v>
      </c>
      <c r="V62" s="8">
        <f t="shared" si="9"/>
        <v>0.046979865771812082</v>
      </c>
      <c r="W62" s="8">
        <f t="shared" si="10"/>
        <v>0.057692307692307696</v>
      </c>
      <c r="X62" s="8">
        <f t="shared" si="11"/>
        <v>0.090909090909090912</v>
      </c>
      <c r="Y62" s="42">
        <f t="shared" si="12"/>
        <v>0</v>
      </c>
      <c r="Z62" s="42">
        <f t="shared" si="13"/>
        <v>0</v>
      </c>
      <c r="AB62" s="44"/>
    </row>
    <row r="63" spans="1:28" ht="15">
      <c r="A63" s="4" t="s">
        <v>28</v>
      </c>
      <c r="B63" s="4" t="s">
        <v>65</v>
      </c>
      <c r="C63" s="2">
        <v>240</v>
      </c>
      <c r="D63" s="2">
        <v>246</v>
      </c>
      <c r="E63" s="2">
        <v>246</v>
      </c>
      <c r="F63" s="2">
        <v>248</v>
      </c>
      <c r="G63" s="2">
        <v>246</v>
      </c>
      <c r="H63" s="14">
        <v>251</v>
      </c>
      <c r="I63" s="2">
        <v>263</v>
      </c>
      <c r="J63" s="14">
        <v>271</v>
      </c>
      <c r="K63" s="14">
        <v>302</v>
      </c>
      <c r="L63" s="14">
        <v>312</v>
      </c>
      <c r="M63" s="17">
        <v>312</v>
      </c>
      <c r="N63" s="17">
        <v>312</v>
      </c>
      <c r="P63" s="8">
        <f t="shared" si="3"/>
        <v>0.025000000000000001</v>
      </c>
      <c r="Q63" s="8">
        <f t="shared" si="4"/>
        <v>0</v>
      </c>
      <c r="R63" s="8">
        <f t="shared" si="5"/>
        <v>0.008130081300813009</v>
      </c>
      <c r="S63" s="8">
        <f t="shared" si="6"/>
        <v>-0.0080645161290322578</v>
      </c>
      <c r="T63" s="8">
        <f t="shared" si="7"/>
        <v>0.02032520325203252</v>
      </c>
      <c r="U63" s="8">
        <f t="shared" si="8"/>
        <v>0.047808764940239043</v>
      </c>
      <c r="V63" s="8">
        <f t="shared" si="9"/>
        <v>0.030418250950570342</v>
      </c>
      <c r="W63" s="8">
        <f t="shared" si="10"/>
        <v>0.11439114391143912</v>
      </c>
      <c r="X63" s="8">
        <f t="shared" si="11"/>
        <v>0.033112582781456956</v>
      </c>
      <c r="Y63" s="42">
        <f t="shared" si="12"/>
        <v>0</v>
      </c>
      <c r="Z63" s="42">
        <f t="shared" si="13"/>
        <v>0</v>
      </c>
      <c r="AB63" s="44"/>
    </row>
    <row r="64" spans="1:28" ht="15">
      <c r="A64" s="4" t="s">
        <v>29</v>
      </c>
      <c r="B64" s="4" t="s">
        <v>65</v>
      </c>
      <c r="C64" s="2">
        <v>201</v>
      </c>
      <c r="D64" s="2">
        <v>209</v>
      </c>
      <c r="E64" s="2">
        <v>200</v>
      </c>
      <c r="F64" s="2">
        <v>207</v>
      </c>
      <c r="G64" s="2">
        <v>203</v>
      </c>
      <c r="H64" s="14">
        <v>206</v>
      </c>
      <c r="I64" s="2">
        <v>202</v>
      </c>
      <c r="J64" s="14">
        <v>207</v>
      </c>
      <c r="K64" s="14">
        <v>205</v>
      </c>
      <c r="L64" s="14">
        <v>204</v>
      </c>
      <c r="M64" s="17">
        <v>228</v>
      </c>
      <c r="N64" s="17">
        <v>228</v>
      </c>
      <c r="P64" s="8">
        <f t="shared" si="3"/>
        <v>0.039800995024875621</v>
      </c>
      <c r="Q64" s="8">
        <f t="shared" si="4"/>
        <v>-0.043062200956937802</v>
      </c>
      <c r="R64" s="8">
        <f t="shared" si="5"/>
        <v>0.035000000000000003</v>
      </c>
      <c r="S64" s="8">
        <f t="shared" si="6"/>
        <v>-0.01932367149758454</v>
      </c>
      <c r="T64" s="8">
        <f t="shared" si="7"/>
        <v>0.014778325123152709</v>
      </c>
      <c r="U64" s="8">
        <f t="shared" si="8"/>
        <v>-0.019417475728155338</v>
      </c>
      <c r="V64" s="8">
        <f t="shared" si="9"/>
        <v>0.024752475247524754</v>
      </c>
      <c r="W64" s="8">
        <f t="shared" si="10"/>
        <v>-0.0096618357487922701</v>
      </c>
      <c r="X64" s="8">
        <f t="shared" si="11"/>
        <v>-0.0048780487804878049</v>
      </c>
      <c r="Y64" s="42">
        <f t="shared" si="12"/>
        <v>0.11764705882352941</v>
      </c>
      <c r="Z64" s="42">
        <f t="shared" si="13"/>
        <v>0</v>
      </c>
      <c r="AB64" s="44"/>
    </row>
    <row r="65" spans="1:28" ht="15">
      <c r="A65" s="4" t="s">
        <v>30</v>
      </c>
      <c r="B65" s="4" t="s">
        <v>65</v>
      </c>
      <c r="C65" s="2">
        <v>83</v>
      </c>
      <c r="D65" s="2">
        <v>76</v>
      </c>
      <c r="E65" s="2">
        <v>72</v>
      </c>
      <c r="F65" s="2">
        <v>72</v>
      </c>
      <c r="G65" s="2">
        <v>81</v>
      </c>
      <c r="H65" s="14">
        <v>84</v>
      </c>
      <c r="I65" s="2">
        <v>84</v>
      </c>
      <c r="J65" s="14">
        <v>79</v>
      </c>
      <c r="K65" s="14">
        <v>73</v>
      </c>
      <c r="L65" s="14">
        <v>85</v>
      </c>
      <c r="M65" s="17">
        <v>85</v>
      </c>
      <c r="N65" s="17">
        <v>85</v>
      </c>
      <c r="P65" s="8">
        <f t="shared" si="3"/>
        <v>-0.084337349397590355</v>
      </c>
      <c r="Q65" s="8">
        <f t="shared" si="4"/>
        <v>-0.052631578947368418</v>
      </c>
      <c r="R65" s="8">
        <f t="shared" si="5"/>
        <v>0</v>
      </c>
      <c r="S65" s="8">
        <f t="shared" si="6"/>
        <v>0.125</v>
      </c>
      <c r="T65" s="8">
        <f t="shared" si="7"/>
        <v>0.037037037037037035</v>
      </c>
      <c r="U65" s="8">
        <f t="shared" si="8"/>
        <v>0</v>
      </c>
      <c r="V65" s="8">
        <f t="shared" si="9"/>
        <v>-0.059523809523809521</v>
      </c>
      <c r="W65" s="8">
        <f t="shared" si="10"/>
        <v>-0.075949367088607597</v>
      </c>
      <c r="X65" s="8">
        <f t="shared" si="11"/>
        <v>0.16438356164383561</v>
      </c>
      <c r="Y65" s="42">
        <f t="shared" si="12"/>
        <v>0</v>
      </c>
      <c r="Z65" s="42">
        <f t="shared" si="13"/>
        <v>0</v>
      </c>
      <c r="AB65" s="44"/>
    </row>
    <row r="66" spans="1:28" ht="15">
      <c r="A66" s="4" t="s">
        <v>9</v>
      </c>
      <c r="B66" s="4" t="s">
        <v>65</v>
      </c>
      <c r="C66" s="2">
        <v>36</v>
      </c>
      <c r="D66" s="2">
        <v>36</v>
      </c>
      <c r="E66" s="2">
        <v>35</v>
      </c>
      <c r="F66" s="2">
        <v>36</v>
      </c>
      <c r="G66" s="2">
        <v>36</v>
      </c>
      <c r="H66" s="14">
        <v>36</v>
      </c>
      <c r="I66" s="2">
        <v>36</v>
      </c>
      <c r="J66" s="14">
        <v>36</v>
      </c>
      <c r="K66" s="14">
        <v>36</v>
      </c>
      <c r="L66" s="14">
        <v>36</v>
      </c>
      <c r="M66" s="17">
        <v>36</v>
      </c>
      <c r="N66" s="17">
        <v>36</v>
      </c>
      <c r="P66" s="8">
        <f t="shared" si="3"/>
        <v>0</v>
      </c>
      <c r="Q66" s="8">
        <f t="shared" si="4"/>
        <v>-0.027777777777777776</v>
      </c>
      <c r="R66" s="8">
        <f t="shared" si="5"/>
        <v>0.028571428571428571</v>
      </c>
      <c r="S66" s="8">
        <f t="shared" si="6"/>
        <v>0</v>
      </c>
      <c r="T66" s="8">
        <f t="shared" si="7"/>
        <v>0</v>
      </c>
      <c r="U66" s="8">
        <f t="shared" si="8"/>
        <v>0</v>
      </c>
      <c r="V66" s="8">
        <f t="shared" si="9"/>
        <v>0</v>
      </c>
      <c r="W66" s="8">
        <f t="shared" si="10"/>
        <v>0</v>
      </c>
      <c r="X66" s="8">
        <f t="shared" si="11"/>
        <v>0</v>
      </c>
      <c r="Y66" s="42">
        <f t="shared" si="12"/>
        <v>0</v>
      </c>
      <c r="Z66" s="42">
        <f t="shared" si="13"/>
        <v>0</v>
      </c>
      <c r="AB66" s="44"/>
    </row>
    <row r="67" spans="1:28" ht="15">
      <c r="A67" s="4" t="s">
        <v>10</v>
      </c>
      <c r="B67" s="4" t="s">
        <v>68</v>
      </c>
      <c r="C67" s="2">
        <v>12</v>
      </c>
      <c r="D67" s="2">
        <v>12</v>
      </c>
      <c r="E67" s="2">
        <v>9</v>
      </c>
      <c r="F67" s="2">
        <v>12</v>
      </c>
      <c r="G67" s="2">
        <v>12</v>
      </c>
      <c r="H67" s="14">
        <v>8</v>
      </c>
      <c r="I67" s="2">
        <v>12</v>
      </c>
      <c r="J67" s="14">
        <v>15</v>
      </c>
      <c r="K67" s="14">
        <v>12</v>
      </c>
      <c r="L67" s="14">
        <v>12</v>
      </c>
      <c r="M67" s="17">
        <v>12</v>
      </c>
      <c r="N67" s="17">
        <v>12</v>
      </c>
      <c r="P67" s="8">
        <f t="shared" si="3"/>
        <v>0</v>
      </c>
      <c r="Q67" s="8">
        <f t="shared" si="4"/>
        <v>-0.25</v>
      </c>
      <c r="R67" s="8">
        <f t="shared" si="5"/>
        <v>0.33333333333333331</v>
      </c>
      <c r="S67" s="8">
        <f t="shared" si="6"/>
        <v>0</v>
      </c>
      <c r="T67" s="8">
        <f t="shared" si="7"/>
        <v>-0.33333333333333331</v>
      </c>
      <c r="U67" s="8">
        <f t="shared" si="8"/>
        <v>0.5</v>
      </c>
      <c r="V67" s="8">
        <f t="shared" si="9"/>
        <v>0.25</v>
      </c>
      <c r="W67" s="8">
        <f t="shared" si="10"/>
        <v>-0.20000000000000001</v>
      </c>
      <c r="X67" s="8">
        <f t="shared" si="11"/>
        <v>0</v>
      </c>
      <c r="Y67" s="42">
        <f t="shared" si="12"/>
        <v>0</v>
      </c>
      <c r="Z67" s="42">
        <f t="shared" si="13"/>
        <v>0</v>
      </c>
      <c r="AB67" s="44"/>
    </row>
    <row r="68" spans="1:28" ht="15">
      <c r="A68" s="4" t="s">
        <v>11</v>
      </c>
      <c r="B68" s="4" t="s">
        <v>65</v>
      </c>
      <c r="C68" s="2">
        <v>44</v>
      </c>
      <c r="D68" s="2">
        <v>46</v>
      </c>
      <c r="E68" s="2">
        <v>48</v>
      </c>
      <c r="F68" s="2">
        <v>48</v>
      </c>
      <c r="G68" s="2">
        <v>48</v>
      </c>
      <c r="H68" s="14">
        <v>48</v>
      </c>
      <c r="I68" s="2">
        <v>48</v>
      </c>
      <c r="J68" s="14">
        <v>56</v>
      </c>
      <c r="K68" s="14">
        <v>60</v>
      </c>
      <c r="L68" s="14">
        <v>60</v>
      </c>
      <c r="M68" s="17">
        <v>60</v>
      </c>
      <c r="N68" s="17">
        <v>60</v>
      </c>
      <c r="P68" s="8">
        <f t="shared" si="3"/>
        <v>0.045454545454545456</v>
      </c>
      <c r="Q68" s="8">
        <f t="shared" si="4"/>
        <v>0.043478260869565216</v>
      </c>
      <c r="R68" s="8">
        <f t="shared" si="5"/>
        <v>0</v>
      </c>
      <c r="S68" s="8">
        <f t="shared" si="6"/>
        <v>0</v>
      </c>
      <c r="T68" s="8">
        <f t="shared" si="7"/>
        <v>0</v>
      </c>
      <c r="U68" s="8">
        <f t="shared" si="8"/>
        <v>0</v>
      </c>
      <c r="V68" s="8">
        <f t="shared" si="9"/>
        <v>0.16666666666666666</v>
      </c>
      <c r="W68" s="8">
        <f t="shared" si="10"/>
        <v>0.071428571428571425</v>
      </c>
      <c r="X68" s="8">
        <f t="shared" si="11"/>
        <v>0</v>
      </c>
      <c r="Y68" s="42">
        <f t="shared" si="12"/>
        <v>0</v>
      </c>
      <c r="Z68" s="42">
        <f t="shared" si="13"/>
        <v>0</v>
      </c>
      <c r="AB68" s="44"/>
    </row>
    <row r="69" spans="1:28" ht="15">
      <c r="A69" s="4" t="s">
        <v>62</v>
      </c>
      <c r="B69" s="4" t="s">
        <v>65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14">
        <v>0</v>
      </c>
      <c r="I69" s="2">
        <v>0</v>
      </c>
      <c r="J69" s="14">
        <v>0</v>
      </c>
      <c r="K69" s="14">
        <v>0</v>
      </c>
      <c r="L69" s="14">
        <v>0</v>
      </c>
      <c r="M69" s="17">
        <v>0</v>
      </c>
      <c r="N69" s="17">
        <v>0</v>
      </c>
      <c r="P69" s="8">
        <f t="shared" si="3"/>
        <v>0</v>
      </c>
      <c r="Q69" s="8">
        <f t="shared" si="4"/>
        <v>0</v>
      </c>
      <c r="R69" s="8">
        <f t="shared" si="5"/>
        <v>0</v>
      </c>
      <c r="S69" s="8">
        <f t="shared" si="6"/>
        <v>0</v>
      </c>
      <c r="T69" s="8">
        <f t="shared" si="7"/>
        <v>0</v>
      </c>
      <c r="U69" s="8">
        <f t="shared" si="8"/>
        <v>0</v>
      </c>
      <c r="V69" s="8">
        <f t="shared" si="9"/>
        <v>0</v>
      </c>
      <c r="W69" s="8">
        <f t="shared" si="10"/>
        <v>0</v>
      </c>
      <c r="X69" s="8">
        <f t="shared" si="11"/>
        <v>0</v>
      </c>
      <c r="Y69" s="42">
        <f t="shared" si="12"/>
        <v>0</v>
      </c>
      <c r="Z69" s="42">
        <f t="shared" si="13"/>
        <v>0</v>
      </c>
      <c r="AB69" s="44"/>
    </row>
    <row r="70" spans="1:28" ht="15">
      <c r="A70" s="4" t="s">
        <v>63</v>
      </c>
      <c r="B70" s="4" t="s">
        <v>68</v>
      </c>
      <c r="C70" s="2">
        <v>0</v>
      </c>
      <c r="D70" s="2">
        <v>0</v>
      </c>
      <c r="E70" s="2">
        <v>0</v>
      </c>
      <c r="F70" s="2">
        <v>10</v>
      </c>
      <c r="G70" s="2">
        <v>12</v>
      </c>
      <c r="H70" s="14">
        <v>12</v>
      </c>
      <c r="I70" s="2">
        <v>12</v>
      </c>
      <c r="J70" s="14">
        <v>9</v>
      </c>
      <c r="K70" s="14">
        <v>12</v>
      </c>
      <c r="L70" s="14">
        <v>12</v>
      </c>
      <c r="M70" s="17">
        <v>12</v>
      </c>
      <c r="N70" s="17">
        <v>12</v>
      </c>
      <c r="P70" s="8">
        <f t="shared" si="3"/>
        <v>0</v>
      </c>
      <c r="Q70" s="8">
        <f t="shared" si="4"/>
        <v>0</v>
      </c>
      <c r="R70" s="8">
        <f t="shared" si="5"/>
        <v>0</v>
      </c>
      <c r="S70" s="8">
        <f t="shared" si="6"/>
        <v>0.20000000000000001</v>
      </c>
      <c r="T70" s="8">
        <f t="shared" si="7"/>
        <v>0</v>
      </c>
      <c r="U70" s="8">
        <f t="shared" si="8"/>
        <v>0</v>
      </c>
      <c r="V70" s="8">
        <f t="shared" si="9"/>
        <v>-0.25</v>
      </c>
      <c r="W70" s="8">
        <f t="shared" si="10"/>
        <v>0.33333333333333331</v>
      </c>
      <c r="X70" s="8">
        <f t="shared" si="11"/>
        <v>0</v>
      </c>
      <c r="Y70" s="42">
        <f t="shared" si="12"/>
        <v>0</v>
      </c>
      <c r="Z70" s="42">
        <f t="shared" si="13"/>
        <v>0</v>
      </c>
      <c r="AB70" s="44"/>
    </row>
    <row r="71" spans="1:28" s="6" customFormat="1" ht="15">
      <c r="A71" s="6" t="s">
        <v>71</v>
      </c>
      <c r="C71" s="22">
        <f t="shared" si="14" ref="C71:N71">SUM(C7:C70)</f>
        <v>782678</v>
      </c>
      <c r="D71" s="22">
        <f t="shared" si="14"/>
        <v>795545</v>
      </c>
      <c r="E71" s="22">
        <f t="shared" si="14"/>
        <v>818943</v>
      </c>
      <c r="F71" s="22">
        <f t="shared" si="14"/>
        <v>839875</v>
      </c>
      <c r="G71" s="22">
        <f t="shared" si="14"/>
        <v>861392</v>
      </c>
      <c r="H71" s="22">
        <f t="shared" si="14"/>
        <v>880062</v>
      </c>
      <c r="I71" s="22">
        <f t="shared" si="14"/>
        <v>903001</v>
      </c>
      <c r="J71" s="22">
        <f t="shared" si="14"/>
        <v>994082</v>
      </c>
      <c r="K71" s="22">
        <f t="shared" si="14"/>
        <v>1032280</v>
      </c>
      <c r="L71" s="22">
        <f t="shared" si="14"/>
        <v>1076075.5</v>
      </c>
      <c r="M71" s="23">
        <f t="shared" si="14"/>
        <v>1103862.6046284342</v>
      </c>
      <c r="N71" s="23">
        <f t="shared" si="14"/>
        <v>1132612.5940570179</v>
      </c>
      <c r="O71" s="16"/>
      <c r="P71" s="24">
        <f t="shared" si="15" ref="P71:Z71">IFERROR((D71-C71)/C71,0)</f>
        <v>0.016439710838940153</v>
      </c>
      <c r="Q71" s="24">
        <f t="shared" si="15"/>
        <v>0.029411284088266536</v>
      </c>
      <c r="R71" s="24">
        <f t="shared" si="15"/>
        <v>0.025559776443537584</v>
      </c>
      <c r="S71" s="24">
        <f t="shared" si="15"/>
        <v>0.025619288584610805</v>
      </c>
      <c r="T71" s="24">
        <f t="shared" si="15"/>
        <v>0.02167422033174211</v>
      </c>
      <c r="U71" s="24">
        <f t="shared" si="15"/>
        <v>0.026065209042090216</v>
      </c>
      <c r="V71" s="24">
        <f t="shared" si="15"/>
        <v>0.10086478309547831</v>
      </c>
      <c r="W71" s="24">
        <f t="shared" si="15"/>
        <v>0.038425401526232243</v>
      </c>
      <c r="X71" s="24">
        <f t="shared" si="15"/>
        <v>0.042425989072732206</v>
      </c>
      <c r="Y71" s="43">
        <f t="shared" si="15"/>
        <v>0.025822634776494931</v>
      </c>
      <c r="Z71" s="43">
        <f t="shared" si="15"/>
        <v>0.026044898439386087</v>
      </c>
      <c r="AB71" s="44"/>
    </row>
  </sheetData>
  <pageMargins left="0.7" right="0.7" top="0.75" bottom="0.75" header="0.3" footer="0.3"/>
  <pageSetup horizontalDpi="1200" verticalDpi="12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71"/>
  <sheetViews>
    <sheetView zoomScale="85" zoomScaleNormal="85" workbookViewId="0" topLeftCell="A1">
      <selection pane="topLeft" activeCell="D23" sqref="D23"/>
    </sheetView>
  </sheetViews>
  <sheetFormatPr defaultRowHeight="15"/>
  <cols>
    <col min="1" max="1" width="57.5714285714286" bestFit="1" customWidth="1"/>
    <col min="2" max="2" width="21.1428571428571" style="4" customWidth="1"/>
    <col min="3" max="4" width="10.5714285714286" style="2" bestFit="1" customWidth="1"/>
    <col min="5" max="5" width="10.5714285714286" bestFit="1" customWidth="1"/>
    <col min="6" max="7" width="11.5714285714286" bestFit="1" customWidth="1"/>
    <col min="8" max="8" width="11.5714285714286" style="5" bestFit="1" customWidth="1"/>
    <col min="9" max="9" width="11.5714285714286" bestFit="1" customWidth="1"/>
    <col min="10" max="11" width="11.5714285714286" style="14" bestFit="1" customWidth="1"/>
    <col min="12" max="12" width="10.5714285714286" style="14" bestFit="1" customWidth="1"/>
    <col min="13" max="14" width="10.5714285714286" style="17" bestFit="1" customWidth="1"/>
    <col min="15" max="15" width="13.2857142857143" style="2" bestFit="1" customWidth="1"/>
    <col min="25" max="26" width="9.14285714285714" style="9"/>
  </cols>
  <sheetData>
    <row r="1" spans="1:1" ht="15">
      <c r="A1" s="1" t="str">
        <f>'Bill Count'!A1</f>
        <v>Florida Public Utilities Company</v>
      </c>
    </row>
    <row r="2" spans="1:1" ht="15">
      <c r="A2" s="1" t="str">
        <f>'Bill Count'!A2</f>
        <v>Docket No.: 20220067-GU</v>
      </c>
    </row>
    <row r="3" spans="1:1" ht="15">
      <c r="A3" s="1" t="str">
        <f>'Bill Count'!A3</f>
        <v>Witness: J. Taylor</v>
      </c>
    </row>
    <row r="4" spans="1:1" ht="15">
      <c r="A4" s="1" t="str">
        <f>'Bill Count'!A4</f>
        <v>Staff POD 2-10 Attachment 1</v>
      </c>
    </row>
    <row r="6" spans="1:26" s="34" customFormat="1" ht="30">
      <c r="A6" s="30" t="s">
        <v>70</v>
      </c>
      <c r="B6" s="30" t="s">
        <v>69</v>
      </c>
      <c r="C6" s="31">
        <v>2012</v>
      </c>
      <c r="D6" s="31">
        <f>C6+1</f>
        <v>2013</v>
      </c>
      <c r="E6" s="31">
        <f t="shared" si="0" ref="E6:N6">D6+1</f>
        <v>2014</v>
      </c>
      <c r="F6" s="31">
        <f t="shared" si="0"/>
        <v>2015</v>
      </c>
      <c r="G6" s="31">
        <f t="shared" si="0"/>
        <v>2016</v>
      </c>
      <c r="H6" s="32">
        <f t="shared" si="0"/>
        <v>2017</v>
      </c>
      <c r="I6" s="31">
        <f t="shared" si="0"/>
        <v>2018</v>
      </c>
      <c r="J6" s="32">
        <f t="shared" si="0"/>
        <v>2019</v>
      </c>
      <c r="K6" s="32">
        <f>J6+1</f>
        <v>2020</v>
      </c>
      <c r="L6" s="32">
        <f t="shared" si="0"/>
        <v>2021</v>
      </c>
      <c r="M6" s="33">
        <f>L6+1</f>
        <v>2022</v>
      </c>
      <c r="N6" s="33">
        <f t="shared" si="0"/>
        <v>2023</v>
      </c>
      <c r="O6" s="41"/>
      <c r="P6" s="34">
        <v>2013</v>
      </c>
      <c r="Q6" s="34">
        <f>P6+1</f>
        <v>2014</v>
      </c>
      <c r="R6" s="34">
        <f t="shared" si="1" ref="R6:Z6">Q6+1</f>
        <v>2015</v>
      </c>
      <c r="S6" s="34">
        <f t="shared" si="1"/>
        <v>2016</v>
      </c>
      <c r="T6" s="34">
        <f t="shared" si="1"/>
        <v>2017</v>
      </c>
      <c r="U6" s="34">
        <f t="shared" si="1"/>
        <v>2018</v>
      </c>
      <c r="V6" s="34">
        <f t="shared" si="1"/>
        <v>2019</v>
      </c>
      <c r="W6" s="34">
        <f t="shared" si="1"/>
        <v>2020</v>
      </c>
      <c r="X6" s="34">
        <f t="shared" si="1"/>
        <v>2021</v>
      </c>
      <c r="Y6" s="35">
        <f t="shared" si="1"/>
        <v>2022</v>
      </c>
      <c r="Z6" s="35">
        <f t="shared" si="1"/>
        <v>2023</v>
      </c>
    </row>
    <row r="7" spans="1:26" ht="15">
      <c r="A7" s="4" t="s">
        <v>43</v>
      </c>
      <c r="B7" s="4" t="s">
        <v>64</v>
      </c>
      <c r="C7" s="2">
        <f>IFERROR(Volumes!C7/'Bill Count'!C7*12,0)</f>
        <v>209.48488614919964</v>
      </c>
      <c r="D7" s="2">
        <f>IFERROR(Volumes!D7/'Bill Count'!D7*12,0)</f>
        <v>186.45417490494106</v>
      </c>
      <c r="E7" s="2">
        <f>IFERROR(Volumes!E7/'Bill Count'!E7*12,0)</f>
        <v>181.87429874572365</v>
      </c>
      <c r="F7" s="2">
        <f>IFERROR(Volumes!F7/'Bill Count'!F7*12,0)</f>
        <v>179.69874653913897</v>
      </c>
      <c r="G7" s="2">
        <f>IFERROR(Volumes!G7/'Bill Count'!G7*12,0)</f>
        <v>175.53447652970411</v>
      </c>
      <c r="H7" s="2">
        <f>IFERROR(Volumes!H7/'Bill Count'!H7*12,0)</f>
        <v>174.96735034099606</v>
      </c>
      <c r="I7" s="2">
        <f>IFERROR(Volumes!I7/'Bill Count'!I7*12,0)</f>
        <v>177.16949658487164</v>
      </c>
      <c r="J7" s="2">
        <f>IFERROR(Volumes!J7/'Bill Count'!J7*12,0)</f>
        <v>171.27860557768929</v>
      </c>
      <c r="K7" s="2">
        <f>IFERROR(Volumes!K7/'Bill Count'!K7*12,0)</f>
        <v>178.86629235716052</v>
      </c>
      <c r="L7" s="2">
        <f>IFERROR(Volumes!L7/'Bill Count'!L7*12,0)</f>
        <v>171.74237589528269</v>
      </c>
      <c r="M7" s="19">
        <f>IFERROR(Volumes!M7/'Bill Count'!M7*12,0)</f>
        <v>147.81172002816606</v>
      </c>
      <c r="N7" s="19">
        <f>IFERROR(Volumes!N7/'Bill Count'!N7*12,0)</f>
        <v>147.81172002816606</v>
      </c>
      <c r="P7" s="8">
        <f>IFERROR((D7-C7)/C7,0)</f>
        <v>-0.10993972724053999</v>
      </c>
      <c r="Q7" s="8">
        <f t="shared" si="2" ref="Q7:Z22">IFERROR((E7-D7)/D7,0)</f>
        <v>-0.024563012126450588</v>
      </c>
      <c r="R7" s="8">
        <f t="shared" si="2"/>
        <v>-0.011961845195215282</v>
      </c>
      <c r="S7" s="8">
        <f t="shared" si="2"/>
        <v>-0.023173617454965757</v>
      </c>
      <c r="T7" s="8">
        <f t="shared" si="2"/>
        <v>-0.0032308535617621256</v>
      </c>
      <c r="U7" s="8">
        <f t="shared" si="2"/>
        <v>0.012586040993269798</v>
      </c>
      <c r="V7" s="8">
        <f t="shared" si="2"/>
        <v>-0.03325002960856957</v>
      </c>
      <c r="W7" s="8">
        <f t="shared" si="2"/>
        <v>0.044300260116431012</v>
      </c>
      <c r="X7" s="8">
        <f t="shared" si="2"/>
        <v>-0.039828166436484173</v>
      </c>
      <c r="Y7" s="10">
        <f t="shared" si="2"/>
        <v>-0.13934042627725135</v>
      </c>
      <c r="Z7" s="10">
        <f t="shared" si="2"/>
        <v>0</v>
      </c>
    </row>
    <row r="8" spans="1:26" ht="15">
      <c r="A8" s="4" t="s">
        <v>44</v>
      </c>
      <c r="B8" s="4" t="s">
        <v>65</v>
      </c>
      <c r="C8" s="2">
        <f>IFERROR(Volumes!C8/'Bill Count'!C8*12,0)</f>
        <v>3594.1771428571456</v>
      </c>
      <c r="D8" s="2">
        <f>IFERROR(Volumes!D8/'Bill Count'!D8*12,0)</f>
        <v>3521.0772244897935</v>
      </c>
      <c r="E8" s="2">
        <f>IFERROR(Volumes!E8/'Bill Count'!E8*12,0)</f>
        <v>3873.4311111111101</v>
      </c>
      <c r="F8" s="2">
        <f>IFERROR(Volumes!F8/'Bill Count'!F8*12,0)</f>
        <v>4318.0325714285746</v>
      </c>
      <c r="G8" s="2">
        <f>IFERROR(Volumes!G8/'Bill Count'!G8*12,0)</f>
        <v>4683.054139534881</v>
      </c>
      <c r="H8" s="2">
        <f>IFERROR(Volumes!H8/'Bill Count'!H8*12,0)</f>
        <v>4744.9711848341267</v>
      </c>
      <c r="I8" s="2">
        <f>IFERROR(Volumes!I8/'Bill Count'!I8*12,0)</f>
        <v>4677.4392660550438</v>
      </c>
      <c r="J8" s="2">
        <f>IFERROR(Volumes!J8/'Bill Count'!J8*12,0)</f>
        <v>3685.4267647058823</v>
      </c>
      <c r="K8" s="2">
        <f>IFERROR(Volumes!K8/'Bill Count'!K8*12,0)</f>
        <v>3699.3544827586211</v>
      </c>
      <c r="L8" s="2">
        <f>IFERROR(Volumes!L8/'Bill Count'!L8*12,0)</f>
        <v>3722.1586206896554</v>
      </c>
      <c r="M8" s="19">
        <f>IFERROR(Volumes!M8/'Bill Count'!M8*12,0)</f>
        <v>3722.1586206896554</v>
      </c>
      <c r="N8" s="19">
        <f>IFERROR(Volumes!N8/'Bill Count'!N8*12,0)</f>
        <v>3722.1586206896554</v>
      </c>
      <c r="P8" s="8">
        <f t="shared" si="3" ref="P8:Z44">IFERROR((D8-C8)/C8,0)</f>
        <v>-0.020338429482427298</v>
      </c>
      <c r="Q8" s="8">
        <f t="shared" si="2"/>
        <v>0.10006991160847742</v>
      </c>
      <c r="R8" s="8">
        <f t="shared" si="2"/>
        <v>0.11478233317280519</v>
      </c>
      <c r="S8" s="8">
        <f t="shared" si="2"/>
        <v>0.084534232215284791</v>
      </c>
      <c r="T8" s="8">
        <f t="shared" si="2"/>
        <v>0.01322150960770129</v>
      </c>
      <c r="U8" s="8">
        <f t="shared" si="2"/>
        <v>-0.014232313779887287</v>
      </c>
      <c r="V8" s="8">
        <f t="shared" si="2"/>
        <v>-0.21208452850438092</v>
      </c>
      <c r="W8" s="8">
        <f t="shared" si="2"/>
        <v>0.0037791330399290384</v>
      </c>
      <c r="X8" s="8">
        <f t="shared" si="2"/>
        <v>0.0061643559808383722</v>
      </c>
      <c r="Y8" s="10">
        <f t="shared" si="2"/>
        <v>0</v>
      </c>
      <c r="Z8" s="10">
        <f t="shared" si="2"/>
        <v>0</v>
      </c>
    </row>
    <row r="9" spans="1:26" ht="15">
      <c r="A9" s="4" t="s">
        <v>45</v>
      </c>
      <c r="B9" s="4" t="s">
        <v>65</v>
      </c>
      <c r="C9" s="2">
        <f>IFERROR(Volumes!C9/'Bill Count'!C9*12,0)</f>
        <v>21511.748571428569</v>
      </c>
      <c r="D9" s="2">
        <f>IFERROR(Volumes!D9/'Bill Count'!D9*12,0)</f>
        <v>1112.76</v>
      </c>
      <c r="E9" s="2">
        <f>IFERROR(Volumes!E9/'Bill Count'!E9*12,0)</f>
        <v>2403.6499999999996</v>
      </c>
      <c r="F9" s="2">
        <f>IFERROR(Volumes!F9/'Bill Count'!F9*12,0)</f>
        <v>1678.6400000000003</v>
      </c>
      <c r="G9" s="2">
        <f>IFERROR(Volumes!G9/'Bill Count'!G9*12,0)</f>
        <v>2161.1800000000003</v>
      </c>
      <c r="H9" s="2">
        <f>IFERROR(Volumes!H9/'Bill Count'!H9*12,0)</f>
        <v>2528.5299999999997</v>
      </c>
      <c r="I9" s="2">
        <f>IFERROR(Volumes!I9/'Bill Count'!I9*12,0)</f>
        <v>3832.9899999999998</v>
      </c>
      <c r="J9" s="2">
        <f>IFERROR(Volumes!J9/'Bill Count'!J9*12,0)</f>
        <v>3870.0900000000001</v>
      </c>
      <c r="K9" s="2">
        <f>IFERROR(Volumes!K9/'Bill Count'!K9*12,0)</f>
        <v>4666.6000000000004</v>
      </c>
      <c r="L9" s="2">
        <f>IFERROR(Volumes!L9/'Bill Count'!L9*12,0)</f>
        <v>7985.9200000000001</v>
      </c>
      <c r="M9" s="19">
        <f>IFERROR(Volumes!M9/'Bill Count'!M9*12,0)</f>
        <v>7985.9200000000001</v>
      </c>
      <c r="N9" s="19">
        <f>IFERROR(Volumes!N9/'Bill Count'!N9*12,0)</f>
        <v>7985.9200000000001</v>
      </c>
      <c r="P9" s="8">
        <f t="shared" si="3"/>
        <v>-0.94827198745350061</v>
      </c>
      <c r="Q9" s="8">
        <f t="shared" si="2"/>
        <v>1.1600794421079115</v>
      </c>
      <c r="R9" s="8">
        <f t="shared" si="2"/>
        <v>-0.30162877290786905</v>
      </c>
      <c r="S9" s="8">
        <f t="shared" si="2"/>
        <v>0.28745889529619206</v>
      </c>
      <c r="T9" s="8">
        <f t="shared" si="2"/>
        <v>0.16997658686458297</v>
      </c>
      <c r="U9" s="8">
        <f t="shared" si="2"/>
        <v>0.51589658813618988</v>
      </c>
      <c r="V9" s="8">
        <f t="shared" si="2"/>
        <v>0.0096791277827493333</v>
      </c>
      <c r="W9" s="8">
        <f t="shared" si="2"/>
        <v>0.20581175114790617</v>
      </c>
      <c r="X9" s="8">
        <f t="shared" si="2"/>
        <v>0.71129301847169235</v>
      </c>
      <c r="Y9" s="10">
        <f t="shared" si="2"/>
        <v>0</v>
      </c>
      <c r="Z9" s="10">
        <f t="shared" si="2"/>
        <v>0</v>
      </c>
    </row>
    <row r="10" spans="1:26" ht="15">
      <c r="A10" s="4" t="s">
        <v>46</v>
      </c>
      <c r="B10" s="4" t="s">
        <v>65</v>
      </c>
      <c r="C10" s="2">
        <f>IFERROR(Volumes!C10/'Bill Count'!C10*12,0)</f>
        <v>0</v>
      </c>
      <c r="D10" s="2">
        <f>IFERROR(Volumes!D10/'Bill Count'!D10*12,0)</f>
        <v>0</v>
      </c>
      <c r="E10" s="2">
        <f>IFERROR(Volumes!E10/'Bill Count'!E10*12,0)</f>
        <v>0</v>
      </c>
      <c r="F10" s="2">
        <f>IFERROR(Volumes!F10/'Bill Count'!F10*12,0)</f>
        <v>0</v>
      </c>
      <c r="G10" s="2">
        <f>IFERROR(Volumes!G10/'Bill Count'!G10*12,0)</f>
        <v>0</v>
      </c>
      <c r="H10" s="2">
        <f>IFERROR(Volumes!H10/'Bill Count'!H10*12,0)</f>
        <v>0</v>
      </c>
      <c r="I10" s="2">
        <f>IFERROR(Volumes!I10/'Bill Count'!I10*12,0)</f>
        <v>0</v>
      </c>
      <c r="J10" s="2">
        <f>IFERROR(Volumes!J10/'Bill Count'!J10*12,0)</f>
        <v>0</v>
      </c>
      <c r="K10" s="2">
        <f>IFERROR(Volumes!K10/'Bill Count'!K10*12,0)</f>
        <v>0</v>
      </c>
      <c r="L10" s="2">
        <f>IFERROR(Volumes!L10/'Bill Count'!L10*12,0)</f>
        <v>0</v>
      </c>
      <c r="M10" s="19">
        <f>IFERROR(Volumes!M10/'Bill Count'!M10*12,0)</f>
        <v>0</v>
      </c>
      <c r="N10" s="19">
        <f>IFERROR(Volumes!N10/'Bill Count'!N10*12,0)</f>
        <v>0</v>
      </c>
      <c r="P10" s="8">
        <f t="shared" si="3"/>
        <v>0</v>
      </c>
      <c r="Q10" s="8">
        <f t="shared" si="2"/>
        <v>0</v>
      </c>
      <c r="R10" s="8">
        <f t="shared" si="2"/>
        <v>0</v>
      </c>
      <c r="S10" s="8">
        <f t="shared" si="2"/>
        <v>0</v>
      </c>
      <c r="T10" s="8">
        <f t="shared" si="2"/>
        <v>0</v>
      </c>
      <c r="U10" s="8">
        <f t="shared" si="2"/>
        <v>0</v>
      </c>
      <c r="V10" s="8">
        <f t="shared" si="2"/>
        <v>0</v>
      </c>
      <c r="W10" s="8">
        <f t="shared" si="2"/>
        <v>0</v>
      </c>
      <c r="X10" s="8">
        <f t="shared" si="2"/>
        <v>0</v>
      </c>
      <c r="Y10" s="10">
        <f t="shared" si="2"/>
        <v>0</v>
      </c>
      <c r="Z10" s="10">
        <f t="shared" si="2"/>
        <v>0</v>
      </c>
    </row>
    <row r="11" spans="1:26" ht="15">
      <c r="A11" s="4" t="s">
        <v>47</v>
      </c>
      <c r="B11" s="4" t="s">
        <v>65</v>
      </c>
      <c r="C11" s="2">
        <f>IFERROR(Volumes!C11/'Bill Count'!C11*12,0)</f>
        <v>0</v>
      </c>
      <c r="D11" s="2">
        <f>IFERROR(Volumes!D11/'Bill Count'!D11*12,0)</f>
        <v>0</v>
      </c>
      <c r="E11" s="2">
        <f>IFERROR(Volumes!E11/'Bill Count'!E11*12,0)</f>
        <v>0</v>
      </c>
      <c r="F11" s="2">
        <f>IFERROR(Volumes!F11/'Bill Count'!F11*12,0)</f>
        <v>0</v>
      </c>
      <c r="G11" s="2">
        <f>IFERROR(Volumes!G11/'Bill Count'!G11*12,0)</f>
        <v>0</v>
      </c>
      <c r="H11" s="2">
        <f>IFERROR(Volumes!H11/'Bill Count'!H11*12,0)</f>
        <v>0</v>
      </c>
      <c r="I11" s="2">
        <f>IFERROR(Volumes!I11/'Bill Count'!I11*12,0)</f>
        <v>0</v>
      </c>
      <c r="J11" s="2">
        <f>IFERROR(Volumes!J11/'Bill Count'!J11*12,0)</f>
        <v>0</v>
      </c>
      <c r="K11" s="2">
        <f>IFERROR(Volumes!K11/'Bill Count'!K11*12,0)</f>
        <v>0</v>
      </c>
      <c r="L11" s="2">
        <f>IFERROR(Volumes!L11/'Bill Count'!L11*12,0)</f>
        <v>0</v>
      </c>
      <c r="M11" s="19">
        <f>IFERROR(Volumes!M11/'Bill Count'!M11*12,0)</f>
        <v>0</v>
      </c>
      <c r="N11" s="19">
        <f>IFERROR(Volumes!N11/'Bill Count'!N11*12,0)</f>
        <v>0</v>
      </c>
      <c r="P11" s="8">
        <f t="shared" si="3"/>
        <v>0</v>
      </c>
      <c r="Q11" s="8">
        <f t="shared" si="2"/>
        <v>0</v>
      </c>
      <c r="R11" s="8">
        <f t="shared" si="2"/>
        <v>0</v>
      </c>
      <c r="S11" s="8">
        <f t="shared" si="2"/>
        <v>0</v>
      </c>
      <c r="T11" s="8">
        <f t="shared" si="2"/>
        <v>0</v>
      </c>
      <c r="U11" s="8">
        <f t="shared" si="2"/>
        <v>0</v>
      </c>
      <c r="V11" s="8">
        <f t="shared" si="2"/>
        <v>0</v>
      </c>
      <c r="W11" s="8">
        <f t="shared" si="2"/>
        <v>0</v>
      </c>
      <c r="X11" s="8">
        <f t="shared" si="2"/>
        <v>0</v>
      </c>
      <c r="Y11" s="10">
        <f t="shared" si="2"/>
        <v>0</v>
      </c>
      <c r="Z11" s="10">
        <f t="shared" si="2"/>
        <v>0</v>
      </c>
    </row>
    <row r="12" spans="1:26" ht="15">
      <c r="A12" s="4" t="s">
        <v>48</v>
      </c>
      <c r="B12" s="4" t="s">
        <v>64</v>
      </c>
      <c r="C12" s="2">
        <f>IFERROR(Volumes!C12/'Bill Count'!C12*12,0)</f>
        <v>0</v>
      </c>
      <c r="D12" s="2">
        <f>IFERROR(Volumes!D12/'Bill Count'!D12*12,0)</f>
        <v>161.10334365325093</v>
      </c>
      <c r="E12" s="2">
        <f>IFERROR(Volumes!E12/'Bill Count'!E12*12,0)</f>
        <v>150.4229737106736</v>
      </c>
      <c r="F12" s="2">
        <f>IFERROR(Volumes!F12/'Bill Count'!F12*12,0)</f>
        <v>137.86652631579142</v>
      </c>
      <c r="G12" s="2">
        <f>IFERROR(Volumes!G12/'Bill Count'!G12*12,0)</f>
        <v>138.68156814323379</v>
      </c>
      <c r="H12" s="2">
        <f>IFERROR(Volumes!H12/'Bill Count'!H12*12,0)</f>
        <v>132.56488782816308</v>
      </c>
      <c r="I12" s="2">
        <f>IFERROR(Volumes!I12/'Bill Count'!I12*12,0)</f>
        <v>141.46537250446437</v>
      </c>
      <c r="J12" s="2">
        <f>IFERROR(Volumes!J12/'Bill Count'!J12*12,0)</f>
        <v>124.12005357142849</v>
      </c>
      <c r="K12" s="2">
        <f>IFERROR(Volumes!K12/'Bill Count'!K12*12,0)</f>
        <v>125.67512327119643</v>
      </c>
      <c r="L12" s="2">
        <f>IFERROR(Volumes!L12/'Bill Count'!L12*12,0)</f>
        <v>122.01184135122907</v>
      </c>
      <c r="M12" s="19">
        <f>IFERROR(Volumes!M12/'Bill Count'!M12*12,0)</f>
        <v>114.75000000000003</v>
      </c>
      <c r="N12" s="19">
        <f>IFERROR(Volumes!N12/'Bill Count'!N12*12,0)</f>
        <v>114.75</v>
      </c>
      <c r="P12" s="8">
        <f t="shared" si="3"/>
        <v>0</v>
      </c>
      <c r="Q12" s="8">
        <f t="shared" si="2"/>
        <v>-0.066295147576608399</v>
      </c>
      <c r="R12" s="8">
        <f t="shared" si="2"/>
        <v>-0.083474266497572988</v>
      </c>
      <c r="S12" s="8">
        <f t="shared" si="2"/>
        <v>0.005911818112944037</v>
      </c>
      <c r="T12" s="8">
        <f t="shared" si="2"/>
        <v>-0.044105935611812877</v>
      </c>
      <c r="U12" s="8">
        <f t="shared" si="2"/>
        <v>0.067140589202161288</v>
      </c>
      <c r="V12" s="8">
        <f t="shared" si="2"/>
        <v>-0.12261176446192512</v>
      </c>
      <c r="W12" s="8">
        <f t="shared" si="2"/>
        <v>0.012528754661494172</v>
      </c>
      <c r="X12" s="8">
        <f t="shared" si="2"/>
        <v>-0.029148822970018529</v>
      </c>
      <c r="Y12" s="10">
        <f t="shared" si="2"/>
        <v>-0.059517512979127635</v>
      </c>
      <c r="Z12" s="10">
        <f t="shared" si="2"/>
        <v>-2.4768374231288888E-16</v>
      </c>
    </row>
    <row r="13" spans="1:26" ht="15">
      <c r="A13" s="4" t="s">
        <v>49</v>
      </c>
      <c r="B13" s="4" t="s">
        <v>66</v>
      </c>
      <c r="C13" s="2">
        <f>IFERROR(Volumes!C13/'Bill Count'!C13*12,0)</f>
        <v>0</v>
      </c>
      <c r="D13" s="2">
        <f>IFERROR(Volumes!D13/'Bill Count'!D13*12,0)</f>
        <v>6021.2800000000007</v>
      </c>
      <c r="E13" s="2">
        <f>IFERROR(Volumes!E13/'Bill Count'!E13*12,0)</f>
        <v>3415.2706194690263</v>
      </c>
      <c r="F13" s="2">
        <f>IFERROR(Volumes!F13/'Bill Count'!F13*12,0)</f>
        <v>3244.5698461538477</v>
      </c>
      <c r="G13" s="2">
        <f>IFERROR(Volumes!G13/'Bill Count'!G13*12,0)</f>
        <v>3525.2331818181819</v>
      </c>
      <c r="H13" s="2">
        <f>IFERROR(Volumes!H13/'Bill Count'!H13*12,0)</f>
        <v>2747.5044943820217</v>
      </c>
      <c r="I13" s="2">
        <f>IFERROR(Volumes!I13/'Bill Count'!I13*12,0)</f>
        <v>2590.5439106145232</v>
      </c>
      <c r="J13" s="2">
        <f>IFERROR(Volumes!J13/'Bill Count'!J13*12,0)</f>
        <v>2156.3137815126056</v>
      </c>
      <c r="K13" s="2">
        <f>IFERROR(Volumes!K13/'Bill Count'!K13*12,0)</f>
        <v>1898.4042352941178</v>
      </c>
      <c r="L13" s="2">
        <f>IFERROR(Volumes!L13/'Bill Count'!L13*12,0)</f>
        <v>1932.4500000000003</v>
      </c>
      <c r="M13" s="19">
        <f>IFERROR(Volumes!M13/'Bill Count'!M13*12,0)</f>
        <v>1920.1538364055302</v>
      </c>
      <c r="N13" s="19">
        <f>IFERROR(Volumes!N13/'Bill Count'!N13*12,0)</f>
        <v>1907.9359131997596</v>
      </c>
      <c r="P13" s="8">
        <f t="shared" si="3"/>
        <v>0</v>
      </c>
      <c r="Q13" s="8">
        <f t="shared" si="2"/>
        <v>-0.43279989977728556</v>
      </c>
      <c r="R13" s="8">
        <f t="shared" si="2"/>
        <v>-0.049981624396639328</v>
      </c>
      <c r="S13" s="8">
        <f t="shared" si="2"/>
        <v>0.086502479210621999</v>
      </c>
      <c r="T13" s="8">
        <f t="shared" si="2"/>
        <v>-0.22061765770485492</v>
      </c>
      <c r="U13" s="8">
        <f t="shared" si="2"/>
        <v>-0.057128417474273371</v>
      </c>
      <c r="V13" s="8">
        <f t="shared" si="2"/>
        <v>-0.16762121935964808</v>
      </c>
      <c r="W13" s="8">
        <f t="shared" si="2"/>
        <v>-0.11960668638753032</v>
      </c>
      <c r="X13" s="8">
        <f t="shared" si="2"/>
        <v>0.017933885772546104</v>
      </c>
      <c r="Y13" s="10">
        <f t="shared" si="2"/>
        <v>-0.0063629918468628126</v>
      </c>
      <c r="Z13" s="10">
        <f t="shared" si="2"/>
        <v>-0.0063629918468627415</v>
      </c>
    </row>
    <row r="14" spans="1:26" ht="15">
      <c r="A14" s="4" t="s">
        <v>50</v>
      </c>
      <c r="B14" s="4" t="s">
        <v>66</v>
      </c>
      <c r="C14" s="2">
        <f>IFERROR(Volumes!C14/'Bill Count'!C14*12,0)</f>
        <v>0</v>
      </c>
      <c r="D14" s="2">
        <f>IFERROR(Volumes!D14/'Bill Count'!D14*12,0)</f>
        <v>3652.52</v>
      </c>
      <c r="E14" s="2">
        <f>IFERROR(Volumes!E14/'Bill Count'!E14*12,0)</f>
        <v>3006.4309090909082</v>
      </c>
      <c r="F14" s="2">
        <f>IFERROR(Volumes!F14/'Bill Count'!F14*12,0)</f>
        <v>3461.3205633802836</v>
      </c>
      <c r="G14" s="2">
        <f>IFERROR(Volumes!G14/'Bill Count'!G14*12,0)</f>
        <v>3897.8839436619719</v>
      </c>
      <c r="H14" s="2">
        <f>IFERROR(Volumes!H14/'Bill Count'!H14*12,0)</f>
        <v>3964.4022857142845</v>
      </c>
      <c r="I14" s="2">
        <f>IFERROR(Volumes!I14/'Bill Count'!I14*12,0)</f>
        <v>4403.4771428571439</v>
      </c>
      <c r="J14" s="2">
        <f>IFERROR(Volumes!J14/'Bill Count'!J14*12,0)</f>
        <v>4087.5847826086956</v>
      </c>
      <c r="K14" s="2">
        <f>IFERROR(Volumes!K14/'Bill Count'!K14*12,0)</f>
        <v>3686.2224999999999</v>
      </c>
      <c r="L14" s="2">
        <f>IFERROR(Volumes!L14/'Bill Count'!L14*12,0)</f>
        <v>3842.6511111111113</v>
      </c>
      <c r="M14" s="19">
        <f>IFERROR(Volumes!M14/'Bill Count'!M14*12,0)</f>
        <v>3818.2003534207743</v>
      </c>
      <c r="N14" s="19">
        <f>IFERROR(Volumes!N14/'Bill Count'!N14*12,0)</f>
        <v>3793.9051757022694</v>
      </c>
      <c r="P14" s="8">
        <f t="shared" si="3"/>
        <v>0</v>
      </c>
      <c r="Q14" s="8">
        <f>IFERROR((E14-D14)/D14,0)</f>
        <v>-0.17688858402119406</v>
      </c>
      <c r="R14" s="8">
        <f t="shared" si="2"/>
        <v>0.1513055407040523</v>
      </c>
      <c r="S14" s="8">
        <f t="shared" si="2"/>
        <v>0.126126249299298</v>
      </c>
      <c r="T14" s="8">
        <f t="shared" si="2"/>
        <v>0.017065244377137655</v>
      </c>
      <c r="U14" s="8">
        <f t="shared" si="2"/>
        <v>0.11075436484462355</v>
      </c>
      <c r="V14" s="8">
        <f t="shared" si="2"/>
        <v>-0.071737027353680163</v>
      </c>
      <c r="W14" s="8">
        <f t="shared" si="2"/>
        <v>-0.098190570704822525</v>
      </c>
      <c r="X14" s="8">
        <f t="shared" si="2"/>
        <v>0.042436019830900451</v>
      </c>
      <c r="Y14" s="10">
        <f t="shared" si="2"/>
        <v>-0.00636299184686247</v>
      </c>
      <c r="Z14" s="10">
        <f t="shared" si="2"/>
        <v>-0.0063629918468627545</v>
      </c>
    </row>
    <row r="15" spans="1:26" ht="15">
      <c r="A15" s="4" t="s">
        <v>51</v>
      </c>
      <c r="B15" s="4" t="s">
        <v>65</v>
      </c>
      <c r="C15" s="2">
        <f>IFERROR(Volumes!C15/'Bill Count'!C15*12,0)</f>
        <v>0</v>
      </c>
      <c r="D15" s="2">
        <f>IFERROR(Volumes!D15/'Bill Count'!D15*12,0)</f>
        <v>0</v>
      </c>
      <c r="E15" s="2">
        <f>IFERROR(Volumes!E15/'Bill Count'!E15*12,0)</f>
        <v>0</v>
      </c>
      <c r="F15" s="2">
        <f>IFERROR(Volumes!F15/'Bill Count'!F15*12,0)</f>
        <v>0</v>
      </c>
      <c r="G15" s="2">
        <f>IFERROR(Volumes!G15/'Bill Count'!G15*12,0)</f>
        <v>0</v>
      </c>
      <c r="H15" s="2">
        <f>IFERROR(Volumes!H15/'Bill Count'!H15*12,0)</f>
        <v>0</v>
      </c>
      <c r="I15" s="2">
        <f>IFERROR(Volumes!I15/'Bill Count'!I15*12,0)</f>
        <v>0</v>
      </c>
      <c r="J15" s="2">
        <f>IFERROR(Volumes!J15/'Bill Count'!J15*12,0)</f>
        <v>34392.048888888894</v>
      </c>
      <c r="K15" s="2">
        <f>IFERROR(Volumes!K15/'Bill Count'!K15*12,0)</f>
        <v>31458.417500000003</v>
      </c>
      <c r="L15" s="2">
        <f>IFERROR(Volumes!L15/'Bill Count'!L15*12,0)</f>
        <v>13662.630000000001</v>
      </c>
      <c r="M15" s="19">
        <f>IFERROR(Volumes!M15/'Bill Count'!M15*12,0)</f>
        <v>13662.630000000001</v>
      </c>
      <c r="N15" s="19">
        <f>IFERROR(Volumes!N15/'Bill Count'!N15*12,0)</f>
        <v>13662.630000000001</v>
      </c>
      <c r="P15" s="8">
        <f t="shared" si="3"/>
        <v>0</v>
      </c>
      <c r="Q15" s="8">
        <f t="shared" si="3"/>
        <v>0</v>
      </c>
      <c r="R15" s="8">
        <f t="shared" si="2"/>
        <v>0</v>
      </c>
      <c r="S15" s="8">
        <f t="shared" si="2"/>
        <v>0</v>
      </c>
      <c r="T15" s="8">
        <f t="shared" si="2"/>
        <v>0</v>
      </c>
      <c r="U15" s="8">
        <f t="shared" si="2"/>
        <v>0</v>
      </c>
      <c r="V15" s="8">
        <f t="shared" si="2"/>
        <v>0</v>
      </c>
      <c r="W15" s="8">
        <f t="shared" si="2"/>
        <v>-0.085299698147284997</v>
      </c>
      <c r="X15" s="8">
        <f t="shared" si="2"/>
        <v>-0.56569239377664182</v>
      </c>
      <c r="Y15" s="10">
        <f t="shared" si="2"/>
        <v>0</v>
      </c>
      <c r="Z15" s="10">
        <f t="shared" si="2"/>
        <v>0</v>
      </c>
    </row>
    <row r="16" spans="1:26" ht="15">
      <c r="A16" s="4" t="s">
        <v>52</v>
      </c>
      <c r="B16" s="4" t="s">
        <v>65</v>
      </c>
      <c r="C16" s="2">
        <f>IFERROR(Volumes!C16/'Bill Count'!C16*12,0)</f>
        <v>0</v>
      </c>
      <c r="D16" s="2">
        <f>IFERROR(Volumes!D16/'Bill Count'!D16*12,0)</f>
        <v>19666.596923076919</v>
      </c>
      <c r="E16" s="2">
        <f>IFERROR(Volumes!E16/'Bill Count'!E16*12,0)</f>
        <v>0</v>
      </c>
      <c r="F16" s="2">
        <f>IFERROR(Volumes!F16/'Bill Count'!F16*12,0)</f>
        <v>0</v>
      </c>
      <c r="G16" s="2">
        <f>IFERROR(Volumes!G16/'Bill Count'!G16*12,0)</f>
        <v>0</v>
      </c>
      <c r="H16" s="2">
        <f>IFERROR(Volumes!H16/'Bill Count'!H16*12,0)</f>
        <v>0</v>
      </c>
      <c r="I16" s="2">
        <f>IFERROR(Volumes!I16/'Bill Count'!I16*12,0)</f>
        <v>0</v>
      </c>
      <c r="J16" s="2">
        <f>IFERROR(Volumes!J16/'Bill Count'!J16*12,0)</f>
        <v>0</v>
      </c>
      <c r="K16" s="2">
        <f>IFERROR(Volumes!K16/'Bill Count'!K16*12,0)</f>
        <v>0</v>
      </c>
      <c r="L16" s="2">
        <f>IFERROR(Volumes!L16/'Bill Count'!L16*12,0)</f>
        <v>70919.389999999985</v>
      </c>
      <c r="M16" s="19">
        <f>IFERROR(Volumes!M16/'Bill Count'!M16*12,0)</f>
        <v>70919.389999999985</v>
      </c>
      <c r="N16" s="19">
        <f>IFERROR(Volumes!N16/'Bill Count'!N16*12,0)</f>
        <v>70919.389999999985</v>
      </c>
      <c r="P16" s="8">
        <f t="shared" si="3"/>
        <v>0</v>
      </c>
      <c r="Q16" s="8">
        <f t="shared" si="3"/>
        <v>-1</v>
      </c>
      <c r="R16" s="8">
        <f t="shared" si="2"/>
        <v>0</v>
      </c>
      <c r="S16" s="8">
        <f t="shared" si="2"/>
        <v>0</v>
      </c>
      <c r="T16" s="8">
        <f t="shared" si="2"/>
        <v>0</v>
      </c>
      <c r="U16" s="8">
        <f t="shared" si="2"/>
        <v>0</v>
      </c>
      <c r="V16" s="8">
        <f t="shared" si="2"/>
        <v>0</v>
      </c>
      <c r="W16" s="8">
        <f t="shared" si="2"/>
        <v>0</v>
      </c>
      <c r="X16" s="8">
        <f t="shared" si="2"/>
        <v>0</v>
      </c>
      <c r="Y16" s="10">
        <f t="shared" si="2"/>
        <v>0</v>
      </c>
      <c r="Z16" s="10">
        <f t="shared" si="2"/>
        <v>0</v>
      </c>
    </row>
    <row r="17" spans="1:26" ht="15">
      <c r="A17" s="4" t="s">
        <v>53</v>
      </c>
      <c r="B17" s="4" t="s">
        <v>65</v>
      </c>
      <c r="C17" s="2">
        <f>IFERROR(Volumes!C17/'Bill Count'!C17*12,0)</f>
        <v>0</v>
      </c>
      <c r="D17" s="2">
        <f>IFERROR(Volumes!D17/'Bill Count'!D17*12,0)</f>
        <v>0</v>
      </c>
      <c r="E17" s="2">
        <f>IFERROR(Volumes!E17/'Bill Count'!E17*12,0)</f>
        <v>0</v>
      </c>
      <c r="F17" s="2">
        <f>IFERROR(Volumes!F17/'Bill Count'!F17*12,0)</f>
        <v>0</v>
      </c>
      <c r="G17" s="2">
        <f>IFERROR(Volumes!G17/'Bill Count'!G17*12,0)</f>
        <v>0</v>
      </c>
      <c r="H17" s="2">
        <f>IFERROR(Volumes!H17/'Bill Count'!H17*12,0)</f>
        <v>0</v>
      </c>
      <c r="I17" s="2">
        <f>IFERROR(Volumes!I17/'Bill Count'!I17*12,0)</f>
        <v>0</v>
      </c>
      <c r="J17" s="2">
        <f>IFERROR(Volumes!J17/'Bill Count'!J17*12,0)</f>
        <v>0</v>
      </c>
      <c r="K17" s="2">
        <f>IFERROR(Volumes!K17/'Bill Count'!K17*12,0)</f>
        <v>0</v>
      </c>
      <c r="L17" s="2">
        <f>IFERROR(Volumes!L17/'Bill Count'!L17*12,0)</f>
        <v>0</v>
      </c>
      <c r="M17" s="19">
        <f>IFERROR(Volumes!M17/'Bill Count'!M17*12,0)</f>
        <v>0</v>
      </c>
      <c r="N17" s="19">
        <f>IFERROR(Volumes!N17/'Bill Count'!N17*12,0)</f>
        <v>0</v>
      </c>
      <c r="P17" s="8">
        <f t="shared" si="3"/>
        <v>0</v>
      </c>
      <c r="Q17" s="8">
        <f t="shared" si="3"/>
        <v>0</v>
      </c>
      <c r="R17" s="8">
        <f t="shared" si="2"/>
        <v>0</v>
      </c>
      <c r="S17" s="8">
        <f t="shared" si="2"/>
        <v>0</v>
      </c>
      <c r="T17" s="8">
        <f t="shared" si="2"/>
        <v>0</v>
      </c>
      <c r="U17" s="8">
        <f t="shared" si="2"/>
        <v>0</v>
      </c>
      <c r="V17" s="8">
        <f t="shared" si="2"/>
        <v>0</v>
      </c>
      <c r="W17" s="8">
        <f t="shared" si="2"/>
        <v>0</v>
      </c>
      <c r="X17" s="8">
        <f t="shared" si="2"/>
        <v>0</v>
      </c>
      <c r="Y17" s="10">
        <f t="shared" si="2"/>
        <v>0</v>
      </c>
      <c r="Z17" s="10">
        <f t="shared" si="2"/>
        <v>0</v>
      </c>
    </row>
    <row r="18" spans="1:26" ht="15">
      <c r="A18" s="4" t="s">
        <v>54</v>
      </c>
      <c r="B18" s="4" t="s">
        <v>65</v>
      </c>
      <c r="C18" s="2">
        <f>IFERROR(Volumes!C18/'Bill Count'!C18*12,0)</f>
        <v>0</v>
      </c>
      <c r="D18" s="2">
        <f>IFERROR(Volumes!D18/'Bill Count'!D18*12,0)</f>
        <v>0</v>
      </c>
      <c r="E18" s="2">
        <f>IFERROR(Volumes!E18/'Bill Count'!E18*12,0)</f>
        <v>0</v>
      </c>
      <c r="F18" s="2">
        <f>IFERROR(Volumes!F18/'Bill Count'!F18*12,0)</f>
        <v>0</v>
      </c>
      <c r="G18" s="2">
        <f>IFERROR(Volumes!G18/'Bill Count'!G18*12,0)</f>
        <v>0</v>
      </c>
      <c r="H18" s="2">
        <f>IFERROR(Volumes!H18/'Bill Count'!H18*12,0)</f>
        <v>0</v>
      </c>
      <c r="I18" s="2">
        <f>IFERROR(Volumes!I18/'Bill Count'!I18*12,0)</f>
        <v>0</v>
      </c>
      <c r="J18" s="2">
        <f>IFERROR(Volumes!J18/'Bill Count'!J18*12,0)</f>
        <v>0</v>
      </c>
      <c r="K18" s="2">
        <f>IFERROR(Volumes!K18/'Bill Count'!K18*12,0)</f>
        <v>0</v>
      </c>
      <c r="L18" s="2">
        <f>IFERROR(Volumes!L18/'Bill Count'!L18*12,0)</f>
        <v>0</v>
      </c>
      <c r="M18" s="19">
        <f>IFERROR(Volumes!M18/'Bill Count'!M18*12,0)</f>
        <v>0</v>
      </c>
      <c r="N18" s="19">
        <f>IFERROR(Volumes!N18/'Bill Count'!N18*12,0)</f>
        <v>0</v>
      </c>
      <c r="P18" s="8">
        <f t="shared" si="3"/>
        <v>0</v>
      </c>
      <c r="Q18" s="8">
        <f t="shared" si="3"/>
        <v>0</v>
      </c>
      <c r="R18" s="8">
        <f t="shared" si="2"/>
        <v>0</v>
      </c>
      <c r="S18" s="8">
        <f t="shared" si="2"/>
        <v>0</v>
      </c>
      <c r="T18" s="8">
        <f t="shared" si="2"/>
        <v>0</v>
      </c>
      <c r="U18" s="8">
        <f t="shared" si="2"/>
        <v>0</v>
      </c>
      <c r="V18" s="8">
        <f t="shared" si="2"/>
        <v>0</v>
      </c>
      <c r="W18" s="8">
        <f t="shared" si="2"/>
        <v>0</v>
      </c>
      <c r="X18" s="8">
        <f t="shared" si="2"/>
        <v>0</v>
      </c>
      <c r="Y18" s="10">
        <f t="shared" si="2"/>
        <v>0</v>
      </c>
      <c r="Z18" s="10">
        <f t="shared" si="2"/>
        <v>0</v>
      </c>
    </row>
    <row r="19" spans="1:26" ht="15">
      <c r="A19" s="4" t="s">
        <v>4</v>
      </c>
      <c r="B19" s="4" t="s">
        <v>64</v>
      </c>
      <c r="C19" s="2">
        <f>IFERROR(Volumes!C19/'Bill Count'!C19*12,0)</f>
        <v>265.18594052140946</v>
      </c>
      <c r="D19" s="2">
        <f>IFERROR(Volumes!D19/'Bill Count'!D19*12,0)</f>
        <v>259.99371484085299</v>
      </c>
      <c r="E19" s="2">
        <f>IFERROR(Volumes!E19/'Bill Count'!E19*12,0)</f>
        <v>269.60500218295454</v>
      </c>
      <c r="F19" s="2">
        <f>IFERROR(Volumes!F19/'Bill Count'!F19*12,0)</f>
        <v>256.0135297366985</v>
      </c>
      <c r="G19" s="2">
        <f>IFERROR(Volumes!G19/'Bill Count'!G19*12,0)</f>
        <v>263.76303985732631</v>
      </c>
      <c r="H19" s="2">
        <f>IFERROR(Volumes!H19/'Bill Count'!H19*12,0)</f>
        <v>266.20120800141473</v>
      </c>
      <c r="I19" s="2">
        <f>IFERROR(Volumes!I19/'Bill Count'!I19*12,0)</f>
        <v>269.33595035391158</v>
      </c>
      <c r="J19" s="2">
        <f>IFERROR(Volumes!J19/'Bill Count'!J19*12,0)</f>
        <v>244.90423802249285</v>
      </c>
      <c r="K19" s="2">
        <f>IFERROR(Volumes!K19/'Bill Count'!K19*12,0)</f>
        <v>259.06844941658272</v>
      </c>
      <c r="L19" s="2">
        <f>IFERROR(Volumes!L19/'Bill Count'!L19*12,0)</f>
        <v>262.19323243379262</v>
      </c>
      <c r="M19" s="19">
        <f>IFERROR(Volumes!M19/'Bill Count'!M19*12,0)</f>
        <v>250.70017607354302</v>
      </c>
      <c r="N19" s="19">
        <f>IFERROR(Volumes!N19/'Bill Count'!N19*12,0)</f>
        <v>250.70017607354299</v>
      </c>
      <c r="P19" s="8">
        <f t="shared" si="3"/>
        <v>-0.01957956621058984</v>
      </c>
      <c r="Q19" s="8">
        <f t="shared" si="3"/>
        <v>0.036967383415344467</v>
      </c>
      <c r="R19" s="8">
        <f t="shared" si="2"/>
        <v>-0.050412538106517892</v>
      </c>
      <c r="S19" s="8">
        <f t="shared" si="2"/>
        <v>0.030269924127048754</v>
      </c>
      <c r="T19" s="8">
        <f t="shared" si="2"/>
        <v>0.0092437823942553392</v>
      </c>
      <c r="U19" s="8">
        <f t="shared" si="2"/>
        <v>0.011775838194093387</v>
      </c>
      <c r="V19" s="8">
        <f t="shared" si="2"/>
        <v>-0.090710921803476632</v>
      </c>
      <c r="W19" s="8">
        <f t="shared" si="2"/>
        <v>0.05783571369960934</v>
      </c>
      <c r="X19" s="8">
        <f t="shared" si="2"/>
        <v>0.012061611609776665</v>
      </c>
      <c r="Y19" s="10">
        <f t="shared" si="2"/>
        <v>-0.043834298290486011</v>
      </c>
      <c r="Z19" s="10">
        <f t="shared" si="2"/>
        <v>-1.1336932376970683E-16</v>
      </c>
    </row>
    <row r="20" spans="1:26" ht="15">
      <c r="A20" s="4" t="s">
        <v>42</v>
      </c>
      <c r="B20" s="4" t="s">
        <v>67</v>
      </c>
      <c r="C20" s="2">
        <f>IFERROR(Volumes!C20/'Bill Count'!C20*12,0)</f>
        <v>141.12179472140747</v>
      </c>
      <c r="D20" s="2">
        <f>IFERROR(Volumes!D20/'Bill Count'!D20*12,0)</f>
        <v>153.70570243034925</v>
      </c>
      <c r="E20" s="2">
        <f>IFERROR(Volumes!E20/'Bill Count'!E20*12,0)</f>
        <v>156.3532696897415</v>
      </c>
      <c r="F20" s="2">
        <f>IFERROR(Volumes!F20/'Bill Count'!F20*12,0)</f>
        <v>156.28950610110815</v>
      </c>
      <c r="G20" s="2">
        <f>IFERROR(Volumes!G20/'Bill Count'!G20*12,0)</f>
        <v>178.44633333333886</v>
      </c>
      <c r="H20" s="2">
        <f>IFERROR(Volumes!H20/'Bill Count'!H20*12,0)</f>
        <v>309.66422203532119</v>
      </c>
      <c r="I20" s="2">
        <f>IFERROR(Volumes!I20/'Bill Count'!I20*12,0)</f>
        <v>175.34943212547554</v>
      </c>
      <c r="J20" s="2">
        <f>IFERROR(Volumes!J20/'Bill Count'!J20*12,0)</f>
        <v>106.59065475318593</v>
      </c>
      <c r="K20" s="2">
        <f>IFERROR(Volumes!K20/'Bill Count'!K20*12,0)</f>
        <v>113.11884373690823</v>
      </c>
      <c r="L20" s="2">
        <f>IFERROR(Volumes!L20/'Bill Count'!L20*12,0)</f>
        <v>107.0099582753825</v>
      </c>
      <c r="M20" s="19">
        <f>IFERROR(Volumes!M20/'Bill Count'!M20*12,0)</f>
        <v>109.077463504017</v>
      </c>
      <c r="N20" s="19">
        <f>IFERROR(Volumes!N20/'Bill Count'!N20*12,0)</f>
        <v>109.07701927163438</v>
      </c>
      <c r="P20" s="8">
        <f t="shared" si="3"/>
        <v>0.089170547566972402</v>
      </c>
      <c r="Q20" s="8">
        <f t="shared" si="3"/>
        <v>0.017224912397716504</v>
      </c>
      <c r="R20" s="8">
        <f t="shared" si="2"/>
        <v>-0.00040781743010477925</v>
      </c>
      <c r="S20" s="8">
        <f t="shared" si="2"/>
        <v>0.14176784983821517</v>
      </c>
      <c r="T20" s="8">
        <f t="shared" si="2"/>
        <v>0.73533530362244259</v>
      </c>
      <c r="U20" s="8">
        <f t="shared" si="2"/>
        <v>-0.43374332697215928</v>
      </c>
      <c r="V20" s="8">
        <f t="shared" si="2"/>
        <v>-0.39212432306645623</v>
      </c>
      <c r="W20" s="8">
        <f t="shared" si="2"/>
        <v>0.061245415921672798</v>
      </c>
      <c r="X20" s="8">
        <f t="shared" si="2"/>
        <v>-0.054004136355334166</v>
      </c>
      <c r="Y20" s="10">
        <f t="shared" si="2"/>
        <v>0.019320680635291201</v>
      </c>
      <c r="Z20" s="10">
        <f t="shared" si="2"/>
        <v>-4.0726321308648944E-06</v>
      </c>
    </row>
    <row r="21" spans="1:26" ht="15">
      <c r="A21" s="4" t="s">
        <v>39</v>
      </c>
      <c r="B21" s="4" t="s">
        <v>67</v>
      </c>
      <c r="C21" s="2">
        <f>IFERROR(Volumes!C21/'Bill Count'!C21*12,0)</f>
        <v>442.25073954984043</v>
      </c>
      <c r="D21" s="2">
        <f>IFERROR(Volumes!D21/'Bill Count'!D21*12,0)</f>
        <v>334.09087744742709</v>
      </c>
      <c r="E21" s="2">
        <f>IFERROR(Volumes!E21/'Bill Count'!E21*12,0)</f>
        <v>334.60798331015462</v>
      </c>
      <c r="F21" s="2">
        <f>IFERROR(Volumes!F21/'Bill Count'!F21*12,0)</f>
        <v>211.77993468321404</v>
      </c>
      <c r="G21" s="2">
        <f>IFERROR(Volumes!G21/'Bill Count'!G21*12,0)</f>
        <v>222.99029925187043</v>
      </c>
      <c r="H21" s="2">
        <f>IFERROR(Volumes!H21/'Bill Count'!H21*12,0)</f>
        <v>374.61188735770088</v>
      </c>
      <c r="I21" s="2">
        <f>IFERROR(Volumes!I21/'Bill Count'!I21*12,0)</f>
        <v>192.73663561644025</v>
      </c>
      <c r="J21" s="2">
        <f>IFERROR(Volumes!J21/'Bill Count'!J21*12,0)</f>
        <v>197.85292733564017</v>
      </c>
      <c r="K21" s="2">
        <f>IFERROR(Volumes!K21/'Bill Count'!K21*12,0)</f>
        <v>235.84969973890335</v>
      </c>
      <c r="L21" s="2">
        <f>IFERROR(Volumes!L21/'Bill Count'!L21*12,0)</f>
        <v>185.69625463535232</v>
      </c>
      <c r="M21" s="19">
        <f>IFERROR(Volumes!M21/'Bill Count'!M21*12,0)</f>
        <v>206.69168991452995</v>
      </c>
      <c r="N21" s="19">
        <f>IFERROR(Volumes!N21/'Bill Count'!N21*12,0)</f>
        <v>206.69230204282087</v>
      </c>
      <c r="P21" s="8">
        <f t="shared" si="3"/>
        <v>-0.24456683150492284</v>
      </c>
      <c r="Q21" s="8">
        <f t="shared" si="3"/>
        <v>0.0015478000078254315</v>
      </c>
      <c r="R21" s="8">
        <f t="shared" si="2"/>
        <v>-0.36708044862482819</v>
      </c>
      <c r="S21" s="8">
        <f t="shared" si="2"/>
        <v>0.052934025999323987</v>
      </c>
      <c r="T21" s="8">
        <f t="shared" si="2"/>
        <v>0.67994701390382861</v>
      </c>
      <c r="U21" s="8">
        <f t="shared" si="2"/>
        <v>-0.48550315107218078</v>
      </c>
      <c r="V21" s="8">
        <f t="shared" si="2"/>
        <v>0.026545507048186257</v>
      </c>
      <c r="W21" s="8">
        <f t="shared" si="2"/>
        <v>0.19204554066973686</v>
      </c>
      <c r="X21" s="8">
        <f t="shared" si="2"/>
        <v>-0.21265002736519589</v>
      </c>
      <c r="Y21" s="10">
        <f t="shared" si="2"/>
        <v>0.11306332117686436</v>
      </c>
      <c r="Z21" s="10">
        <f t="shared" si="2"/>
        <v>2.9615524996575982E-06</v>
      </c>
    </row>
    <row r="22" spans="1:26" ht="15">
      <c r="A22" s="4" t="s">
        <v>0</v>
      </c>
      <c r="B22" s="4" t="s">
        <v>66</v>
      </c>
      <c r="C22" s="2">
        <f>IFERROR(Volumes!C22/'Bill Count'!C22*12,0)</f>
        <v>1309.6020918845918</v>
      </c>
      <c r="D22" s="2">
        <f>IFERROR(Volumes!D22/'Bill Count'!D22*12,0)</f>
        <v>1277.4207750953162</v>
      </c>
      <c r="E22" s="2">
        <f>IFERROR(Volumes!E22/'Bill Count'!E22*12,0)</f>
        <v>1294.6975826032017</v>
      </c>
      <c r="F22" s="2">
        <f>IFERROR(Volumes!F22/'Bill Count'!F22*12,0)</f>
        <v>1301.8223175416206</v>
      </c>
      <c r="G22" s="2">
        <f>IFERROR(Volumes!G22/'Bill Count'!G22*12,0)</f>
        <v>1365.8117782515997</v>
      </c>
      <c r="H22" s="2">
        <f>IFERROR(Volumes!H22/'Bill Count'!H22*12,0)</f>
        <v>1362.5898504856498</v>
      </c>
      <c r="I22" s="2">
        <f>IFERROR(Volumes!I22/'Bill Count'!I22*12,0)</f>
        <v>1286.6359627677457</v>
      </c>
      <c r="J22" s="2">
        <f>IFERROR(Volumes!J22/'Bill Count'!J22*12,0)</f>
        <v>1093.8372875058055</v>
      </c>
      <c r="K22" s="2">
        <f>IFERROR(Volumes!K22/'Bill Count'!K22*12,0)</f>
        <v>987.64318118174174</v>
      </c>
      <c r="L22" s="2">
        <f>IFERROR(Volumes!L22/'Bill Count'!L22*12,0)</f>
        <v>1120.2815480933409</v>
      </c>
      <c r="M22" s="19">
        <f>IFERROR(Volumes!M22/'Bill Count'!M22*12,0)</f>
        <v>1164.9703840144759</v>
      </c>
      <c r="N22" s="19">
        <f>IFERROR(Volumes!N22/'Bill Count'!N22*12,0)</f>
        <v>1211.4418897112448</v>
      </c>
      <c r="P22" s="8">
        <f t="shared" si="3"/>
        <v>-0.024573354753095137</v>
      </c>
      <c r="Q22" s="8">
        <f t="shared" si="3"/>
        <v>0.013524758517095763</v>
      </c>
      <c r="R22" s="8">
        <f t="shared" si="2"/>
        <v>0.0055030109225147773</v>
      </c>
      <c r="S22" s="8">
        <f t="shared" si="2"/>
        <v>0.049153759194125415</v>
      </c>
      <c r="T22" s="8">
        <f t="shared" si="2"/>
        <v>-0.0023589837320588448</v>
      </c>
      <c r="U22" s="8">
        <f t="shared" si="2"/>
        <v>-0.055742296693926531</v>
      </c>
      <c r="V22" s="8">
        <f t="shared" si="2"/>
        <v>-0.14984710581787367</v>
      </c>
      <c r="W22" s="8">
        <f t="shared" si="2"/>
        <v>-0.097084006494430442</v>
      </c>
      <c r="X22" s="8">
        <f t="shared" si="2"/>
        <v>0.13429786125075432</v>
      </c>
      <c r="Y22" s="10">
        <f t="shared" si="2"/>
        <v>0.039890718540524943</v>
      </c>
      <c r="Z22" s="10">
        <f t="shared" si="2"/>
        <v>0.039890718540525075</v>
      </c>
    </row>
    <row r="23" spans="1:26" ht="15">
      <c r="A23" s="4" t="s">
        <v>37</v>
      </c>
      <c r="B23" s="4" t="s">
        <v>66</v>
      </c>
      <c r="C23" s="2">
        <f>IFERROR(Volumes!C23/'Bill Count'!C23*12,0)</f>
        <v>3707.4282051282025</v>
      </c>
      <c r="D23" s="2">
        <f>IFERROR(Volumes!D23/'Bill Count'!D23*12,0)</f>
        <v>3762.4747682119178</v>
      </c>
      <c r="E23" s="2">
        <f>IFERROR(Volumes!E23/'Bill Count'!E23*12,0)</f>
        <v>4086.0465358090178</v>
      </c>
      <c r="F23" s="2">
        <f>IFERROR(Volumes!F23/'Bill Count'!F23*12,0)</f>
        <v>4283.410376398775</v>
      </c>
      <c r="G23" s="2">
        <f>IFERROR(Volumes!G23/'Bill Count'!G23*12,0)</f>
        <v>4426.0592727272669</v>
      </c>
      <c r="H23" s="2">
        <f>IFERROR(Volumes!H23/'Bill Count'!H23*12,0)</f>
        <v>4423.860538384838</v>
      </c>
      <c r="I23" s="2">
        <f>IFERROR(Volumes!I23/'Bill Count'!I23*12,0)</f>
        <v>4410.1871761786542</v>
      </c>
      <c r="J23" s="2">
        <f>IFERROR(Volumes!J23/'Bill Count'!J23*12,0)</f>
        <v>1874.2514167812933</v>
      </c>
      <c r="K23" s="2">
        <f>IFERROR(Volumes!K23/'Bill Count'!K23*12,0)</f>
        <v>1718.3888465845466</v>
      </c>
      <c r="L23" s="2">
        <f>IFERROR(Volumes!L23/'Bill Count'!L23*12,0)</f>
        <v>3231.1545867531977</v>
      </c>
      <c r="M23" s="19">
        <f>IFERROR(Volumes!M23/'Bill Count'!M23*12,0)</f>
        <v>3360.0476649342963</v>
      </c>
      <c r="N23" s="19">
        <f>IFERROR(Volumes!N23/'Bill Count'!N23*12,0)</f>
        <v>3494.0823806189383</v>
      </c>
      <c r="P23" s="8">
        <f t="shared" si="3"/>
        <v>0.014847641016371812</v>
      </c>
      <c r="Q23" s="8">
        <f t="shared" si="3"/>
        <v>0.085999717614285709</v>
      </c>
      <c r="R23" s="8">
        <f t="shared" si="3"/>
        <v>0.048301907200545426</v>
      </c>
      <c r="S23" s="8">
        <f t="shared" si="3"/>
        <v>0.033302645274072999</v>
      </c>
      <c r="T23" s="8">
        <f t="shared" si="3"/>
        <v>-0.0004967701982612812</v>
      </c>
      <c r="U23" s="8">
        <f t="shared" si="3"/>
        <v>-0.0030908212606485077</v>
      </c>
      <c r="V23" s="8">
        <f t="shared" si="3"/>
        <v>-0.57501771650306743</v>
      </c>
      <c r="W23" s="8">
        <f t="shared" si="3"/>
        <v>-0.083159905230011252</v>
      </c>
      <c r="X23" s="8">
        <f t="shared" si="3"/>
        <v>0.88033959436795106</v>
      </c>
      <c r="Y23" s="10">
        <f t="shared" si="3"/>
        <v>0.039890718540525144</v>
      </c>
      <c r="Z23" s="10">
        <f t="shared" si="3"/>
        <v>0.039890718540524894</v>
      </c>
    </row>
    <row r="24" spans="1:26" ht="15">
      <c r="A24" s="4" t="s">
        <v>1</v>
      </c>
      <c r="B24" s="4" t="s">
        <v>66</v>
      </c>
      <c r="C24" s="2">
        <f>IFERROR(Volumes!C24/'Bill Count'!C24*12,0)</f>
        <v>3071.2897493517735</v>
      </c>
      <c r="D24" s="2">
        <f>IFERROR(Volumes!D24/'Bill Count'!D24*12,0)</f>
        <v>3130.1803569271424</v>
      </c>
      <c r="E24" s="2">
        <f>IFERROR(Volumes!E24/'Bill Count'!E24*12,0)</f>
        <v>3290.538387754028</v>
      </c>
      <c r="F24" s="2">
        <f>IFERROR(Volumes!F24/'Bill Count'!F24*12,0)</f>
        <v>3248.694914849124</v>
      </c>
      <c r="G24" s="2">
        <f>IFERROR(Volumes!G24/'Bill Count'!G24*12,0)</f>
        <v>3299.2145900220876</v>
      </c>
      <c r="H24" s="2">
        <f>IFERROR(Volumes!H24/'Bill Count'!H24*12,0)</f>
        <v>3211.7786774527449</v>
      </c>
      <c r="I24" s="2">
        <f>IFERROR(Volumes!I24/'Bill Count'!I24*12,0)</f>
        <v>3328.203668866875</v>
      </c>
      <c r="J24" s="2">
        <f>IFERROR(Volumes!J24/'Bill Count'!J24*12,0)</f>
        <v>3222.0490306040692</v>
      </c>
      <c r="K24" s="2">
        <f>IFERROR(Volumes!K24/'Bill Count'!K24*12,0)</f>
        <v>2792.2974640849466</v>
      </c>
      <c r="L24" s="2">
        <f>IFERROR(Volumes!L24/'Bill Count'!L24*12,0)</f>
        <v>3028.1709876025147</v>
      </c>
      <c r="M24" s="19">
        <f>IFERROR(Volumes!M24/'Bill Count'!M24*12,0)</f>
        <v>2972.7788567189882</v>
      </c>
      <c r="N24" s="19">
        <f>IFERROR(Volumes!N24/'Bill Count'!N24*12,0)</f>
        <v>2918.3999738245539</v>
      </c>
      <c r="P24" s="8">
        <f t="shared" si="3"/>
        <v>0.019174552836572441</v>
      </c>
      <c r="Q24" s="8">
        <f t="shared" si="3"/>
        <v>0.05122964575252368</v>
      </c>
      <c r="R24" s="8">
        <f t="shared" si="3"/>
        <v>-0.012716299879869962</v>
      </c>
      <c r="S24" s="8">
        <f t="shared" si="3"/>
        <v>0.015550760073544749</v>
      </c>
      <c r="T24" s="8">
        <f t="shared" si="3"/>
        <v>-0.026502038646948795</v>
      </c>
      <c r="U24" s="8">
        <f t="shared" si="3"/>
        <v>0.036249381762029291</v>
      </c>
      <c r="V24" s="8">
        <f t="shared" si="3"/>
        <v>-0.031895475404889302</v>
      </c>
      <c r="W24" s="8">
        <f t="shared" si="3"/>
        <v>-0.13337834478532218</v>
      </c>
      <c r="X24" s="8">
        <f t="shared" si="3"/>
        <v>0.084472921152354885</v>
      </c>
      <c r="Y24" s="10">
        <f t="shared" si="3"/>
        <v>-0.018292273161028463</v>
      </c>
      <c r="Z24" s="10">
        <f t="shared" si="3"/>
        <v>-0.018292273161028709</v>
      </c>
    </row>
    <row r="25" spans="1:26" ht="15">
      <c r="A25" s="4" t="s">
        <v>38</v>
      </c>
      <c r="B25" s="4" t="s">
        <v>66</v>
      </c>
      <c r="C25" s="2">
        <f>IFERROR(Volumes!C25/'Bill Count'!C25*12,0)</f>
        <v>4955.798193189732</v>
      </c>
      <c r="D25" s="2">
        <f>IFERROR(Volumes!D25/'Bill Count'!D25*12,0)</f>
        <v>5130.3157579050203</v>
      </c>
      <c r="E25" s="2">
        <f>IFERROR(Volumes!E25/'Bill Count'!E25*12,0)</f>
        <v>5383.0104115639369</v>
      </c>
      <c r="F25" s="2">
        <f>IFERROR(Volumes!F25/'Bill Count'!F25*12,0)</f>
        <v>5555.990395469601</v>
      </c>
      <c r="G25" s="2">
        <f>IFERROR(Volumes!G25/'Bill Count'!G25*12,0)</f>
        <v>5752.6579484845952</v>
      </c>
      <c r="H25" s="2">
        <f>IFERROR(Volumes!H25/'Bill Count'!H25*12,0)</f>
        <v>5678.011253985127</v>
      </c>
      <c r="I25" s="2">
        <f>IFERROR(Volumes!I25/'Bill Count'!I25*12,0)</f>
        <v>5881.7683175416114</v>
      </c>
      <c r="J25" s="2">
        <f>IFERROR(Volumes!J25/'Bill Count'!J25*12,0)</f>
        <v>6719.6247822862588</v>
      </c>
      <c r="K25" s="2">
        <f>IFERROR(Volumes!K25/'Bill Count'!K25*12,0)</f>
        <v>6107.4969827849618</v>
      </c>
      <c r="L25" s="2">
        <f>IFERROR(Volumes!L25/'Bill Count'!L25*12,0)</f>
        <v>6787.7359420864759</v>
      </c>
      <c r="M25" s="19">
        <f>IFERROR(Volumes!M25/'Bill Count'!M25*12,0)</f>
        <v>6663.5728220888986</v>
      </c>
      <c r="N25" s="19">
        <f>IFERROR(Volumes!N25/'Bill Count'!N25*12,0)</f>
        <v>6541.6809277988432</v>
      </c>
      <c r="P25" s="8">
        <f t="shared" si="3"/>
        <v>0.035214824718873869</v>
      </c>
      <c r="Q25" s="8">
        <f t="shared" si="3"/>
        <v>0.049255185369351466</v>
      </c>
      <c r="R25" s="8">
        <f t="shared" si="3"/>
        <v>0.032134432349241522</v>
      </c>
      <c r="S25" s="8">
        <f t="shared" si="3"/>
        <v>0.03539738894713685</v>
      </c>
      <c r="T25" s="8">
        <f t="shared" si="3"/>
        <v>-0.012976035628736119</v>
      </c>
      <c r="U25" s="8">
        <f t="shared" si="3"/>
        <v>0.0358852870207816</v>
      </c>
      <c r="V25" s="8">
        <f t="shared" si="3"/>
        <v>0.14244975652064518</v>
      </c>
      <c r="W25" s="8">
        <f t="shared" si="3"/>
        <v>-0.091095532761730935</v>
      </c>
      <c r="X25" s="8">
        <f t="shared" si="3"/>
        <v>0.11137769878869944</v>
      </c>
      <c r="Y25" s="10">
        <f t="shared" si="3"/>
        <v>-0.018292273161028549</v>
      </c>
      <c r="Z25" s="10">
        <f t="shared" si="3"/>
        <v>-0.018292273161028463</v>
      </c>
    </row>
    <row r="26" spans="1:26" ht="15">
      <c r="A26" s="4" t="s">
        <v>2</v>
      </c>
      <c r="B26" s="4" t="s">
        <v>66</v>
      </c>
      <c r="C26" s="2">
        <f>IFERROR(Volumes!C26/'Bill Count'!C26*12,0)</f>
        <v>14454.859225225204</v>
      </c>
      <c r="D26" s="2">
        <f>IFERROR(Volumes!D26/'Bill Count'!D26*12,0)</f>
        <v>14287.321869328533</v>
      </c>
      <c r="E26" s="2">
        <f>IFERROR(Volumes!E26/'Bill Count'!E26*12,0)</f>
        <v>14076.12701275045</v>
      </c>
      <c r="F26" s="2">
        <f>IFERROR(Volumes!F26/'Bill Count'!F26*12,0)</f>
        <v>13289.189741538477</v>
      </c>
      <c r="G26" s="2">
        <f>IFERROR(Volumes!G26/'Bill Count'!G26*12,0)</f>
        <v>13198.654133574046</v>
      </c>
      <c r="H26" s="2">
        <f>IFERROR(Volumes!H26/'Bill Count'!H26*12,0)</f>
        <v>12598.739148936173</v>
      </c>
      <c r="I26" s="2">
        <f>IFERROR(Volumes!I26/'Bill Count'!I26*12,0)</f>
        <v>12769.597043705555</v>
      </c>
      <c r="J26" s="2">
        <f>IFERROR(Volumes!J26/'Bill Count'!J26*12,0)</f>
        <v>13862.959852660993</v>
      </c>
      <c r="K26" s="2">
        <f>IFERROR(Volumes!K26/'Bill Count'!K26*12,0)</f>
        <v>11816.544171779136</v>
      </c>
      <c r="L26" s="2">
        <f>IFERROR(Volumes!L26/'Bill Count'!L26*12,0)</f>
        <v>12458.399969624095</v>
      </c>
      <c r="M26" s="19">
        <f>IFERROR(Volumes!M26/'Bill Count'!M26*12,0)</f>
        <v>12242.114515427342</v>
      </c>
      <c r="N26" s="19">
        <f>IFERROR(Volumes!N26/'Bill Count'!N26*12,0)</f>
        <v>12029.583909189487</v>
      </c>
      <c r="P26" s="8">
        <f t="shared" si="3"/>
        <v>-0.011590383087529585</v>
      </c>
      <c r="Q26" s="8">
        <f t="shared" si="3"/>
        <v>-0.014781976532037618</v>
      </c>
      <c r="R26" s="8">
        <f t="shared" si="3"/>
        <v>-0.055905809211521662</v>
      </c>
      <c r="S26" s="8">
        <f t="shared" si="3"/>
        <v>-0.006812725961872706</v>
      </c>
      <c r="T26" s="8">
        <f t="shared" si="3"/>
        <v>-0.045452739238907768</v>
      </c>
      <c r="U26" s="8">
        <f t="shared" si="3"/>
        <v>0.013561507445275534</v>
      </c>
      <c r="V26" s="8">
        <f t="shared" si="3"/>
        <v>0.085622342287956829</v>
      </c>
      <c r="W26" s="8">
        <f t="shared" si="3"/>
        <v>-0.14761751477546461</v>
      </c>
      <c r="X26" s="8">
        <f t="shared" si="3"/>
        <v>0.054318402107603608</v>
      </c>
      <c r="Y26" s="10">
        <f t="shared" si="3"/>
        <v>-0.017360612496315569</v>
      </c>
      <c r="Z26" s="10">
        <f t="shared" si="3"/>
        <v>-0.017360612496315635</v>
      </c>
    </row>
    <row r="27" spans="1:26" ht="15">
      <c r="A27" s="4" t="s">
        <v>3</v>
      </c>
      <c r="B27" s="4" t="s">
        <v>66</v>
      </c>
      <c r="C27" s="2">
        <f>IFERROR(Volumes!C27/'Bill Count'!C27*12,0)</f>
        <v>24232.997604469259</v>
      </c>
      <c r="D27" s="2">
        <f>IFERROR(Volumes!D27/'Bill Count'!D27*12,0)</f>
        <v>25459.196963562674</v>
      </c>
      <c r="E27" s="2">
        <f>IFERROR(Volumes!E27/'Bill Count'!E27*12,0)</f>
        <v>26928.678214058567</v>
      </c>
      <c r="F27" s="2">
        <f>IFERROR(Volumes!F27/'Bill Count'!F27*12,0)</f>
        <v>26941.764718076389</v>
      </c>
      <c r="G27" s="2">
        <f>IFERROR(Volumes!G27/'Bill Count'!G27*12,0)</f>
        <v>26902.199168195664</v>
      </c>
      <c r="H27" s="2">
        <f>IFERROR(Volumes!H27/'Bill Count'!H27*12,0)</f>
        <v>26876.258563698291</v>
      </c>
      <c r="I27" s="2">
        <f>IFERROR(Volumes!I27/'Bill Count'!I27*12,0)</f>
        <v>27079.119769154309</v>
      </c>
      <c r="J27" s="2">
        <f>IFERROR(Volumes!J27/'Bill Count'!J27*12,0)</f>
        <v>26534.165966628691</v>
      </c>
      <c r="K27" s="2">
        <f>IFERROR(Volumes!K27/'Bill Count'!K27*12,0)</f>
        <v>23587.19015048958</v>
      </c>
      <c r="L27" s="2">
        <f>IFERROR(Volumes!L27/'Bill Count'!L27*12,0)</f>
        <v>25575.557026655319</v>
      </c>
      <c r="M27" s="19">
        <f>IFERROR(Volumes!M27/'Bill Count'!M27*12,0)</f>
        <v>25131.549691738132</v>
      </c>
      <c r="N27" s="19">
        <f>IFERROR(Volumes!N27/'Bill Count'!N27*12,0)</f>
        <v>24695.250596107966</v>
      </c>
      <c r="P27" s="8">
        <f t="shared" si="3"/>
        <v>0.050600399468007547</v>
      </c>
      <c r="Q27" s="8">
        <f t="shared" si="3"/>
        <v>0.057719073095629146</v>
      </c>
      <c r="R27" s="8">
        <f t="shared" si="3"/>
        <v>0.00048596904436955978</v>
      </c>
      <c r="S27" s="8">
        <f t="shared" si="3"/>
        <v>-0.0014685582141610177</v>
      </c>
      <c r="T27" s="8">
        <f t="shared" si="3"/>
        <v>-0.00096425590841809348</v>
      </c>
      <c r="U27" s="8">
        <f t="shared" si="3"/>
        <v>0.0075479704503967782</v>
      </c>
      <c r="V27" s="8">
        <f t="shared" si="3"/>
        <v>-0.020124502095019092</v>
      </c>
      <c r="W27" s="8">
        <f t="shared" si="3"/>
        <v>-0.11106344250071562</v>
      </c>
      <c r="X27" s="8">
        <f t="shared" si="3"/>
        <v>0.084298590187287234</v>
      </c>
      <c r="Y27" s="10">
        <f t="shared" si="3"/>
        <v>-0.017360612496315698</v>
      </c>
      <c r="Z27" s="10">
        <f t="shared" si="3"/>
        <v>-0.017360612496315604</v>
      </c>
    </row>
    <row r="28" spans="1:26" ht="15">
      <c r="A28" s="4" t="s">
        <v>55</v>
      </c>
      <c r="B28" s="4" t="s">
        <v>65</v>
      </c>
      <c r="C28" s="2">
        <f>IFERROR(Volumes!C28/'Bill Count'!C28*12,0)</f>
        <v>0</v>
      </c>
      <c r="D28" s="2">
        <f>IFERROR(Volumes!D28/'Bill Count'!D28*12,0)</f>
        <v>0</v>
      </c>
      <c r="E28" s="2">
        <f>IFERROR(Volumes!E28/'Bill Count'!E28*12,0)</f>
        <v>0</v>
      </c>
      <c r="F28" s="2">
        <f>IFERROR(Volumes!F28/'Bill Count'!F28*12,0)</f>
        <v>0</v>
      </c>
      <c r="G28" s="2">
        <f>IFERROR(Volumes!G28/'Bill Count'!G28*12,0)</f>
        <v>0</v>
      </c>
      <c r="H28" s="2">
        <f>IFERROR(Volumes!H28/'Bill Count'!H28*12,0)</f>
        <v>0</v>
      </c>
      <c r="I28" s="2">
        <f>IFERROR(Volumes!I28/'Bill Count'!I28*12,0)</f>
        <v>0</v>
      </c>
      <c r="J28" s="2">
        <f>IFERROR(Volumes!J28/'Bill Count'!J28*12,0)</f>
        <v>0</v>
      </c>
      <c r="K28" s="2">
        <f>IFERROR(Volumes!K28/'Bill Count'!K28*12,0)</f>
        <v>0</v>
      </c>
      <c r="L28" s="2">
        <f>IFERROR(Volumes!L28/'Bill Count'!L28*12,0)</f>
        <v>0</v>
      </c>
      <c r="M28" s="19">
        <f>IFERROR(Volumes!M28/'Bill Count'!M28*12,0)</f>
        <v>0</v>
      </c>
      <c r="N28" s="19">
        <f>IFERROR(Volumes!N28/'Bill Count'!N28*12,0)</f>
        <v>0</v>
      </c>
      <c r="P28" s="8">
        <f t="shared" si="3"/>
        <v>0</v>
      </c>
      <c r="Q28" s="8">
        <f t="shared" si="3"/>
        <v>0</v>
      </c>
      <c r="R28" s="8">
        <f t="shared" si="3"/>
        <v>0</v>
      </c>
      <c r="S28" s="8">
        <f t="shared" si="3"/>
        <v>0</v>
      </c>
      <c r="T28" s="8">
        <f t="shared" si="3"/>
        <v>0</v>
      </c>
      <c r="U28" s="8">
        <f t="shared" si="3"/>
        <v>0</v>
      </c>
      <c r="V28" s="8">
        <f t="shared" si="3"/>
        <v>0</v>
      </c>
      <c r="W28" s="8">
        <f t="shared" si="3"/>
        <v>0</v>
      </c>
      <c r="X28" s="8">
        <f t="shared" si="3"/>
        <v>0</v>
      </c>
      <c r="Y28" s="10">
        <f t="shared" si="3"/>
        <v>0</v>
      </c>
      <c r="Z28" s="10">
        <f t="shared" si="3"/>
        <v>0</v>
      </c>
    </row>
    <row r="29" spans="1:26" ht="15">
      <c r="A29" s="4" t="s">
        <v>41</v>
      </c>
      <c r="B29" s="4" t="s">
        <v>65</v>
      </c>
      <c r="C29" s="2">
        <f>IFERROR(Volumes!C29/'Bill Count'!C29*12,0)</f>
        <v>540951.36676923092</v>
      </c>
      <c r="D29" s="2">
        <f>IFERROR(Volumes!D29/'Bill Count'!D29*12,0)</f>
        <v>531818.12098522147</v>
      </c>
      <c r="E29" s="2">
        <f>IFERROR(Volumes!E29/'Bill Count'!E29*12,0)</f>
        <v>504887.97834146325</v>
      </c>
      <c r="F29" s="2">
        <f>IFERROR(Volumes!F29/'Bill Count'!F29*12,0)</f>
        <v>545182.02710900456</v>
      </c>
      <c r="G29" s="2">
        <f>IFERROR(Volumes!G29/'Bill Count'!G29*12,0)</f>
        <v>531186.99444444454</v>
      </c>
      <c r="H29" s="2">
        <f>IFERROR(Volumes!H29/'Bill Count'!H29*12,0)</f>
        <v>522053.70000000007</v>
      </c>
      <c r="I29" s="2">
        <f>IFERROR(Volumes!I29/'Bill Count'!I29*12,0)</f>
        <v>577985.86111111124</v>
      </c>
      <c r="J29" s="2">
        <f>IFERROR(Volumes!J29/'Bill Count'!J29*12,0)</f>
        <v>555066.82277777779</v>
      </c>
      <c r="K29" s="2">
        <f>IFERROR(Volumes!K29/'Bill Count'!K29*12,0)</f>
        <v>555616.30175115203</v>
      </c>
      <c r="L29" s="2">
        <f>IFERROR(Volumes!L29/'Bill Count'!L29*12,0)</f>
        <v>530317.79888888879</v>
      </c>
      <c r="M29" s="19">
        <f>IFERROR(Volumes!M29/'Bill Count'!M29*12,0)</f>
        <v>530317.79888888879</v>
      </c>
      <c r="N29" s="19">
        <f>IFERROR(Volumes!N29/'Bill Count'!N29*12,0)</f>
        <v>530317.79888888879</v>
      </c>
      <c r="P29" s="8">
        <f t="shared" si="3"/>
        <v>-0.016883672627646187</v>
      </c>
      <c r="Q29" s="8">
        <f t="shared" si="3"/>
        <v>-0.050637880848942649</v>
      </c>
      <c r="R29" s="8">
        <f t="shared" si="3"/>
        <v>0.079807898971779118</v>
      </c>
      <c r="S29" s="8">
        <f t="shared" si="3"/>
        <v>-0.025670385245040048</v>
      </c>
      <c r="T29" s="8">
        <f t="shared" si="3"/>
        <v>-0.017194122860626063</v>
      </c>
      <c r="U29" s="8">
        <f t="shared" si="3"/>
        <v>0.1071387121882503</v>
      </c>
      <c r="V29" s="8">
        <f t="shared" si="3"/>
        <v>-0.039653285444170273</v>
      </c>
      <c r="W29" s="8">
        <f t="shared" si="3"/>
        <v>0.00098993301495560915</v>
      </c>
      <c r="X29" s="8">
        <f t="shared" si="3"/>
        <v>-0.045532326503972639</v>
      </c>
      <c r="Y29" s="10">
        <f t="shared" si="3"/>
        <v>0</v>
      </c>
      <c r="Z29" s="10">
        <f t="shared" si="3"/>
        <v>0</v>
      </c>
    </row>
    <row r="30" spans="1:26" ht="15">
      <c r="A30" s="4" t="s">
        <v>56</v>
      </c>
      <c r="B30" s="4" t="s">
        <v>65</v>
      </c>
      <c r="C30" s="2">
        <f>IFERROR(Volumes!C30/'Bill Count'!C30*12,0)</f>
        <v>0</v>
      </c>
      <c r="D30" s="2">
        <f>IFERROR(Volumes!D30/'Bill Count'!D30*12,0)</f>
        <v>0</v>
      </c>
      <c r="E30" s="2">
        <f>IFERROR(Volumes!E30/'Bill Count'!E30*12,0)</f>
        <v>0</v>
      </c>
      <c r="F30" s="2">
        <f>IFERROR(Volumes!F30/'Bill Count'!F30*12,0)</f>
        <v>0</v>
      </c>
      <c r="G30" s="2">
        <f>IFERROR(Volumes!G30/'Bill Count'!G30*12,0)</f>
        <v>0</v>
      </c>
      <c r="H30" s="2">
        <f>IFERROR(Volumes!H30/'Bill Count'!H30*12,0)</f>
        <v>0</v>
      </c>
      <c r="I30" s="2">
        <f>IFERROR(Volumes!I30/'Bill Count'!I30*12,0)</f>
        <v>0</v>
      </c>
      <c r="J30" s="2">
        <f>IFERROR(Volumes!J30/'Bill Count'!J30*12,0)</f>
        <v>0</v>
      </c>
      <c r="K30" s="2">
        <f>IFERROR(Volumes!K30/'Bill Count'!K30*12,0)</f>
        <v>0</v>
      </c>
      <c r="L30" s="2">
        <f>IFERROR(Volumes!L30/'Bill Count'!L30*12,0)</f>
        <v>0</v>
      </c>
      <c r="M30" s="19">
        <f>IFERROR(Volumes!M30/'Bill Count'!M30*12,0)</f>
        <v>0</v>
      </c>
      <c r="N30" s="19">
        <f>IFERROR(Volumes!N30/'Bill Count'!N30*12,0)</f>
        <v>0</v>
      </c>
      <c r="P30" s="8">
        <f t="shared" si="3"/>
        <v>0</v>
      </c>
      <c r="Q30" s="8">
        <f t="shared" si="3"/>
        <v>0</v>
      </c>
      <c r="R30" s="8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10">
        <f t="shared" si="3"/>
        <v>0</v>
      </c>
      <c r="Z30" s="10">
        <f t="shared" si="3"/>
        <v>0</v>
      </c>
    </row>
    <row r="31" spans="1:26" ht="15">
      <c r="A31" s="4" t="s">
        <v>57</v>
      </c>
      <c r="B31" s="4" t="s">
        <v>67</v>
      </c>
      <c r="C31" s="2">
        <f>IFERROR(Volumes!C31/'Bill Count'!C31*12,0)</f>
        <v>0</v>
      </c>
      <c r="D31" s="2">
        <f>IFERROR(Volumes!D31/'Bill Count'!D31*12,0)</f>
        <v>0</v>
      </c>
      <c r="E31" s="2">
        <f>IFERROR(Volumes!E31/'Bill Count'!E31*12,0)</f>
        <v>0</v>
      </c>
      <c r="F31" s="2">
        <f>IFERROR(Volumes!F31/'Bill Count'!F31*12,0)</f>
        <v>0</v>
      </c>
      <c r="G31" s="2">
        <f>IFERROR(Volumes!G31/'Bill Count'!G31*12,0)</f>
        <v>59755.956923076927</v>
      </c>
      <c r="H31" s="2">
        <f>IFERROR(Volumes!H31/'Bill Count'!H31*12,0)</f>
        <v>203624.57000000001</v>
      </c>
      <c r="I31" s="2">
        <f>IFERROR(Volumes!I31/'Bill Count'!I31*12,0)</f>
        <v>321467.92999999999</v>
      </c>
      <c r="J31" s="2">
        <f>IFERROR(Volumes!J31/'Bill Count'!J31*12,0)</f>
        <v>365986.88500000001</v>
      </c>
      <c r="K31" s="2">
        <f>IFERROR(Volumes!K31/'Bill Count'!K31*12,0)</f>
        <v>471576.43499999994</v>
      </c>
      <c r="L31" s="2">
        <f>IFERROR(Volumes!L31/'Bill Count'!L31*12,0)</f>
        <v>545656.96499999997</v>
      </c>
      <c r="M31" s="19">
        <f>IFERROR(Volumes!M31/'Bill Count'!M31*12,0)</f>
        <v>461073.4283333334</v>
      </c>
      <c r="N31" s="19">
        <f>IFERROR(Volumes!N31/'Bill Count'!N31*12,0)</f>
        <v>461073.4283333334</v>
      </c>
      <c r="P31" s="8">
        <f t="shared" si="3"/>
        <v>0</v>
      </c>
      <c r="Q31" s="8">
        <f t="shared" si="3"/>
        <v>0</v>
      </c>
      <c r="R31" s="8">
        <f t="shared" si="3"/>
        <v>0</v>
      </c>
      <c r="S31" s="8">
        <f t="shared" si="3"/>
        <v>0</v>
      </c>
      <c r="T31" s="8">
        <f t="shared" si="3"/>
        <v>2.4076028648009649</v>
      </c>
      <c r="U31" s="8">
        <f t="shared" si="3"/>
        <v>0.57872858859812437</v>
      </c>
      <c r="V31" s="8">
        <f t="shared" si="3"/>
        <v>0.13848645804264212</v>
      </c>
      <c r="W31" s="8">
        <f t="shared" si="3"/>
        <v>0.2885063763965201</v>
      </c>
      <c r="X31" s="8">
        <f t="shared" si="3"/>
        <v>0.15709124651234965</v>
      </c>
      <c r="Y31" s="10">
        <f t="shared" si="3"/>
        <v>-0.15501229177321427</v>
      </c>
      <c r="Z31" s="10">
        <f t="shared" si="3"/>
        <v>0</v>
      </c>
    </row>
    <row r="32" spans="1:26" ht="15">
      <c r="A32" s="4" t="s">
        <v>40</v>
      </c>
      <c r="B32" s="4" t="s">
        <v>65</v>
      </c>
      <c r="C32" s="2">
        <f>IFERROR(Volumes!C32/'Bill Count'!C32*12,0)</f>
        <v>7060.1386666666658</v>
      </c>
      <c r="D32" s="2">
        <f>IFERROR(Volumes!D32/'Bill Count'!D32*12,0)</f>
        <v>6936.2105263157891</v>
      </c>
      <c r="E32" s="2">
        <f>IFERROR(Volumes!E32/'Bill Count'!E32*12,0)</f>
        <v>7030.4109589041091</v>
      </c>
      <c r="F32" s="2">
        <f>IFERROR(Volumes!F32/'Bill Count'!F32*12,0)</f>
        <v>6570.9002666666638</v>
      </c>
      <c r="G32" s="2">
        <f>IFERROR(Volumes!G32/'Bill Count'!G32*12,0)</f>
        <v>6631.2745816733113</v>
      </c>
      <c r="H32" s="2">
        <f>IFERROR(Volumes!H32/'Bill Count'!H32*12,0)</f>
        <v>8301.7800000000007</v>
      </c>
      <c r="I32" s="2">
        <f>IFERROR(Volumes!I32/'Bill Count'!I32*12,0)</f>
        <v>8656.4320000000007</v>
      </c>
      <c r="J32" s="2">
        <f>IFERROR(Volumes!J32/'Bill Count'!J32*12,0)</f>
        <v>3482.9553810623556</v>
      </c>
      <c r="K32" s="2">
        <f>IFERROR(Volumes!K32/'Bill Count'!K32*12,0)</f>
        <v>3366.4978920308486</v>
      </c>
      <c r="L32" s="2">
        <f>IFERROR(Volumes!L32/'Bill Count'!L32*12,0)</f>
        <v>3458.5886705202315</v>
      </c>
      <c r="M32" s="19">
        <f>IFERROR(Volumes!M32/'Bill Count'!M32*12,0)</f>
        <v>3458.5886705202315</v>
      </c>
      <c r="N32" s="19">
        <f>IFERROR(Volumes!N32/'Bill Count'!N32*12,0)</f>
        <v>3458.5886705202315</v>
      </c>
      <c r="P32" s="8">
        <f t="shared" si="3"/>
        <v>-0.017553216190495505</v>
      </c>
      <c r="Q32" s="8">
        <f t="shared" si="3"/>
        <v>0.013580965028516091</v>
      </c>
      <c r="R32" s="8">
        <f t="shared" si="3"/>
        <v>-0.065360431264045643</v>
      </c>
      <c r="S32" s="8">
        <f t="shared" si="3"/>
        <v>0.0091881344346251455</v>
      </c>
      <c r="T32" s="8">
        <f t="shared" si="3"/>
        <v>0.25191317261140467</v>
      </c>
      <c r="U32" s="8">
        <f t="shared" si="3"/>
        <v>0.042719994989026448</v>
      </c>
      <c r="V32" s="8">
        <f t="shared" si="3"/>
        <v>-0.59764538310214244</v>
      </c>
      <c r="W32" s="8">
        <f t="shared" si="3"/>
        <v>-0.033436399921949536</v>
      </c>
      <c r="X32" s="8">
        <f t="shared" si="3"/>
        <v>0.027355067920101669</v>
      </c>
      <c r="Y32" s="10">
        <f t="shared" si="3"/>
        <v>0</v>
      </c>
      <c r="Z32" s="10">
        <f t="shared" si="3"/>
        <v>0</v>
      </c>
    </row>
    <row r="33" spans="1:26" ht="15">
      <c r="A33" s="4" t="s">
        <v>58</v>
      </c>
      <c r="B33" s="4" t="s">
        <v>65</v>
      </c>
      <c r="C33" s="2">
        <f>IFERROR(Volumes!C33/'Bill Count'!C33*12,0)</f>
        <v>0</v>
      </c>
      <c r="D33" s="2">
        <f>IFERROR(Volumes!D33/'Bill Count'!D33*12,0)</f>
        <v>0</v>
      </c>
      <c r="E33" s="2">
        <f>IFERROR(Volumes!E33/'Bill Count'!E33*12,0)</f>
        <v>0</v>
      </c>
      <c r="F33" s="2">
        <f>IFERROR(Volumes!F33/'Bill Count'!F33*12,0)</f>
        <v>0</v>
      </c>
      <c r="G33" s="2">
        <f>IFERROR(Volumes!G33/'Bill Count'!G33*12,0)</f>
        <v>0</v>
      </c>
      <c r="H33" s="2">
        <f>IFERROR(Volumes!H33/'Bill Count'!H33*12,0)</f>
        <v>0</v>
      </c>
      <c r="I33" s="2">
        <f>IFERROR(Volumes!I33/'Bill Count'!I33*12,0)</f>
        <v>0</v>
      </c>
      <c r="J33" s="2">
        <f>IFERROR(Volumes!J33/'Bill Count'!J33*12,0)</f>
        <v>0</v>
      </c>
      <c r="K33" s="2">
        <f>IFERROR(Volumes!K33/'Bill Count'!K33*12,0)</f>
        <v>0</v>
      </c>
      <c r="L33" s="2">
        <f>IFERROR(Volumes!L33/'Bill Count'!L33*12,0)</f>
        <v>0</v>
      </c>
      <c r="M33" s="19">
        <f>IFERROR(Volumes!M33/'Bill Count'!M33*12,0)</f>
        <v>0</v>
      </c>
      <c r="N33" s="19">
        <f>IFERROR(Volumes!N33/'Bill Count'!N33*12,0)</f>
        <v>0</v>
      </c>
      <c r="P33" s="8">
        <f t="shared" si="3"/>
        <v>0</v>
      </c>
      <c r="Q33" s="8">
        <f t="shared" si="3"/>
        <v>0</v>
      </c>
      <c r="R33" s="8">
        <f t="shared" si="3"/>
        <v>0</v>
      </c>
      <c r="S33" s="8">
        <f t="shared" si="3"/>
        <v>0</v>
      </c>
      <c r="T33" s="8">
        <f t="shared" si="3"/>
        <v>0</v>
      </c>
      <c r="U33" s="8">
        <f t="shared" si="3"/>
        <v>0</v>
      </c>
      <c r="V33" s="8">
        <f t="shared" si="3"/>
        <v>0</v>
      </c>
      <c r="W33" s="8">
        <f t="shared" si="3"/>
        <v>0</v>
      </c>
      <c r="X33" s="8">
        <f t="shared" si="3"/>
        <v>0</v>
      </c>
      <c r="Y33" s="10">
        <f t="shared" si="3"/>
        <v>0</v>
      </c>
      <c r="Z33" s="10">
        <f t="shared" si="3"/>
        <v>0</v>
      </c>
    </row>
    <row r="34" spans="1:26" ht="15">
      <c r="A34" s="4" t="s">
        <v>33</v>
      </c>
      <c r="B34" s="4" t="s">
        <v>66</v>
      </c>
      <c r="C34" s="2">
        <f>IFERROR(Volumes!C34/'Bill Count'!C34*12,0)</f>
        <v>75.664287320985864</v>
      </c>
      <c r="D34" s="2">
        <f>IFERROR(Volumes!D34/'Bill Count'!D34*12,0)</f>
        <v>73.477933734940365</v>
      </c>
      <c r="E34" s="2">
        <f>IFERROR(Volumes!E34/'Bill Count'!E34*12,0)</f>
        <v>74.486445060018625</v>
      </c>
      <c r="F34" s="2">
        <f>IFERROR(Volumes!F34/'Bill Count'!F34*12,0)</f>
        <v>72.393086574655911</v>
      </c>
      <c r="G34" s="2">
        <f>IFERROR(Volumes!G34/'Bill Count'!G34*12,0)</f>
        <v>73.475055103018519</v>
      </c>
      <c r="H34" s="2">
        <f>IFERROR(Volumes!H34/'Bill Count'!H34*12,0)</f>
        <v>73.776102103067814</v>
      </c>
      <c r="I34" s="2">
        <f>IFERROR(Volumes!I34/'Bill Count'!I34*12,0)</f>
        <v>80.665683401395256</v>
      </c>
      <c r="J34" s="2">
        <f>IFERROR(Volumes!J34/'Bill Count'!J34*12,0)</f>
        <v>72.952009264620543</v>
      </c>
      <c r="K34" s="2">
        <f>IFERROR(Volumes!K34/'Bill Count'!K34*12,0)</f>
        <v>77.089317233808941</v>
      </c>
      <c r="L34" s="2">
        <f>IFERROR(Volumes!L34/'Bill Count'!L34*12,0)</f>
        <v>81.667499441673442</v>
      </c>
      <c r="M34" s="19">
        <f>IFERROR(Volumes!M34/'Bill Count'!M34*12,0)</f>
        <v>81.667499441673442</v>
      </c>
      <c r="N34" s="19">
        <f>IFERROR(Volumes!N34/'Bill Count'!N34*12,0)</f>
        <v>81.667499441673442</v>
      </c>
      <c r="P34" s="8">
        <f t="shared" si="3"/>
        <v>-0.028895449404954653</v>
      </c>
      <c r="Q34" s="8">
        <f t="shared" si="3"/>
        <v>0.013725363164352165</v>
      </c>
      <c r="R34" s="8">
        <f t="shared" si="3"/>
        <v>-0.028103884991100829</v>
      </c>
      <c r="S34" s="8">
        <f t="shared" si="3"/>
        <v>0.014945743848714345</v>
      </c>
      <c r="T34" s="8">
        <f t="shared" si="3"/>
        <v>0.004097268108573718</v>
      </c>
      <c r="U34" s="8">
        <f t="shared" si="3"/>
        <v>0.093385000046525293</v>
      </c>
      <c r="V34" s="8">
        <f t="shared" si="3"/>
        <v>-0.095625225145508308</v>
      </c>
      <c r="W34" s="8">
        <f t="shared" si="3"/>
        <v>0.056712735000636436</v>
      </c>
      <c r="X34" s="8">
        <f t="shared" si="3"/>
        <v>0.059388023816309719</v>
      </c>
      <c r="Y34" s="10">
        <f t="shared" si="3"/>
        <v>0</v>
      </c>
      <c r="Z34" s="10">
        <f t="shared" si="3"/>
        <v>0</v>
      </c>
    </row>
    <row r="35" spans="1:26" ht="15">
      <c r="A35" s="4" t="s">
        <v>32</v>
      </c>
      <c r="B35" s="4" t="s">
        <v>66</v>
      </c>
      <c r="C35" s="2">
        <f>IFERROR(Volumes!C35/'Bill Count'!C35*12,0)</f>
        <v>95.290434782608628</v>
      </c>
      <c r="D35" s="2">
        <f>IFERROR(Volumes!D35/'Bill Count'!D35*12,0)</f>
        <v>85.99603053435105</v>
      </c>
      <c r="E35" s="2">
        <f>IFERROR(Volumes!E35/'Bill Count'!E35*12,0)</f>
        <v>84.556762402088822</v>
      </c>
      <c r="F35" s="2">
        <f>IFERROR(Volumes!F35/'Bill Count'!F35*12,0)</f>
        <v>82.485207756232697</v>
      </c>
      <c r="G35" s="2">
        <f>IFERROR(Volumes!G35/'Bill Count'!G35*12,0)</f>
        <v>77.699469026548684</v>
      </c>
      <c r="H35" s="2">
        <f>IFERROR(Volumes!H35/'Bill Count'!H35*12,0)</f>
        <v>82.978285714285704</v>
      </c>
      <c r="I35" s="2">
        <f>IFERROR(Volumes!I35/'Bill Count'!I35*12,0)</f>
        <v>91.643826086956437</v>
      </c>
      <c r="J35" s="2">
        <f>IFERROR(Volumes!J35/'Bill Count'!J35*12,0)</f>
        <v>83.474330708661427</v>
      </c>
      <c r="K35" s="2">
        <f>IFERROR(Volumes!K35/'Bill Count'!K35*12,0)</f>
        <v>92.055748031496051</v>
      </c>
      <c r="L35" s="2">
        <f>IFERROR(Volumes!L35/'Bill Count'!L35*12,0)</f>
        <v>85.493770491803275</v>
      </c>
      <c r="M35" s="19">
        <f>IFERROR(Volumes!M35/'Bill Count'!M35*12,0)</f>
        <v>85.493770491803275</v>
      </c>
      <c r="N35" s="19">
        <f>IFERROR(Volumes!N35/'Bill Count'!N35*12,0)</f>
        <v>85.493770491803275</v>
      </c>
      <c r="P35" s="8">
        <f t="shared" si="3"/>
        <v>-0.097537641311653364</v>
      </c>
      <c r="Q35" s="8">
        <f t="shared" si="3"/>
        <v>-0.016736448453714539</v>
      </c>
      <c r="R35" s="8">
        <f t="shared" si="3"/>
        <v>-0.024498982541518773</v>
      </c>
      <c r="S35" s="8">
        <f t="shared" si="3"/>
        <v>-0.058019357165556708</v>
      </c>
      <c r="T35" s="8">
        <f t="shared" si="3"/>
        <v>0.067938902979289756</v>
      </c>
      <c r="U35" s="8">
        <f t="shared" si="3"/>
        <v>0.10443142200488792</v>
      </c>
      <c r="V35" s="8">
        <f t="shared" si="3"/>
        <v>-0.089143979765132983</v>
      </c>
      <c r="W35" s="8">
        <f t="shared" si="3"/>
        <v>0.10280306832030944</v>
      </c>
      <c r="X35" s="8">
        <f t="shared" si="3"/>
        <v>-0.071282648612530475</v>
      </c>
      <c r="Y35" s="10">
        <f t="shared" si="3"/>
        <v>0</v>
      </c>
      <c r="Z35" s="10">
        <f t="shared" si="3"/>
        <v>0</v>
      </c>
    </row>
    <row r="36" spans="1:26" ht="15">
      <c r="A36" s="4" t="s">
        <v>36</v>
      </c>
      <c r="B36" s="4" t="s">
        <v>66</v>
      </c>
      <c r="C36" s="2">
        <f>IFERROR(Volumes!C36/'Bill Count'!C36*12,0)</f>
        <v>128.61768773960711</v>
      </c>
      <c r="D36" s="2">
        <f>IFERROR(Volumes!D36/'Bill Count'!D36*12,0)</f>
        <v>127.34353153560097</v>
      </c>
      <c r="E36" s="2">
        <f>IFERROR(Volumes!E36/'Bill Count'!E36*12,0)</f>
        <v>133.89175916582684</v>
      </c>
      <c r="F36" s="2">
        <f>IFERROR(Volumes!F36/'Bill Count'!F36*12,0)</f>
        <v>127.5242048116595</v>
      </c>
      <c r="G36" s="2">
        <f>IFERROR(Volumes!G36/'Bill Count'!G36*12,0)</f>
        <v>126.90546917489874</v>
      </c>
      <c r="H36" s="2">
        <f>IFERROR(Volumes!H36/'Bill Count'!H36*12,0)</f>
        <v>123.10746774011119</v>
      </c>
      <c r="I36" s="2">
        <f>IFERROR(Volumes!I36/'Bill Count'!I36*12,0)</f>
        <v>132.47646367199172</v>
      </c>
      <c r="J36" s="2">
        <f>IFERROR(Volumes!J36/'Bill Count'!J36*12,0)</f>
        <v>125.42529561841394</v>
      </c>
      <c r="K36" s="2">
        <f>IFERROR(Volumes!K36/'Bill Count'!K36*12,0)</f>
        <v>128.63355797451396</v>
      </c>
      <c r="L36" s="2">
        <f>IFERROR(Volumes!L36/'Bill Count'!L36*12,0)</f>
        <v>128.47688282647559</v>
      </c>
      <c r="M36" s="19">
        <f>IFERROR(Volumes!M36/'Bill Count'!M36*12,0)</f>
        <v>128.47688282647562</v>
      </c>
      <c r="N36" s="19">
        <f>IFERROR(Volumes!N36/'Bill Count'!N36*12,0)</f>
        <v>128.47688282647562</v>
      </c>
      <c r="P36" s="8">
        <f t="shared" si="3"/>
        <v>-0.0099065395001170058</v>
      </c>
      <c r="Q36" s="8">
        <f t="shared" si="3"/>
        <v>0.051421753042832821</v>
      </c>
      <c r="R36" s="8">
        <f t="shared" si="3"/>
        <v>-0.047557477725578563</v>
      </c>
      <c r="S36" s="8">
        <f t="shared" si="3"/>
        <v>-0.0048519074294528734</v>
      </c>
      <c r="T36" s="8">
        <f t="shared" si="3"/>
        <v>-0.029927799483198132</v>
      </c>
      <c r="U36" s="8">
        <f t="shared" si="3"/>
        <v>0.076104204755954891</v>
      </c>
      <c r="V36" s="8">
        <f t="shared" si="3"/>
        <v>-0.053225817312245675</v>
      </c>
      <c r="W36" s="8">
        <f t="shared" si="3"/>
        <v>0.025579069519282922</v>
      </c>
      <c r="X36" s="8">
        <f t="shared" si="3"/>
        <v>-0.001217995914172072</v>
      </c>
      <c r="Y36" s="10">
        <f t="shared" si="3"/>
        <v>2.2122041572872803E-16</v>
      </c>
      <c r="Z36" s="10">
        <f t="shared" si="3"/>
        <v>0</v>
      </c>
    </row>
    <row r="37" spans="1:26" ht="15">
      <c r="A37" s="4" t="s">
        <v>35</v>
      </c>
      <c r="B37" s="4" t="s">
        <v>66</v>
      </c>
      <c r="C37" s="2">
        <f>IFERROR(Volumes!C37/'Bill Count'!C37*12,0)</f>
        <v>147.52385869565214</v>
      </c>
      <c r="D37" s="2">
        <f>IFERROR(Volumes!D37/'Bill Count'!D37*12,0)</f>
        <v>141.42057142857121</v>
      </c>
      <c r="E37" s="2">
        <f>IFERROR(Volumes!E37/'Bill Count'!E37*12,0)</f>
        <v>142.73945241199456</v>
      </c>
      <c r="F37" s="2">
        <f>IFERROR(Volumes!F37/'Bill Count'!F37*12,0)</f>
        <v>133.32294954721846</v>
      </c>
      <c r="G37" s="2">
        <f>IFERROR(Volumes!G37/'Bill Count'!G37*12,0)</f>
        <v>132.82584534731339</v>
      </c>
      <c r="H37" s="2">
        <f>IFERROR(Volumes!H37/'Bill Count'!H37*12,0)</f>
        <v>123.16105680316997</v>
      </c>
      <c r="I37" s="2">
        <f>IFERROR(Volumes!I37/'Bill Count'!I37*12,0)</f>
        <v>133.82539083557938</v>
      </c>
      <c r="J37" s="2">
        <f>IFERROR(Volumes!J37/'Bill Count'!J37*12,0)</f>
        <v>134.29362162162164</v>
      </c>
      <c r="K37" s="2">
        <f>IFERROR(Volumes!K37/'Bill Count'!K37*12,0)</f>
        <v>132.99701086956523</v>
      </c>
      <c r="L37" s="2">
        <f>IFERROR(Volumes!L37/'Bill Count'!L37*12,0)</f>
        <v>131.88</v>
      </c>
      <c r="M37" s="19">
        <f>IFERROR(Volumes!M37/'Bill Count'!M37*12,0)</f>
        <v>131.88</v>
      </c>
      <c r="N37" s="19">
        <f>IFERROR(Volumes!N37/'Bill Count'!N37*12,0)</f>
        <v>131.88</v>
      </c>
      <c r="P37" s="8">
        <f t="shared" si="3"/>
        <v>-0.041371526755358705</v>
      </c>
      <c r="Q37" s="8">
        <f t="shared" si="3"/>
        <v>0.0093259486233196031</v>
      </c>
      <c r="R37" s="8">
        <f t="shared" si="3"/>
        <v>-0.065969868215529359</v>
      </c>
      <c r="S37" s="8">
        <f t="shared" si="3"/>
        <v>-0.0037285718744844414</v>
      </c>
      <c r="T37" s="8">
        <f t="shared" si="3"/>
        <v>-0.072762861165098586</v>
      </c>
      <c r="U37" s="8">
        <f t="shared" si="3"/>
        <v>0.086588523265537051</v>
      </c>
      <c r="V37" s="8">
        <f t="shared" si="3"/>
        <v>0.0034988187452225216</v>
      </c>
      <c r="W37" s="8">
        <f t="shared" si="3"/>
        <v>-0.009655043451800481</v>
      </c>
      <c r="X37" s="8">
        <f t="shared" si="3"/>
        <v>-0.0083987667261238349</v>
      </c>
      <c r="Y37" s="10">
        <f t="shared" si="3"/>
        <v>0</v>
      </c>
      <c r="Z37" s="10">
        <f t="shared" si="3"/>
        <v>0</v>
      </c>
    </row>
    <row r="38" spans="1:26" ht="15">
      <c r="A38" s="4" t="s">
        <v>31</v>
      </c>
      <c r="B38" s="4" t="s">
        <v>66</v>
      </c>
      <c r="C38" s="2">
        <f>IFERROR(Volumes!C38/'Bill Count'!C38*12,0)</f>
        <v>77.299559471365427</v>
      </c>
      <c r="D38" s="2">
        <f>IFERROR(Volumes!D38/'Bill Count'!D38*12,0)</f>
        <v>43.906930693069249</v>
      </c>
      <c r="E38" s="2">
        <f>IFERROR(Volumes!E38/'Bill Count'!E38*12,0)</f>
        <v>42.551851851851794</v>
      </c>
      <c r="F38" s="2">
        <f>IFERROR(Volumes!F38/'Bill Count'!F38*12,0)</f>
        <v>40.283211678832046</v>
      </c>
      <c r="G38" s="2">
        <f>IFERROR(Volumes!G38/'Bill Count'!G38*12,0)</f>
        <v>44.781068702289986</v>
      </c>
      <c r="H38" s="2">
        <f>IFERROR(Volumes!H38/'Bill Count'!H38*12,0)</f>
        <v>46.729473684210468</v>
      </c>
      <c r="I38" s="2">
        <f>IFERROR(Volumes!I38/'Bill Count'!I38*12,0)</f>
        <v>70.300206185566935</v>
      </c>
      <c r="J38" s="2">
        <f>IFERROR(Volumes!J38/'Bill Count'!J38*12,0)</f>
        <v>32.87466666666667</v>
      </c>
      <c r="K38" s="2">
        <f>IFERROR(Volumes!K38/'Bill Count'!K38*12,0)</f>
        <v>32.418999999999997</v>
      </c>
      <c r="L38" s="2">
        <f>IFERROR(Volumes!L38/'Bill Count'!L38*12,0)</f>
        <v>37.083636363636373</v>
      </c>
      <c r="M38" s="19">
        <f>IFERROR(Volumes!M38/'Bill Count'!M38*12,0)</f>
        <v>35.866948362642148</v>
      </c>
      <c r="N38" s="19">
        <f>IFERROR(Volumes!N38/'Bill Count'!N38*12,0)</f>
        <v>34.690179038372278</v>
      </c>
      <c r="P38" s="8">
        <f t="shared" si="3"/>
        <v>-0.43198989757071027</v>
      </c>
      <c r="Q38" s="8">
        <f t="shared" si="3"/>
        <v>-0.030862527164335719</v>
      </c>
      <c r="R38" s="8">
        <f t="shared" si="3"/>
        <v>-0.053314722492412973</v>
      </c>
      <c r="S38" s="8">
        <f t="shared" si="3"/>
        <v>0.111655869430626</v>
      </c>
      <c r="T38" s="8">
        <f t="shared" si="3"/>
        <v>0.043509568627620683</v>
      </c>
      <c r="U38" s="8">
        <f t="shared" si="3"/>
        <v>0.50440825977718717</v>
      </c>
      <c r="V38" s="8">
        <f t="shared" si="3"/>
        <v>-0.53236742179831553</v>
      </c>
      <c r="W38" s="8">
        <f t="shared" si="3"/>
        <v>-0.013860723556132569</v>
      </c>
      <c r="X38" s="8">
        <f t="shared" si="3"/>
        <v>0.14388588061434271</v>
      </c>
      <c r="Y38" s="10">
        <f t="shared" si="3"/>
        <v>-0.032809295967190795</v>
      </c>
      <c r="Z38" s="10">
        <f t="shared" si="3"/>
        <v>-0.032809295967190635</v>
      </c>
    </row>
    <row r="39" spans="1:26" ht="15">
      <c r="A39" s="4" t="s">
        <v>34</v>
      </c>
      <c r="B39" s="4" t="s">
        <v>66</v>
      </c>
      <c r="C39" s="2">
        <f>IFERROR(Volumes!C39/'Bill Count'!C39*12,0)</f>
        <v>132.56873949579833</v>
      </c>
      <c r="D39" s="2">
        <f>IFERROR(Volumes!D39/'Bill Count'!D39*12,0)</f>
        <v>119.10535714285717</v>
      </c>
      <c r="E39" s="2">
        <f>IFERROR(Volumes!E39/'Bill Count'!E39*12,0)</f>
        <v>118.87721739130434</v>
      </c>
      <c r="F39" s="2">
        <f>IFERROR(Volumes!F39/'Bill Count'!F39*12,0)</f>
        <v>113.48523364485982</v>
      </c>
      <c r="G39" s="2">
        <f>IFERROR(Volumes!G39/'Bill Count'!G39*12,0)</f>
        <v>122.97073170731707</v>
      </c>
      <c r="H39" s="2">
        <f>IFERROR(Volumes!H39/'Bill Count'!H39*12,0)</f>
        <v>114.63384615384616</v>
      </c>
      <c r="I39" s="2">
        <f>IFERROR(Volumes!I39/'Bill Count'!I39*12,0)</f>
        <v>146.84615384615384</v>
      </c>
      <c r="J39" s="2">
        <f>IFERROR(Volumes!J39/'Bill Count'!J39*12,0)</f>
        <v>115.43088607594939</v>
      </c>
      <c r="K39" s="2">
        <f>IFERROR(Volumes!K39/'Bill Count'!K39*12,0)</f>
        <v>131.5342105263158</v>
      </c>
      <c r="L39" s="2">
        <f>IFERROR(Volumes!L39/'Bill Count'!L39*12,0)</f>
        <v>116.25350649350648</v>
      </c>
      <c r="M39" s="19">
        <f>IFERROR(Volumes!M39/'Bill Count'!M39*12,0)</f>
        <v>112.43931079173728</v>
      </c>
      <c r="N39" s="19">
        <f>IFERROR(Volumes!N39/'Bill Count'!N39*12,0)</f>
        <v>108.75025616562425</v>
      </c>
      <c r="P39" s="8">
        <f t="shared" si="3"/>
        <v>-0.10155774584677156</v>
      </c>
      <c r="Q39" s="8">
        <f t="shared" si="3"/>
        <v>-0.001915444922256487</v>
      </c>
      <c r="R39" s="8">
        <f t="shared" si="3"/>
        <v>-0.045357587137120674</v>
      </c>
      <c r="S39" s="8">
        <f t="shared" si="3"/>
        <v>0.083583544376717139</v>
      </c>
      <c r="T39" s="8">
        <f t="shared" si="3"/>
        <v>-0.067795689573625931</v>
      </c>
      <c r="U39" s="8">
        <f t="shared" si="3"/>
        <v>0.28100171784410549</v>
      </c>
      <c r="V39" s="8">
        <f t="shared" si="3"/>
        <v>-0.21393320115906647</v>
      </c>
      <c r="W39" s="8">
        <f t="shared" si="3"/>
        <v>0.1395062014838126</v>
      </c>
      <c r="X39" s="8">
        <f t="shared" si="3"/>
        <v>-0.11617284941815303</v>
      </c>
      <c r="Y39" s="10">
        <f t="shared" si="3"/>
        <v>-0.032809295967190816</v>
      </c>
      <c r="Z39" s="10">
        <f t="shared" si="3"/>
        <v>-0.032809295967190573</v>
      </c>
    </row>
    <row r="40" spans="1:26" ht="15">
      <c r="A40" s="4" t="s">
        <v>59</v>
      </c>
      <c r="B40" s="4" t="s">
        <v>66</v>
      </c>
      <c r="C40" s="2">
        <f>IFERROR(Volumes!C40/'Bill Count'!C40*12,0)</f>
        <v>0</v>
      </c>
      <c r="D40" s="2">
        <f>IFERROR(Volumes!D40/'Bill Count'!D40*12,0)</f>
        <v>0</v>
      </c>
      <c r="E40" s="2">
        <f>IFERROR(Volumes!E40/'Bill Count'!E40*12,0)</f>
        <v>0</v>
      </c>
      <c r="F40" s="2">
        <f>IFERROR(Volumes!F40/'Bill Count'!F40*12,0)</f>
        <v>0</v>
      </c>
      <c r="G40" s="2">
        <f>IFERROR(Volumes!G40/'Bill Count'!G40*12,0)</f>
        <v>0</v>
      </c>
      <c r="H40" s="2">
        <f>IFERROR(Volumes!H40/'Bill Count'!H40*12,0)</f>
        <v>0</v>
      </c>
      <c r="I40" s="2">
        <f>IFERROR(Volumes!I40/'Bill Count'!I40*12,0)</f>
        <v>0</v>
      </c>
      <c r="J40" s="2">
        <f>IFERROR(Volumes!J40/'Bill Count'!J40*12,0)</f>
        <v>0</v>
      </c>
      <c r="K40" s="2">
        <f>IFERROR(Volumes!K40/'Bill Count'!K40*12,0)</f>
        <v>0</v>
      </c>
      <c r="L40" s="2">
        <f>IFERROR(Volumes!L40/'Bill Count'!L40*12,0)</f>
        <v>0</v>
      </c>
      <c r="M40" s="19">
        <f>IFERROR(Volumes!M40/'Bill Count'!M40*12,0)</f>
        <v>0</v>
      </c>
      <c r="N40" s="19">
        <f>IFERROR(Volumes!N40/'Bill Count'!N40*12,0)</f>
        <v>0</v>
      </c>
      <c r="P40" s="8">
        <f t="shared" si="3"/>
        <v>0</v>
      </c>
      <c r="Q40" s="8">
        <f t="shared" si="3"/>
        <v>0</v>
      </c>
      <c r="R40" s="8">
        <f t="shared" si="3"/>
        <v>0</v>
      </c>
      <c r="S40" s="8">
        <f t="shared" si="3"/>
        <v>0</v>
      </c>
      <c r="T40" s="8">
        <f t="shared" si="3"/>
        <v>0</v>
      </c>
      <c r="U40" s="8">
        <f t="shared" si="3"/>
        <v>0</v>
      </c>
      <c r="V40" s="8">
        <f t="shared" si="3"/>
        <v>0</v>
      </c>
      <c r="W40" s="8">
        <f t="shared" si="3"/>
        <v>0</v>
      </c>
      <c r="X40" s="8">
        <f t="shared" si="3"/>
        <v>0</v>
      </c>
      <c r="Y40" s="10">
        <f t="shared" si="3"/>
        <v>0</v>
      </c>
      <c r="Z40" s="10">
        <f t="shared" si="3"/>
        <v>0</v>
      </c>
    </row>
    <row r="41" spans="1:26" ht="15">
      <c r="A41" s="4" t="s">
        <v>60</v>
      </c>
      <c r="B41" s="4" t="s">
        <v>66</v>
      </c>
      <c r="C41" s="2">
        <f>IFERROR(Volumes!C41/'Bill Count'!C41*12,0)</f>
        <v>0</v>
      </c>
      <c r="D41" s="2">
        <f>IFERROR(Volumes!D41/'Bill Count'!D41*12,0)</f>
        <v>12.120000000000001</v>
      </c>
      <c r="E41" s="2">
        <f>IFERROR(Volumes!E41/'Bill Count'!E41*12,0)</f>
        <v>15.545454545454543</v>
      </c>
      <c r="F41" s="2">
        <f>IFERROR(Volumes!F41/'Bill Count'!F41*12,0)</f>
        <v>13.77</v>
      </c>
      <c r="G41" s="2">
        <f>IFERROR(Volumes!G41/'Bill Count'!G41*12,0)</f>
        <v>13.259999999999998</v>
      </c>
      <c r="H41" s="2">
        <f>IFERROR(Volumes!H41/'Bill Count'!H41*12,0)</f>
        <v>16.529999999999998</v>
      </c>
      <c r="I41" s="2">
        <f>IFERROR(Volumes!I41/'Bill Count'!I41*12,0)</f>
        <v>18.043636363636363</v>
      </c>
      <c r="J41" s="2">
        <f>IFERROR(Volumes!J41/'Bill Count'!J41*12,0)</f>
        <v>19.66</v>
      </c>
      <c r="K41" s="2">
        <f>IFERROR(Volumes!K41/'Bill Count'!K41*12,0)</f>
        <v>20.739999999999995</v>
      </c>
      <c r="L41" s="2">
        <f>IFERROR(Volumes!L41/'Bill Count'!L41*12,0)</f>
        <v>21.799999999999997</v>
      </c>
      <c r="M41" s="19">
        <f>IFERROR(Volumes!M41/'Bill Count'!M41*12,0)</f>
        <v>21.084757347915239</v>
      </c>
      <c r="N41" s="19">
        <f>IFERROR(Volumes!N41/'Bill Count'!N41*12,0)</f>
        <v>20.392981303691087</v>
      </c>
      <c r="P41" s="8">
        <f t="shared" si="3"/>
        <v>0</v>
      </c>
      <c r="Q41" s="8">
        <f t="shared" si="3"/>
        <v>0.28262826282628234</v>
      </c>
      <c r="R41" s="8">
        <f t="shared" si="3"/>
        <v>-0.11421052631578937</v>
      </c>
      <c r="S41" s="8">
        <f t="shared" si="3"/>
        <v>-0.037037037037037153</v>
      </c>
      <c r="T41" s="8">
        <f t="shared" si="3"/>
        <v>0.24660633484162897</v>
      </c>
      <c r="U41" s="8">
        <f t="shared" si="3"/>
        <v>0.091569048011879345</v>
      </c>
      <c r="V41" s="8">
        <f t="shared" si="3"/>
        <v>0.08958081418782754</v>
      </c>
      <c r="W41" s="8">
        <f t="shared" si="3"/>
        <v>0.054933875890131982</v>
      </c>
      <c r="X41" s="8">
        <f t="shared" si="3"/>
        <v>0.05110896817743503</v>
      </c>
      <c r="Y41" s="10">
        <f t="shared" si="3"/>
        <v>-0.032809295967190726</v>
      </c>
      <c r="Z41" s="10">
        <f t="shared" si="3"/>
        <v>-0.032809295967190809</v>
      </c>
    </row>
    <row r="42" spans="1:26" ht="15">
      <c r="A42" s="4" t="s">
        <v>8</v>
      </c>
      <c r="B42" s="4" t="s">
        <v>66</v>
      </c>
      <c r="C42" s="2">
        <f>IFERROR(Volumes!C42/'Bill Count'!C42*12,0)</f>
        <v>213.6280565733187</v>
      </c>
      <c r="D42" s="2">
        <f>IFERROR(Volumes!D42/'Bill Count'!D42*12,0)</f>
        <v>209.80748304340977</v>
      </c>
      <c r="E42" s="2">
        <f>IFERROR(Volumes!E42/'Bill Count'!E42*12,0)</f>
        <v>215.1546966161057</v>
      </c>
      <c r="F42" s="2">
        <f>IFERROR(Volumes!F42/'Bill Count'!F42*12,0)</f>
        <v>193.1504917603213</v>
      </c>
      <c r="G42" s="2">
        <f>IFERROR(Volumes!G42/'Bill Count'!G42*12,0)</f>
        <v>188.79813541815128</v>
      </c>
      <c r="H42" s="2">
        <f>IFERROR(Volumes!H42/'Bill Count'!H42*12,0)</f>
        <v>169.34455116842068</v>
      </c>
      <c r="I42" s="2">
        <f>IFERROR(Volumes!I42/'Bill Count'!I42*12,0)</f>
        <v>188.66768523366392</v>
      </c>
      <c r="J42" s="2">
        <f>IFERROR(Volumes!J42/'Bill Count'!J42*12,0)</f>
        <v>172.39346503902416</v>
      </c>
      <c r="K42" s="2">
        <f>IFERROR(Volumes!K42/'Bill Count'!K42*12,0)</f>
        <v>179.34766088158833</v>
      </c>
      <c r="L42" s="2">
        <f>IFERROR(Volumes!L42/'Bill Count'!L42*12,0)</f>
        <v>186.353460518188</v>
      </c>
      <c r="M42" s="19">
        <f>IFERROR(Volumes!M42/'Bill Count'!M42*12,0)</f>
        <v>186.353460518188</v>
      </c>
      <c r="N42" s="19">
        <f>IFERROR(Volumes!N42/'Bill Count'!N42*12,0)</f>
        <v>186.353460518188</v>
      </c>
      <c r="P42" s="8">
        <f t="shared" si="3"/>
        <v>-0.017884231084589201</v>
      </c>
      <c r="Q42" s="8">
        <f t="shared" si="3"/>
        <v>0.025486286261722928</v>
      </c>
      <c r="R42" s="8">
        <f t="shared" si="3"/>
        <v>-0.10227155252411645</v>
      </c>
      <c r="S42" s="8">
        <f t="shared" si="3"/>
        <v>-0.022533498633650003</v>
      </c>
      <c r="T42" s="8">
        <f t="shared" si="3"/>
        <v>-0.10303906978024269</v>
      </c>
      <c r="U42" s="8">
        <f t="shared" si="3"/>
        <v>0.11410543729880936</v>
      </c>
      <c r="V42" s="8">
        <f t="shared" si="3"/>
        <v>-0.086258651949241968</v>
      </c>
      <c r="W42" s="8">
        <f t="shared" si="3"/>
        <v>0.040339091977703224</v>
      </c>
      <c r="X42" s="8">
        <f t="shared" si="3"/>
        <v>0.039062676380402603</v>
      </c>
      <c r="Y42" s="10">
        <f t="shared" si="3"/>
        <v>0</v>
      </c>
      <c r="Z42" s="10">
        <f t="shared" si="3"/>
        <v>0</v>
      </c>
    </row>
    <row r="43" spans="1:26" ht="15">
      <c r="A43" s="4" t="s">
        <v>7</v>
      </c>
      <c r="B43" s="4" t="s">
        <v>66</v>
      </c>
      <c r="C43" s="2">
        <f>IFERROR(Volumes!C43/'Bill Count'!C43*12,0)</f>
        <v>255.85244935543244</v>
      </c>
      <c r="D43" s="2">
        <f>IFERROR(Volumes!D43/'Bill Count'!D43*12,0)</f>
        <v>235.09126666666697</v>
      </c>
      <c r="E43" s="2">
        <f>IFERROR(Volumes!E43/'Bill Count'!E43*12,0)</f>
        <v>239.76829857299634</v>
      </c>
      <c r="F43" s="2">
        <f>IFERROR(Volumes!F43/'Bill Count'!F43*12,0)</f>
        <v>201.50677419354895</v>
      </c>
      <c r="G43" s="2">
        <f>IFERROR(Volumes!G43/'Bill Count'!G43*12,0)</f>
        <v>211.25977906365068</v>
      </c>
      <c r="H43" s="2">
        <f>IFERROR(Volumes!H43/'Bill Count'!H43*12,0)</f>
        <v>173.21914421553103</v>
      </c>
      <c r="I43" s="2">
        <f>IFERROR(Volumes!I43/'Bill Count'!I43*12,0)</f>
        <v>204.50347003154559</v>
      </c>
      <c r="J43" s="2">
        <f>IFERROR(Volumes!J43/'Bill Count'!J43*12,0)</f>
        <v>183.58256513026055</v>
      </c>
      <c r="K43" s="2">
        <f>IFERROR(Volumes!K43/'Bill Count'!K43*12,0)</f>
        <v>188.29051889168767</v>
      </c>
      <c r="L43" s="2">
        <f>IFERROR(Volumes!L43/'Bill Count'!L43*12,0)</f>
        <v>207.13457886676878</v>
      </c>
      <c r="M43" s="19">
        <f>IFERROR(Volumes!M43/'Bill Count'!M43*12,0)</f>
        <v>207.13457886676878</v>
      </c>
      <c r="N43" s="19">
        <f>IFERROR(Volumes!N43/'Bill Count'!N43*12,0)</f>
        <v>207.13457886676878</v>
      </c>
      <c r="P43" s="8">
        <f t="shared" si="3"/>
        <v>-0.081145139478121076</v>
      </c>
      <c r="Q43" s="8">
        <f t="shared" si="3"/>
        <v>0.019894537013835065</v>
      </c>
      <c r="R43" s="8">
        <f t="shared" si="3"/>
        <v>-0.15957707756681958</v>
      </c>
      <c r="S43" s="8">
        <f t="shared" si="3"/>
        <v>0.048400382116850771</v>
      </c>
      <c r="T43" s="8">
        <f t="shared" si="3"/>
        <v>-0.18006567561853953</v>
      </c>
      <c r="U43" s="8">
        <f t="shared" si="3"/>
        <v>0.18060547497618665</v>
      </c>
      <c r="V43" s="8">
        <f t="shared" si="3"/>
        <v>-0.1023009775729375</v>
      </c>
      <c r="W43" s="8">
        <f t="shared" si="3"/>
        <v>0.025644884949105072</v>
      </c>
      <c r="X43" s="8">
        <f t="shared" si="3"/>
        <v>0.1000797070718201</v>
      </c>
      <c r="Y43" s="10">
        <f t="shared" si="3"/>
        <v>0</v>
      </c>
      <c r="Z43" s="10">
        <f t="shared" si="3"/>
        <v>0</v>
      </c>
    </row>
    <row r="44" spans="1:26" ht="15">
      <c r="A44" s="4" t="s">
        <v>5</v>
      </c>
      <c r="B44" s="4" t="s">
        <v>66</v>
      </c>
      <c r="C44" s="2">
        <f>IFERROR(Volumes!C44/'Bill Count'!C44*12,0)</f>
        <v>1542.419858690537</v>
      </c>
      <c r="D44" s="2">
        <f>IFERROR(Volumes!D44/'Bill Count'!D44*12,0)</f>
        <v>986.43120000000204</v>
      </c>
      <c r="E44" s="2">
        <f>IFERROR(Volumes!E44/'Bill Count'!E44*12,0)</f>
        <v>1847.9213357731117</v>
      </c>
      <c r="F44" s="2">
        <f>IFERROR(Volumes!F44/'Bill Count'!F44*12,0)</f>
        <v>459.49079662605379</v>
      </c>
      <c r="G44" s="2">
        <f>IFERROR(Volumes!G44/'Bill Count'!G44*12,0)</f>
        <v>278.94480562060858</v>
      </c>
      <c r="H44" s="2">
        <f>IFERROR(Volumes!H44/'Bill Count'!H44*12,0)</f>
        <v>400.55863512283952</v>
      </c>
      <c r="I44" s="2">
        <f>IFERROR(Volumes!I44/'Bill Count'!I44*12,0)</f>
        <v>342.81401596993919</v>
      </c>
      <c r="J44" s="2">
        <f>IFERROR(Volumes!J44/'Bill Count'!J44*12,0)</f>
        <v>234.99278260869573</v>
      </c>
      <c r="K44" s="2">
        <f>IFERROR(Volumes!K44/'Bill Count'!K44*12,0)</f>
        <v>217.60014593214154</v>
      </c>
      <c r="L44" s="2">
        <f>IFERROR(Volumes!L44/'Bill Count'!L44*12,0)</f>
        <v>259.50508849557519</v>
      </c>
      <c r="M44" s="19">
        <f>IFERROR(Volumes!M44/'Bill Count'!M44*12,0)</f>
        <v>238.19894511171094</v>
      </c>
      <c r="N44" s="19">
        <f>IFERROR(Volumes!N44/'Bill Count'!N44*12,0)</f>
        <v>218.64209978024894</v>
      </c>
      <c r="P44" s="8">
        <f t="shared" si="3"/>
        <v>-0.36046518433868635</v>
      </c>
      <c r="Q44" s="8">
        <f t="shared" si="4" ref="Q44:Z69">IFERROR((E44-D44)/D44,0)</f>
        <v>0.8733403158508245</v>
      </c>
      <c r="R44" s="8">
        <f t="shared" si="4"/>
        <v>-0.75134720957490475</v>
      </c>
      <c r="S44" s="8">
        <f t="shared" si="4"/>
        <v>-0.39292623994029308</v>
      </c>
      <c r="T44" s="8">
        <f t="shared" si="4"/>
        <v>0.43597811126706298</v>
      </c>
      <c r="U44" s="8">
        <f t="shared" si="4"/>
        <v>-0.14416021548303848</v>
      </c>
      <c r="V44" s="8">
        <f t="shared" si="4"/>
        <v>-0.31451815952209528</v>
      </c>
      <c r="W44" s="8">
        <f t="shared" si="4"/>
        <v>-0.074013493025085739</v>
      </c>
      <c r="X44" s="8">
        <f t="shared" si="4"/>
        <v>0.19257773189408467</v>
      </c>
      <c r="Y44" s="10">
        <f t="shared" si="4"/>
        <v>-0.082102988836874169</v>
      </c>
      <c r="Z44" s="10">
        <f t="shared" si="4"/>
        <v>-0.082102988836874141</v>
      </c>
    </row>
    <row r="45" spans="1:26" ht="15">
      <c r="A45" s="4" t="s">
        <v>6</v>
      </c>
      <c r="B45" s="4" t="s">
        <v>66</v>
      </c>
      <c r="C45" s="2">
        <f>IFERROR(Volumes!C45/'Bill Count'!C45*12,0)</f>
        <v>2316.5563636363645</v>
      </c>
      <c r="D45" s="2">
        <f>IFERROR(Volumes!D45/'Bill Count'!D45*12,0)</f>
        <v>716.0758208955225</v>
      </c>
      <c r="E45" s="2">
        <f>IFERROR(Volumes!E45/'Bill Count'!E45*12,0)</f>
        <v>678.85281553398045</v>
      </c>
      <c r="F45" s="2">
        <f>IFERROR(Volumes!F45/'Bill Count'!F45*12,0)</f>
        <v>550.84923076922996</v>
      </c>
      <c r="G45" s="2">
        <f>IFERROR(Volumes!G45/'Bill Count'!G45*12,0)</f>
        <v>448.43851851851832</v>
      </c>
      <c r="H45" s="2">
        <f>IFERROR(Volumes!H45/'Bill Count'!H45*12,0)</f>
        <v>478.73430167597667</v>
      </c>
      <c r="I45" s="2">
        <f>IFERROR(Volumes!I45/'Bill Count'!I45*12,0)</f>
        <v>501.85115044247846</v>
      </c>
      <c r="J45" s="2">
        <f>IFERROR(Volumes!J45/'Bill Count'!J45*12,0)</f>
        <v>185.05608247422683</v>
      </c>
      <c r="K45" s="2">
        <f>IFERROR(Volumes!K45/'Bill Count'!K45*12,0)</f>
        <v>154.58950000000002</v>
      </c>
      <c r="L45" s="2">
        <f>IFERROR(Volumes!L45/'Bill Count'!L45*12,0)</f>
        <v>159.53688888888888</v>
      </c>
      <c r="M45" s="19">
        <f>IFERROR(Volumes!M45/'Bill Count'!M45*12,0)</f>
        <v>146.4384334813748</v>
      </c>
      <c r="N45" s="19">
        <f>IFERROR(Volumes!N45/'Bill Count'!N45*12,0)</f>
        <v>134.41540041196416</v>
      </c>
      <c r="P45" s="8">
        <f t="shared" si="5" ref="P45:P70">IFERROR((D45-C45)/C45,0)</f>
        <v>-0.69088780565154129</v>
      </c>
      <c r="Q45" s="8">
        <f t="shared" si="4"/>
        <v>-0.051981933023504491</v>
      </c>
      <c r="R45" s="8">
        <f t="shared" si="4"/>
        <v>-0.1885586710928846</v>
      </c>
      <c r="S45" s="8">
        <f t="shared" si="4"/>
        <v>-0.18591423302470778</v>
      </c>
      <c r="T45" s="8">
        <f t="shared" si="4"/>
        <v>0.067558387396214004</v>
      </c>
      <c r="U45" s="8">
        <f t="shared" si="4"/>
        <v>0.048287429343527685</v>
      </c>
      <c r="V45" s="8">
        <f t="shared" si="4"/>
        <v>-0.63125304722114461</v>
      </c>
      <c r="W45" s="8">
        <f t="shared" si="4"/>
        <v>-0.16463432094143654</v>
      </c>
      <c r="X45" s="8">
        <f t="shared" si="4"/>
        <v>0.032003395372188062</v>
      </c>
      <c r="Y45" s="10">
        <f t="shared" si="4"/>
        <v>-0.082102988836874183</v>
      </c>
      <c r="Z45" s="10">
        <f t="shared" si="4"/>
        <v>-0.082102988836874086</v>
      </c>
    </row>
    <row r="46" spans="1:26" ht="15">
      <c r="A46" s="4" t="s">
        <v>15</v>
      </c>
      <c r="B46" s="4" t="s">
        <v>66</v>
      </c>
      <c r="C46" s="2">
        <f>IFERROR(Volumes!C46/'Bill Count'!C46*12,0)</f>
        <v>703.16624481901226</v>
      </c>
      <c r="D46" s="2">
        <f>IFERROR(Volumes!D46/'Bill Count'!D46*12,0)</f>
        <v>722.25311421528158</v>
      </c>
      <c r="E46" s="2">
        <f>IFERROR(Volumes!E46/'Bill Count'!E46*12,0)</f>
        <v>764.2342111569692</v>
      </c>
      <c r="F46" s="2">
        <f>IFERROR(Volumes!F46/'Bill Count'!F46*12,0)</f>
        <v>725.4256319750865</v>
      </c>
      <c r="G46" s="2">
        <f>IFERROR(Volumes!G46/'Bill Count'!G46*12,0)</f>
        <v>751.43385533184448</v>
      </c>
      <c r="H46" s="2">
        <f>IFERROR(Volumes!H46/'Bill Count'!H46*12,0)</f>
        <v>737.21146752781124</v>
      </c>
      <c r="I46" s="2">
        <f>IFERROR(Volumes!I46/'Bill Count'!I46*12,0)</f>
        <v>768.77207331587829</v>
      </c>
      <c r="J46" s="2">
        <f>IFERROR(Volumes!J46/'Bill Count'!J46*12,0)</f>
        <v>670.23899794097451</v>
      </c>
      <c r="K46" s="2">
        <f>IFERROR(Volumes!K46/'Bill Count'!K46*12,0)</f>
        <v>581.94172637325119</v>
      </c>
      <c r="L46" s="2">
        <f>IFERROR(Volumes!L46/'Bill Count'!L46*12,0)</f>
        <v>617.32349011588281</v>
      </c>
      <c r="M46" s="19">
        <f>IFERROR(Volumes!M46/'Bill Count'!M46*12,0)</f>
        <v>617.32349011588281</v>
      </c>
      <c r="N46" s="19">
        <f>IFERROR(Volumes!N46/'Bill Count'!N46*12,0)</f>
        <v>617.32349011588281</v>
      </c>
      <c r="P46" s="8">
        <f t="shared" si="5"/>
        <v>0.02714417754962354</v>
      </c>
      <c r="Q46" s="8">
        <f t="shared" si="4"/>
        <v>0.058125186469150103</v>
      </c>
      <c r="R46" s="8">
        <f t="shared" si="4"/>
        <v>-0.050781002231149321</v>
      </c>
      <c r="S46" s="8">
        <f t="shared" si="4"/>
        <v>0.035852363371757984</v>
      </c>
      <c r="T46" s="8">
        <f t="shared" si="4"/>
        <v>-0.018926998967530452</v>
      </c>
      <c r="U46" s="8">
        <f t="shared" si="4"/>
        <v>0.042810790632304467</v>
      </c>
      <c r="V46" s="8">
        <f t="shared" si="4"/>
        <v>-0.12816942601714129</v>
      </c>
      <c r="W46" s="8">
        <f t="shared" si="4"/>
        <v>-0.13173997908056576</v>
      </c>
      <c r="X46" s="8">
        <f t="shared" si="4"/>
        <v>0.060799496133635444</v>
      </c>
      <c r="Y46" s="10">
        <f t="shared" si="4"/>
        <v>0</v>
      </c>
      <c r="Z46" s="10">
        <f t="shared" si="4"/>
        <v>0</v>
      </c>
    </row>
    <row r="47" spans="1:26" ht="15">
      <c r="A47" s="4" t="s">
        <v>13</v>
      </c>
      <c r="B47" s="4" t="s">
        <v>66</v>
      </c>
      <c r="C47" s="2">
        <f>IFERROR(Volumes!C47/'Bill Count'!C47*12,0)</f>
        <v>862.00238532110052</v>
      </c>
      <c r="D47" s="2">
        <f>IFERROR(Volumes!D47/'Bill Count'!D47*12,0)</f>
        <v>829.17230769230741</v>
      </c>
      <c r="E47" s="2">
        <f>IFERROR(Volumes!E47/'Bill Count'!E47*12,0)</f>
        <v>794.71826086956412</v>
      </c>
      <c r="F47" s="2">
        <f>IFERROR(Volumes!F47/'Bill Count'!F47*12,0)</f>
        <v>814.75242290748918</v>
      </c>
      <c r="G47" s="2">
        <f>IFERROR(Volumes!G47/'Bill Count'!G47*12,0)</f>
        <v>576.51039999999978</v>
      </c>
      <c r="H47" s="2">
        <f>IFERROR(Volumes!H47/'Bill Count'!H47*12,0)</f>
        <v>713.89162995594711</v>
      </c>
      <c r="I47" s="2">
        <f>IFERROR(Volumes!I47/'Bill Count'!I47*12,0)</f>
        <v>531.71845493562228</v>
      </c>
      <c r="J47" s="2">
        <f>IFERROR(Volumes!J47/'Bill Count'!J47*12,0)</f>
        <v>583.26726457399104</v>
      </c>
      <c r="K47" s="2">
        <f>IFERROR(Volumes!K47/'Bill Count'!K47*12,0)</f>
        <v>515.21523012552302</v>
      </c>
      <c r="L47" s="2">
        <f>IFERROR(Volumes!L47/'Bill Count'!L47*12,0)</f>
        <v>560.11322033898307</v>
      </c>
      <c r="M47" s="19">
        <f>IFERROR(Volumes!M47/'Bill Count'!M47*12,0)</f>
        <v>560.11322033898307</v>
      </c>
      <c r="N47" s="19">
        <f>IFERROR(Volumes!N47/'Bill Count'!N47*12,0)</f>
        <v>560.11322033898307</v>
      </c>
      <c r="P47" s="8">
        <f t="shared" si="5"/>
        <v>-0.038085831533475077</v>
      </c>
      <c r="Q47" s="8">
        <f t="shared" si="4"/>
        <v>-0.041552336592901071</v>
      </c>
      <c r="R47" s="8">
        <f t="shared" si="4"/>
        <v>0.025209137658425133</v>
      </c>
      <c r="S47" s="8">
        <f t="shared" si="4"/>
        <v>-0.29241032761499441</v>
      </c>
      <c r="T47" s="8">
        <f t="shared" si="4"/>
        <v>0.23829792134876907</v>
      </c>
      <c r="U47" s="8">
        <f t="shared" si="4"/>
        <v>-0.25518323422781464</v>
      </c>
      <c r="V47" s="8">
        <f t="shared" si="4"/>
        <v>0.096947565313695999</v>
      </c>
      <c r="W47" s="8">
        <f t="shared" si="4"/>
        <v>-0.11667384504798521</v>
      </c>
      <c r="X47" s="8">
        <f t="shared" si="4"/>
        <v>0.087144144016320035</v>
      </c>
      <c r="Y47" s="10">
        <f t="shared" si="4"/>
        <v>0</v>
      </c>
      <c r="Z47" s="10">
        <f t="shared" si="4"/>
        <v>0</v>
      </c>
    </row>
    <row r="48" spans="1:26" ht="15">
      <c r="A48" s="4" t="s">
        <v>14</v>
      </c>
      <c r="B48" s="4" t="s">
        <v>66</v>
      </c>
      <c r="C48" s="2">
        <f>IFERROR(Volumes!C48/'Bill Count'!C48*12,0)</f>
        <v>1009.1969675090257</v>
      </c>
      <c r="D48" s="2">
        <f>IFERROR(Volumes!D48/'Bill Count'!D48*12,0)</f>
        <v>863.92071942445966</v>
      </c>
      <c r="E48" s="2">
        <f>IFERROR(Volumes!E48/'Bill Count'!E48*12,0)</f>
        <v>1024.400000000001</v>
      </c>
      <c r="F48" s="2">
        <f>IFERROR(Volumes!F48/'Bill Count'!F48*12,0)</f>
        <v>926.13277533039673</v>
      </c>
      <c r="G48" s="2">
        <f>IFERROR(Volumes!G48/'Bill Count'!G48*12,0)</f>
        <v>835.03489096573276</v>
      </c>
      <c r="H48" s="2">
        <f>IFERROR(Volumes!H48/'Bill Count'!H48*12,0)</f>
        <v>795.85452380952302</v>
      </c>
      <c r="I48" s="2">
        <f>IFERROR(Volumes!I48/'Bill Count'!I48*12,0)</f>
        <v>982.56458374142801</v>
      </c>
      <c r="J48" s="2">
        <f>IFERROR(Volumes!J48/'Bill Count'!J48*12,0)</f>
        <v>782.41726315789469</v>
      </c>
      <c r="K48" s="2">
        <f>IFERROR(Volumes!K48/'Bill Count'!K48*12,0)</f>
        <v>640.34920265780727</v>
      </c>
      <c r="L48" s="2">
        <f>IFERROR(Volumes!L48/'Bill Count'!L48*12,0)</f>
        <v>694.68868085106374</v>
      </c>
      <c r="M48" s="19">
        <f>IFERROR(Volumes!M48/'Bill Count'!M48*12,0)</f>
        <v>681.000233937742</v>
      </c>
      <c r="N48" s="19">
        <f>IFERROR(Volumes!N48/'Bill Count'!N48*12,0)</f>
        <v>667.58151011630844</v>
      </c>
      <c r="P48" s="8">
        <f t="shared" si="5"/>
        <v>-0.14395232324483456</v>
      </c>
      <c r="Q48" s="8">
        <f t="shared" si="4"/>
        <v>0.18575695311770268</v>
      </c>
      <c r="R48" s="8">
        <f t="shared" si="4"/>
        <v>-0.095926615257325432</v>
      </c>
      <c r="S48" s="8">
        <f t="shared" si="4"/>
        <v>-0.098363740914109113</v>
      </c>
      <c r="T48" s="8">
        <f t="shared" si="4"/>
        <v>-0.046920634790358219</v>
      </c>
      <c r="U48" s="8">
        <f t="shared" si="4"/>
        <v>0.23460325266253249</v>
      </c>
      <c r="V48" s="8">
        <f t="shared" si="4"/>
        <v>-0.20369889562008084</v>
      </c>
      <c r="W48" s="8">
        <f t="shared" si="4"/>
        <v>-0.18157582557252136</v>
      </c>
      <c r="X48" s="8">
        <f t="shared" si="4"/>
        <v>0.08485913306008229</v>
      </c>
      <c r="Y48" s="10">
        <f t="shared" si="4"/>
        <v>-0.019704433497537359</v>
      </c>
      <c r="Z48" s="10">
        <f t="shared" si="4"/>
        <v>-0.019704433497537269</v>
      </c>
    </row>
    <row r="49" spans="1:26" ht="15">
      <c r="A49" s="4" t="s">
        <v>12</v>
      </c>
      <c r="B49" s="4" t="s">
        <v>66</v>
      </c>
      <c r="C49" s="2">
        <f>IFERROR(Volumes!C49/'Bill Count'!C49*12,0)</f>
        <v>642.13499999999988</v>
      </c>
      <c r="D49" s="2">
        <f>IFERROR(Volumes!D49/'Bill Count'!D49*12,0)</f>
        <v>560.06307692307701</v>
      </c>
      <c r="E49" s="2">
        <f>IFERROR(Volumes!E49/'Bill Count'!E49*12,0)</f>
        <v>839.40533333333349</v>
      </c>
      <c r="F49" s="2">
        <f>IFERROR(Volumes!F49/'Bill Count'!F49*12,0)</f>
        <v>850.32960000000003</v>
      </c>
      <c r="G49" s="2">
        <f>IFERROR(Volumes!G49/'Bill Count'!G49*12,0)</f>
        <v>1101.2552727272728</v>
      </c>
      <c r="H49" s="2">
        <f>IFERROR(Volumes!H49/'Bill Count'!H49*12,0)</f>
        <v>989.16210526315774</v>
      </c>
      <c r="I49" s="2">
        <f>IFERROR(Volumes!I49/'Bill Count'!I49*12,0)</f>
        <v>707.29153846153861</v>
      </c>
      <c r="J49" s="2">
        <f>IFERROR(Volumes!J49/'Bill Count'!J49*12,0)</f>
        <v>848.01904761904757</v>
      </c>
      <c r="K49" s="2">
        <f>IFERROR(Volumes!K49/'Bill Count'!K49*12,0)</f>
        <v>428.03104477611942</v>
      </c>
      <c r="L49" s="2">
        <f>IFERROR(Volumes!L49/'Bill Count'!L49*12,0)</f>
        <v>587.73134328358196</v>
      </c>
      <c r="M49" s="19">
        <f>IFERROR(Volumes!M49/'Bill Count'!M49*12,0)</f>
        <v>576.15043011543241</v>
      </c>
      <c r="N49" s="19">
        <f>IFERROR(Volumes!N49/'Bill Count'!N49*12,0)</f>
        <v>564.79771228064544</v>
      </c>
      <c r="P49" s="8">
        <f t="shared" si="5"/>
        <v>-0.12781101026563399</v>
      </c>
      <c r="Q49" s="8">
        <f t="shared" si="4"/>
        <v>0.4987692778194398</v>
      </c>
      <c r="R49" s="8">
        <f t="shared" si="4"/>
        <v>0.013014292657976764</v>
      </c>
      <c r="S49" s="8">
        <f t="shared" si="4"/>
        <v>0.29509224743825541</v>
      </c>
      <c r="T49" s="8">
        <f t="shared" si="4"/>
        <v>-0.10178672487670808</v>
      </c>
      <c r="U49" s="8">
        <f t="shared" si="4"/>
        <v>-0.28495892159822478</v>
      </c>
      <c r="V49" s="8">
        <f t="shared" si="4"/>
        <v>0.19896676477087744</v>
      </c>
      <c r="W49" s="8">
        <f t="shared" si="4"/>
        <v>-0.49525774688919227</v>
      </c>
      <c r="X49" s="8">
        <f t="shared" si="4"/>
        <v>0.37310447561342985</v>
      </c>
      <c r="Y49" s="10">
        <f t="shared" si="4"/>
        <v>-0.019704433497537203</v>
      </c>
      <c r="Z49" s="10">
        <f t="shared" si="4"/>
        <v>-0.019704433497537165</v>
      </c>
    </row>
    <row r="50" spans="1:26" ht="15">
      <c r="A50" s="4" t="s">
        <v>19</v>
      </c>
      <c r="B50" s="4" t="s">
        <v>66</v>
      </c>
      <c r="C50" s="2">
        <f>IFERROR(Volumes!C50/'Bill Count'!C50*12,0)</f>
        <v>1098.9701897018963</v>
      </c>
      <c r="D50" s="2">
        <f>IFERROR(Volumes!D50/'Bill Count'!D50*12,0)</f>
        <v>1136.6671143847473</v>
      </c>
      <c r="E50" s="2">
        <f>IFERROR(Volumes!E50/'Bill Count'!E50*12,0)</f>
        <v>1250.944131551905</v>
      </c>
      <c r="F50" s="2">
        <f>IFERROR(Volumes!F50/'Bill Count'!F50*12,0)</f>
        <v>1210.0659015122158</v>
      </c>
      <c r="G50" s="2">
        <f>IFERROR(Volumes!G50/'Bill Count'!G50*12,0)</f>
        <v>1310.4090437956179</v>
      </c>
      <c r="H50" s="2">
        <f>IFERROR(Volumes!H50/'Bill Count'!H50*12,0)</f>
        <v>1404.5019801980225</v>
      </c>
      <c r="I50" s="2">
        <f>IFERROR(Volumes!I50/'Bill Count'!I50*12,0)</f>
        <v>1273.6109332866376</v>
      </c>
      <c r="J50" s="2">
        <f>IFERROR(Volumes!J50/'Bill Count'!J50*12,0)</f>
        <v>1107.2105648643978</v>
      </c>
      <c r="K50" s="2">
        <f>IFERROR(Volumes!K50/'Bill Count'!K50*12,0)</f>
        <v>852.40009715475321</v>
      </c>
      <c r="L50" s="2">
        <f>IFERROR(Volumes!L50/'Bill Count'!L50*12,0)</f>
        <v>992.90725571725557</v>
      </c>
      <c r="M50" s="19">
        <f>IFERROR(Volumes!M50/'Bill Count'!M50*12,0)</f>
        <v>950.53595446353847</v>
      </c>
      <c r="N50" s="19">
        <f>IFERROR(Volumes!N50/'Bill Count'!N50*12,0)</f>
        <v>909.97280513901273</v>
      </c>
      <c r="P50" s="8">
        <f t="shared" si="5"/>
        <v>0.034302044801667042</v>
      </c>
      <c r="Q50" s="8">
        <f t="shared" si="4"/>
        <v>0.10053692564952348</v>
      </c>
      <c r="R50" s="8">
        <f t="shared" si="4"/>
        <v>-0.032677902240906831</v>
      </c>
      <c r="S50" s="8">
        <f t="shared" si="4"/>
        <v>0.082923700401774492</v>
      </c>
      <c r="T50" s="8">
        <f t="shared" si="4"/>
        <v>0.07180424833597232</v>
      </c>
      <c r="U50" s="8">
        <f t="shared" si="4"/>
        <v>-0.093193921231019078</v>
      </c>
      <c r="V50" s="8">
        <f t="shared" si="4"/>
        <v>-0.13065243401517651</v>
      </c>
      <c r="W50" s="8">
        <f t="shared" si="4"/>
        <v>-0.23013731605862317</v>
      </c>
      <c r="X50" s="8">
        <f t="shared" si="4"/>
        <v>0.16483709824940726</v>
      </c>
      <c r="Y50" s="10">
        <f t="shared" si="4"/>
        <v>-0.04267397685910649</v>
      </c>
      <c r="Z50" s="10">
        <f t="shared" si="4"/>
        <v>-0.04267397685910649</v>
      </c>
    </row>
    <row r="51" spans="1:26" ht="15">
      <c r="A51" s="4" t="s">
        <v>18</v>
      </c>
      <c r="B51" s="4" t="s">
        <v>66</v>
      </c>
      <c r="C51" s="2">
        <f>IFERROR(Volumes!C51/'Bill Count'!C51*12,0)</f>
        <v>1499.7703703703701</v>
      </c>
      <c r="D51" s="2">
        <f>IFERROR(Volumes!D51/'Bill Count'!D51*12,0)</f>
        <v>1550.8915662650597</v>
      </c>
      <c r="E51" s="2">
        <f>IFERROR(Volumes!E51/'Bill Count'!E51*12,0)</f>
        <v>1456.5539240506337</v>
      </c>
      <c r="F51" s="2">
        <f>IFERROR(Volumes!F51/'Bill Count'!F51*12,0)</f>
        <v>1215.2673417721519</v>
      </c>
      <c r="G51" s="2">
        <f>IFERROR(Volumes!G51/'Bill Count'!G51*12,0)</f>
        <v>1303.2755555555555</v>
      </c>
      <c r="H51" s="2">
        <f>IFERROR(Volumes!H51/'Bill Count'!H51*12,0)</f>
        <v>1381.9876923076922</v>
      </c>
      <c r="I51" s="2">
        <f>IFERROR(Volumes!I51/'Bill Count'!I51*12,0)</f>
        <v>1469.0819999999994</v>
      </c>
      <c r="J51" s="2">
        <f>IFERROR(Volumes!J51/'Bill Count'!J51*12,0)</f>
        <v>1100.4498113207549</v>
      </c>
      <c r="K51" s="2">
        <f>IFERROR(Volumes!K51/'Bill Count'!K51*12,0)</f>
        <v>987.16374999999994</v>
      </c>
      <c r="L51" s="2">
        <f>IFERROR(Volumes!L51/'Bill Count'!L51*12,0)</f>
        <v>1341.7637647058823</v>
      </c>
      <c r="M51" s="19">
        <f>IFERROR(Volumes!M51/'Bill Count'!M51*12,0)</f>
        <v>1284.5053688604357</v>
      </c>
      <c r="N51" s="19">
        <f>IFERROR(Volumes!N51/'Bill Count'!N51*12,0)</f>
        <v>1229.6904164742873</v>
      </c>
      <c r="P51" s="8">
        <f t="shared" si="5"/>
        <v>0.034086015369182966</v>
      </c>
      <c r="Q51" s="8">
        <f t="shared" si="4"/>
        <v>-0.060828006461866986</v>
      </c>
      <c r="R51" s="8">
        <f t="shared" si="4"/>
        <v>-0.16565578403542444</v>
      </c>
      <c r="S51" s="8">
        <f t="shared" si="4"/>
        <v>0.072418809226837633</v>
      </c>
      <c r="T51" s="8">
        <f t="shared" si="4"/>
        <v>0.060395621184334759</v>
      </c>
      <c r="U51" s="8">
        <f t="shared" si="4"/>
        <v>0.063021044382004621</v>
      </c>
      <c r="V51" s="8">
        <f t="shared" si="4"/>
        <v>-0.25092689766755344</v>
      </c>
      <c r="W51" s="8">
        <f t="shared" si="4"/>
        <v>-0.10294523217264176</v>
      </c>
      <c r="X51" s="8">
        <f t="shared" si="4"/>
        <v>0.35921093608419308</v>
      </c>
      <c r="Y51" s="10">
        <f t="shared" si="4"/>
        <v>-0.042673976859106587</v>
      </c>
      <c r="Z51" s="10">
        <f t="shared" si="4"/>
        <v>-0.042673976859106608</v>
      </c>
    </row>
    <row r="52" spans="1:26" ht="15">
      <c r="A52" s="4" t="s">
        <v>16</v>
      </c>
      <c r="B52" s="4" t="s">
        <v>66</v>
      </c>
      <c r="C52" s="2">
        <f>IFERROR(Volumes!C52/'Bill Count'!C52*12,0)</f>
        <v>2211.9653834115816</v>
      </c>
      <c r="D52" s="2">
        <f>IFERROR(Volumes!D52/'Bill Count'!D52*12,0)</f>
        <v>2060.2357311441738</v>
      </c>
      <c r="E52" s="2">
        <f>IFERROR(Volumes!E52/'Bill Count'!E52*12,0)</f>
        <v>2081.0978592666015</v>
      </c>
      <c r="F52" s="2">
        <f>IFERROR(Volumes!F52/'Bill Count'!F52*12,0)</f>
        <v>2037.5541351888651</v>
      </c>
      <c r="G52" s="2">
        <f>IFERROR(Volumes!G52/'Bill Count'!G52*12,0)</f>
        <v>2102.7787972841929</v>
      </c>
      <c r="H52" s="2">
        <f>IFERROR(Volumes!H52/'Bill Count'!H52*12,0)</f>
        <v>1862.1269709543558</v>
      </c>
      <c r="I52" s="2">
        <f>IFERROR(Volumes!I52/'Bill Count'!I52*12,0)</f>
        <v>2063.0560600706708</v>
      </c>
      <c r="J52" s="2">
        <f>IFERROR(Volumes!J52/'Bill Count'!J52*12,0)</f>
        <v>1879.9054906832296</v>
      </c>
      <c r="K52" s="2">
        <f>IFERROR(Volumes!K52/'Bill Count'!K52*12,0)</f>
        <v>1780.5737129300119</v>
      </c>
      <c r="L52" s="2">
        <f>IFERROR(Volumes!L52/'Bill Count'!L52*12,0)</f>
        <v>1814.0834954407296</v>
      </c>
      <c r="M52" s="19">
        <f>IFERROR(Volumes!M52/'Bill Count'!M52*12,0)</f>
        <v>1781.3229213782997</v>
      </c>
      <c r="N52" s="19">
        <f>IFERROR(Volumes!N52/'Bill Count'!N52*12,0)</f>
        <v>1749.1539712491656</v>
      </c>
      <c r="P52" s="8">
        <f t="shared" si="5"/>
        <v>-0.068594948820306825</v>
      </c>
      <c r="Q52" s="8">
        <f t="shared" si="4"/>
        <v>0.010126087906863816</v>
      </c>
      <c r="R52" s="8">
        <f t="shared" si="4"/>
        <v>-0.020923438983826384</v>
      </c>
      <c r="S52" s="8">
        <f t="shared" si="4"/>
        <v>0.03201125357549435</v>
      </c>
      <c r="T52" s="8">
        <f t="shared" si="4"/>
        <v>-0.1144446703764784</v>
      </c>
      <c r="U52" s="8">
        <f t="shared" si="4"/>
        <v>0.10790300137983458</v>
      </c>
      <c r="V52" s="8">
        <f t="shared" si="4"/>
        <v>-0.088776341531488653</v>
      </c>
      <c r="W52" s="8">
        <f t="shared" si="4"/>
        <v>-0.052838708246506973</v>
      </c>
      <c r="X52" s="8">
        <f t="shared" si="4"/>
        <v>0.018819654736773536</v>
      </c>
      <c r="Y52" s="10">
        <f t="shared" si="4"/>
        <v>-0.018059022170019111</v>
      </c>
      <c r="Z52" s="10">
        <f t="shared" si="4"/>
        <v>-0.018059022170019236</v>
      </c>
    </row>
    <row r="53" spans="1:26" ht="15">
      <c r="A53" s="4" t="s">
        <v>17</v>
      </c>
      <c r="B53" s="4" t="s">
        <v>66</v>
      </c>
      <c r="C53" s="2">
        <f>IFERROR(Volumes!C53/'Bill Count'!C53*12,0)</f>
        <v>2323.5600000000004</v>
      </c>
      <c r="D53" s="2">
        <f>IFERROR(Volumes!D53/'Bill Count'!D53*12,0)</f>
        <v>2595.7707042253523</v>
      </c>
      <c r="E53" s="2">
        <f>IFERROR(Volumes!E53/'Bill Count'!E53*12,0)</f>
        <v>1770.722016806722</v>
      </c>
      <c r="F53" s="2">
        <f>IFERROR(Volumes!F53/'Bill Count'!F53*12,0)</f>
        <v>1959.2050393700792</v>
      </c>
      <c r="G53" s="2">
        <f>IFERROR(Volumes!G53/'Bill Count'!G53*12,0)</f>
        <v>1738.244999999999</v>
      </c>
      <c r="H53" s="2">
        <f>IFERROR(Volumes!H53/'Bill Count'!H53*12,0)</f>
        <v>1586.9920661157025</v>
      </c>
      <c r="I53" s="2">
        <f>IFERROR(Volumes!I53/'Bill Count'!I53*12,0)</f>
        <v>1491.8245454545461</v>
      </c>
      <c r="J53" s="2">
        <f>IFERROR(Volumes!J53/'Bill Count'!J53*12,0)</f>
        <v>1733.0053124999999</v>
      </c>
      <c r="K53" s="2">
        <f>IFERROR(Volumes!K53/'Bill Count'!K53*12,0)</f>
        <v>1396.2605042016808</v>
      </c>
      <c r="L53" s="2">
        <f>IFERROR(Volumes!L53/'Bill Count'!L53*12,0)</f>
        <v>1765.9642622950823</v>
      </c>
      <c r="M53" s="19">
        <f>IFERROR(Volumes!M53/'Bill Count'!M53*12,0)</f>
        <v>1734.0726745308341</v>
      </c>
      <c r="N53" s="19">
        <f>IFERROR(Volumes!N53/'Bill Count'!N53*12,0)</f>
        <v>1702.7570176570573</v>
      </c>
      <c r="P53" s="8">
        <f t="shared" si="5"/>
        <v>0.11715243171054412</v>
      </c>
      <c r="Q53" s="8">
        <f t="shared" si="4"/>
        <v>-0.31784343897387773</v>
      </c>
      <c r="R53" s="8">
        <f t="shared" si="4"/>
        <v>0.10644416276207097</v>
      </c>
      <c r="S53" s="8">
        <f t="shared" si="4"/>
        <v>-0.11278045683320773</v>
      </c>
      <c r="T53" s="8">
        <f t="shared" si="4"/>
        <v>-0.087014738362139132</v>
      </c>
      <c r="U53" s="8">
        <f t="shared" si="4"/>
        <v>-0.059967231527557049</v>
      </c>
      <c r="V53" s="8">
        <f t="shared" si="4"/>
        <v>0.16166831936122097</v>
      </c>
      <c r="W53" s="8">
        <f t="shared" si="4"/>
        <v>-0.1943126232039864</v>
      </c>
      <c r="X53" s="8">
        <f t="shared" si="4"/>
        <v>0.26478136206021358</v>
      </c>
      <c r="Y53" s="10">
        <f t="shared" si="4"/>
        <v>-0.018059022170019059</v>
      </c>
      <c r="Z53" s="10">
        <f t="shared" si="4"/>
        <v>-0.01805902217001918</v>
      </c>
    </row>
    <row r="54" spans="1:26" ht="15">
      <c r="A54" s="4" t="s">
        <v>23</v>
      </c>
      <c r="B54" s="4" t="s">
        <v>66</v>
      </c>
      <c r="C54" s="2">
        <f>IFERROR(Volumes!C54/'Bill Count'!C54*12,0)</f>
        <v>2249.174594594595</v>
      </c>
      <c r="D54" s="2">
        <f>IFERROR(Volumes!D54/'Bill Count'!D54*12,0)</f>
        <v>2135.6623999999997</v>
      </c>
      <c r="E54" s="2">
        <f>IFERROR(Volumes!E54/'Bill Count'!E54*12,0)</f>
        <v>2741.1646153846136</v>
      </c>
      <c r="F54" s="2">
        <f>IFERROR(Volumes!F54/'Bill Count'!F54*12,0)</f>
        <v>2145.3757377049187</v>
      </c>
      <c r="G54" s="2">
        <f>IFERROR(Volumes!G54/'Bill Count'!G54*12,0)</f>
        <v>2785.4327819548867</v>
      </c>
      <c r="H54" s="2">
        <f>IFERROR(Volumes!H54/'Bill Count'!H54*12,0)</f>
        <v>3660.1464406779655</v>
      </c>
      <c r="I54" s="2">
        <f>IFERROR(Volumes!I54/'Bill Count'!I54*12,0)</f>
        <v>2687.5760439560436</v>
      </c>
      <c r="J54" s="2">
        <f>IFERROR(Volumes!J54/'Bill Count'!J54*12,0)</f>
        <v>2295.3668393782382</v>
      </c>
      <c r="K54" s="2">
        <f>IFERROR(Volumes!K54/'Bill Count'!K54*12,0)</f>
        <v>2007.1292783505157</v>
      </c>
      <c r="L54" s="2">
        <f>IFERROR(Volumes!L54/'Bill Count'!L54*12,0)</f>
        <v>2155.0467015706809</v>
      </c>
      <c r="M54" s="19">
        <f>IFERROR(Volumes!M54/'Bill Count'!M54*12,0)</f>
        <v>2157.6903408834137</v>
      </c>
      <c r="N54" s="19">
        <f>IFERROR(Volumes!N54/'Bill Count'!N54*12,0)</f>
        <v>2160.3372232018837</v>
      </c>
      <c r="P54" s="8">
        <f t="shared" si="5"/>
        <v>-0.050468378429756981</v>
      </c>
      <c r="Q54" s="8">
        <f t="shared" si="4"/>
        <v>0.28351963090449783</v>
      </c>
      <c r="R54" s="8">
        <f t="shared" si="4"/>
        <v>-0.21734881383477206</v>
      </c>
      <c r="S54" s="8">
        <f t="shared" si="4"/>
        <v>0.29834263201591371</v>
      </c>
      <c r="T54" s="8">
        <f t="shared" si="4"/>
        <v>0.31403150863657991</v>
      </c>
      <c r="U54" s="8">
        <f t="shared" si="4"/>
        <v>-0.26571898487804047</v>
      </c>
      <c r="V54" s="8">
        <f t="shared" si="4"/>
        <v>-0.14593417941041156</v>
      </c>
      <c r="W54" s="8">
        <f t="shared" si="4"/>
        <v>-0.12557363645882388</v>
      </c>
      <c r="X54" s="8">
        <f t="shared" si="4"/>
        <v>0.073696011918936044</v>
      </c>
      <c r="Y54" s="10">
        <f t="shared" si="4"/>
        <v>0.0012267201962751174</v>
      </c>
      <c r="Z54" s="10">
        <f t="shared" si="4"/>
        <v>0.0012267201962753991</v>
      </c>
    </row>
    <row r="55" spans="1:26" ht="15">
      <c r="A55" s="4" t="s">
        <v>61</v>
      </c>
      <c r="B55" s="4" t="s">
        <v>66</v>
      </c>
      <c r="C55" s="2">
        <f>IFERROR(Volumes!C55/'Bill Count'!C55*12,0)</f>
        <v>0</v>
      </c>
      <c r="D55" s="2">
        <f>IFERROR(Volumes!D55/'Bill Count'!D55*12,0)</f>
        <v>0</v>
      </c>
      <c r="E55" s="2">
        <f>IFERROR(Volumes!E55/'Bill Count'!E55*12,0)</f>
        <v>0</v>
      </c>
      <c r="F55" s="2">
        <f>IFERROR(Volumes!F55/'Bill Count'!F55*12,0)</f>
        <v>0</v>
      </c>
      <c r="G55" s="2">
        <f>IFERROR(Volumes!G55/'Bill Count'!G55*12,0)</f>
        <v>0</v>
      </c>
      <c r="H55" s="2">
        <f>IFERROR(Volumes!H55/'Bill Count'!H55*12,0)</f>
        <v>0</v>
      </c>
      <c r="I55" s="2">
        <f>IFERROR(Volumes!I55/'Bill Count'!I55*12,0)</f>
        <v>0</v>
      </c>
      <c r="J55" s="2">
        <f>IFERROR(Volumes!J55/'Bill Count'!J55*12,0)</f>
        <v>0</v>
      </c>
      <c r="K55" s="2">
        <f>IFERROR(Volumes!K55/'Bill Count'!K55*12,0)</f>
        <v>0</v>
      </c>
      <c r="L55" s="2">
        <f>IFERROR(Volumes!L55/'Bill Count'!L55*12,0)</f>
        <v>0</v>
      </c>
      <c r="M55" s="19">
        <f>IFERROR(Volumes!M55/'Bill Count'!M55*12,0)</f>
        <v>0</v>
      </c>
      <c r="N55" s="19">
        <f>IFERROR(Volumes!N55/'Bill Count'!N55*12,0)</f>
        <v>0</v>
      </c>
      <c r="P55" s="8">
        <f t="shared" si="5"/>
        <v>0</v>
      </c>
      <c r="Q55" s="8">
        <f t="shared" si="4"/>
        <v>0</v>
      </c>
      <c r="R55" s="8">
        <f t="shared" si="4"/>
        <v>0</v>
      </c>
      <c r="S55" s="8">
        <f t="shared" si="4"/>
        <v>0</v>
      </c>
      <c r="T55" s="8">
        <f t="shared" si="4"/>
        <v>0</v>
      </c>
      <c r="U55" s="8">
        <f t="shared" si="4"/>
        <v>0</v>
      </c>
      <c r="V55" s="8">
        <f t="shared" si="4"/>
        <v>0</v>
      </c>
      <c r="W55" s="8">
        <f t="shared" si="4"/>
        <v>0</v>
      </c>
      <c r="X55" s="8">
        <f t="shared" si="4"/>
        <v>0</v>
      </c>
      <c r="Y55" s="10">
        <f t="shared" si="4"/>
        <v>0</v>
      </c>
      <c r="Z55" s="10">
        <f t="shared" si="4"/>
        <v>0</v>
      </c>
    </row>
    <row r="56" spans="1:26" ht="15">
      <c r="A56" s="4" t="s">
        <v>22</v>
      </c>
      <c r="B56" s="4" t="s">
        <v>66</v>
      </c>
      <c r="C56" s="2">
        <f>IFERROR(Volumes!C56/'Bill Count'!C56*12,0)</f>
        <v>3926.6994734642849</v>
      </c>
      <c r="D56" s="2">
        <f>IFERROR(Volumes!D56/'Bill Count'!D56*12,0)</f>
        <v>3926.3521052631568</v>
      </c>
      <c r="E56" s="2">
        <f>IFERROR(Volumes!E56/'Bill Count'!E56*12,0)</f>
        <v>3927.5416914643611</v>
      </c>
      <c r="F56" s="2">
        <f>IFERROR(Volumes!F56/'Bill Count'!F56*12,0)</f>
        <v>4015.2798947368383</v>
      </c>
      <c r="G56" s="2">
        <f>IFERROR(Volumes!G56/'Bill Count'!G56*12,0)</f>
        <v>3961.6797822141471</v>
      </c>
      <c r="H56" s="2">
        <f>IFERROR(Volumes!H56/'Bill Count'!H56*12,0)</f>
        <v>3854.0963419761651</v>
      </c>
      <c r="I56" s="2">
        <f>IFERROR(Volumes!I56/'Bill Count'!I56*12,0)</f>
        <v>4013.5089531405802</v>
      </c>
      <c r="J56" s="2">
        <f>IFERROR(Volumes!J56/'Bill Count'!J56*12,0)</f>
        <v>3861.7587203937264</v>
      </c>
      <c r="K56" s="2">
        <f>IFERROR(Volumes!K56/'Bill Count'!K56*12,0)</f>
        <v>3561.8018621307083</v>
      </c>
      <c r="L56" s="2">
        <f>IFERROR(Volumes!L56/'Bill Count'!L56*12,0)</f>
        <v>3796.7015286991646</v>
      </c>
      <c r="M56" s="19">
        <f>IFERROR(Volumes!M56/'Bill Count'!M56*12,0)</f>
        <v>3801.3590191436497</v>
      </c>
      <c r="N56" s="19">
        <f>IFERROR(Volumes!N56/'Bill Count'!N56*12,0)</f>
        <v>3806.0222230257259</v>
      </c>
      <c r="P56" s="8">
        <f t="shared" si="5"/>
        <v>-8.8463149134674739E-05</v>
      </c>
      <c r="Q56" s="8">
        <f t="shared" si="4"/>
        <v>0.00030297491649047169</v>
      </c>
      <c r="R56" s="8">
        <f t="shared" si="4"/>
        <v>0.022339216274433624</v>
      </c>
      <c r="S56" s="8">
        <f t="shared" si="4"/>
        <v>-0.0133490351676229</v>
      </c>
      <c r="T56" s="8">
        <f t="shared" si="4"/>
        <v>-0.027156016172981676</v>
      </c>
      <c r="U56" s="8">
        <f t="shared" si="4"/>
        <v>0.041361864629122669</v>
      </c>
      <c r="V56" s="8">
        <f t="shared" si="4"/>
        <v>-0.037809865262193779</v>
      </c>
      <c r="W56" s="8">
        <f t="shared" si="4"/>
        <v>-0.077673640426825008</v>
      </c>
      <c r="X56" s="8">
        <f t="shared" si="4"/>
        <v>0.065949672570482842</v>
      </c>
      <c r="Y56" s="10">
        <f t="shared" si="4"/>
        <v>0.0012267201962754446</v>
      </c>
      <c r="Z56" s="10">
        <f t="shared" si="4"/>
        <v>0.0012267201962751558</v>
      </c>
    </row>
    <row r="57" spans="1:26" ht="15">
      <c r="A57" s="4" t="s">
        <v>21</v>
      </c>
      <c r="B57" s="4" t="s">
        <v>66</v>
      </c>
      <c r="C57" s="2">
        <f>IFERROR(Volumes!C57/'Bill Count'!C57*12,0)</f>
        <v>3902.3699999999999</v>
      </c>
      <c r="D57" s="2">
        <f>IFERROR(Volumes!D57/'Bill Count'!D57*12,0)</f>
        <v>3541.4826506024083</v>
      </c>
      <c r="E57" s="2">
        <f>IFERROR(Volumes!E57/'Bill Count'!E57*12,0)</f>
        <v>3703.7307272727276</v>
      </c>
      <c r="F57" s="2">
        <f>IFERROR(Volumes!F57/'Bill Count'!F57*12,0)</f>
        <v>3595.3619213973798</v>
      </c>
      <c r="G57" s="2">
        <f>IFERROR(Volumes!G57/'Bill Count'!G57*12,0)</f>
        <v>3661.1779816513767</v>
      </c>
      <c r="H57" s="2">
        <f>IFERROR(Volumes!H57/'Bill Count'!H57*12,0)</f>
        <v>3516.7691428571438</v>
      </c>
      <c r="I57" s="2">
        <f>IFERROR(Volumes!I57/'Bill Count'!I57*12,0)</f>
        <v>3472.1458823529429</v>
      </c>
      <c r="J57" s="2">
        <f>IFERROR(Volumes!J57/'Bill Count'!J57*12,0)</f>
        <v>3631.3308056872038</v>
      </c>
      <c r="K57" s="2">
        <f>IFERROR(Volumes!K57/'Bill Count'!K57*12,0)</f>
        <v>3161.0927102803735</v>
      </c>
      <c r="L57" s="2">
        <f>IFERROR(Volumes!L57/'Bill Count'!L57*12,0)</f>
        <v>3518.0009852216745</v>
      </c>
      <c r="M57" s="19">
        <f>IFERROR(Volumes!M57/'Bill Count'!M57*12,0)</f>
        <v>3522.3165880807619</v>
      </c>
      <c r="N57" s="19">
        <f>IFERROR(Volumes!N57/'Bill Count'!N57*12,0)</f>
        <v>3526.6374849770364</v>
      </c>
      <c r="P57" s="8">
        <f t="shared" si="5"/>
        <v>-0.09247901900578151</v>
      </c>
      <c r="Q57" s="8">
        <f t="shared" si="4"/>
        <v>0.045813602007261221</v>
      </c>
      <c r="R57" s="8">
        <f t="shared" si="4"/>
        <v>-0.029259364099383664</v>
      </c>
      <c r="S57" s="8">
        <f t="shared" si="4"/>
        <v>0.018305823361564885</v>
      </c>
      <c r="T57" s="8">
        <f t="shared" si="4"/>
        <v>-0.039443271951804214</v>
      </c>
      <c r="U57" s="8">
        <f t="shared" si="4"/>
        <v>-0.012688709065488303</v>
      </c>
      <c r="V57" s="8">
        <f t="shared" si="4"/>
        <v>0.045846265890875322</v>
      </c>
      <c r="W57" s="8">
        <f t="shared" si="4"/>
        <v>-0.12949470058480148</v>
      </c>
      <c r="X57" s="8">
        <f t="shared" si="4"/>
        <v>0.11290661415294111</v>
      </c>
      <c r="Y57" s="10">
        <f t="shared" si="4"/>
        <v>0.0012267201962751911</v>
      </c>
      <c r="Z57" s="10">
        <f t="shared" si="4"/>
        <v>0.0012267201962753809</v>
      </c>
    </row>
    <row r="58" spans="1:26" ht="15">
      <c r="A58" s="4" t="s">
        <v>24</v>
      </c>
      <c r="B58" s="4" t="s">
        <v>66</v>
      </c>
      <c r="C58" s="2">
        <f>IFERROR(Volumes!C58/'Bill Count'!C58*12,0)</f>
        <v>7221.234422683433</v>
      </c>
      <c r="D58" s="2">
        <f>IFERROR(Volumes!D58/'Bill Count'!D58*12,0)</f>
        <v>7005.6371189279835</v>
      </c>
      <c r="E58" s="2">
        <f>IFERROR(Volumes!E58/'Bill Count'!E58*12,0)</f>
        <v>7308.2517732073429</v>
      </c>
      <c r="F58" s="2">
        <f>IFERROR(Volumes!F58/'Bill Count'!F58*12,0)</f>
        <v>7368.9190267639951</v>
      </c>
      <c r="G58" s="2">
        <f>IFERROR(Volumes!G58/'Bill Count'!G58*12,0)</f>
        <v>7416.5065323435883</v>
      </c>
      <c r="H58" s="2">
        <f>IFERROR(Volumes!H58/'Bill Count'!H58*12,0)</f>
        <v>7229.4651596292588</v>
      </c>
      <c r="I58" s="2">
        <f>IFERROR(Volumes!I58/'Bill Count'!I58*12,0)</f>
        <v>7498.2612138284239</v>
      </c>
      <c r="J58" s="2">
        <f>IFERROR(Volumes!J58/'Bill Count'!J58*12,0)</f>
        <v>7184.6816233929912</v>
      </c>
      <c r="K58" s="2">
        <f>IFERROR(Volumes!K58/'Bill Count'!K58*12,0)</f>
        <v>6509.2530126456713</v>
      </c>
      <c r="L58" s="2">
        <f>IFERROR(Volumes!L58/'Bill Count'!L58*12,0)</f>
        <v>7130.5462800000005</v>
      </c>
      <c r="M58" s="19">
        <f>IFERROR(Volumes!M58/'Bill Count'!M58*12,0)</f>
        <v>7092.2174614046071</v>
      </c>
      <c r="N58" s="19">
        <f>IFERROR(Volumes!N58/'Bill Count'!N58*12,0)</f>
        <v>7054.0946716711296</v>
      </c>
      <c r="P58" s="8">
        <f t="shared" si="5"/>
        <v>-0.029856017840691133</v>
      </c>
      <c r="Q58" s="8">
        <f t="shared" si="4"/>
        <v>0.043195879138779335</v>
      </c>
      <c r="R58" s="8">
        <f t="shared" si="4"/>
        <v>0.0083011991703766143</v>
      </c>
      <c r="S58" s="8">
        <f t="shared" si="4"/>
        <v>0.0064578678917158478</v>
      </c>
      <c r="T58" s="8">
        <f t="shared" si="4"/>
        <v>-0.025219606009734771</v>
      </c>
      <c r="U58" s="8">
        <f t="shared" si="4"/>
        <v>0.037180627925309698</v>
      </c>
      <c r="V58" s="8">
        <f t="shared" si="4"/>
        <v>-0.041820307601064061</v>
      </c>
      <c r="W58" s="8">
        <f t="shared" si="4"/>
        <v>-0.094009539483023929</v>
      </c>
      <c r="X58" s="8">
        <f t="shared" si="4"/>
        <v>0.095447705926828899</v>
      </c>
      <c r="Y58" s="10">
        <f t="shared" si="4"/>
        <v>-0.0053752990430620115</v>
      </c>
      <c r="Z58" s="10">
        <f t="shared" si="4"/>
        <v>-0.005375299043062237</v>
      </c>
    </row>
    <row r="59" spans="1:26" ht="15">
      <c r="A59" s="4" t="s">
        <v>20</v>
      </c>
      <c r="B59" s="4" t="s">
        <v>66</v>
      </c>
      <c r="C59" s="2">
        <f>IFERROR(Volumes!C59/'Bill Count'!C59*12,0)</f>
        <v>5257.1032835820897</v>
      </c>
      <c r="D59" s="2">
        <f>IFERROR(Volumes!D59/'Bill Count'!D59*12,0)</f>
        <v>5163.5926829268319</v>
      </c>
      <c r="E59" s="2">
        <f>IFERROR(Volumes!E59/'Bill Count'!E59*12,0)</f>
        <v>5746.7152941176446</v>
      </c>
      <c r="F59" s="2">
        <f>IFERROR(Volumes!F59/'Bill Count'!F59*12,0)</f>
        <v>6452.6171428571433</v>
      </c>
      <c r="G59" s="2">
        <f>IFERROR(Volumes!G59/'Bill Count'!G59*12,0)</f>
        <v>6605.2299999999996</v>
      </c>
      <c r="H59" s="2">
        <f>IFERROR(Volumes!H59/'Bill Count'!H59*12,0)</f>
        <v>6863.9557142857111</v>
      </c>
      <c r="I59" s="2">
        <f>IFERROR(Volumes!I59/'Bill Count'!I59*12,0)</f>
        <v>6945.8871428571438</v>
      </c>
      <c r="J59" s="2">
        <f>IFERROR(Volumes!J59/'Bill Count'!J59*12,0)</f>
        <v>6698.5214285714274</v>
      </c>
      <c r="K59" s="2">
        <f>IFERROR(Volumes!K59/'Bill Count'!K59*12,0)</f>
        <v>5755.1171428571433</v>
      </c>
      <c r="L59" s="2">
        <f>IFERROR(Volumes!L59/'Bill Count'!L59*12,0)</f>
        <v>7043.3362962962974</v>
      </c>
      <c r="M59" s="19">
        <f>IFERROR(Volumes!M59/'Bill Count'!M59*12,0)</f>
        <v>7005.4762574428505</v>
      </c>
      <c r="N59" s="19">
        <f>IFERROR(Volumes!N59/'Bill Count'!N59*12,0)</f>
        <v>6967.8197276200235</v>
      </c>
      <c r="P59" s="8">
        <f t="shared" si="5"/>
        <v>-0.017787476412588467</v>
      </c>
      <c r="Q59" s="8">
        <f t="shared" si="4"/>
        <v>0.11292963000720008</v>
      </c>
      <c r="R59" s="8">
        <f t="shared" si="4"/>
        <v>0.1228357092027966</v>
      </c>
      <c r="S59" s="8">
        <f t="shared" si="4"/>
        <v>0.023651311361591345</v>
      </c>
      <c r="T59" s="8">
        <f t="shared" si="4"/>
        <v>0.039169826680632097</v>
      </c>
      <c r="U59" s="8">
        <f t="shared" si="4"/>
        <v>0.011936473949112411</v>
      </c>
      <c r="V59" s="8">
        <f t="shared" si="4"/>
        <v>-0.035613264252370824</v>
      </c>
      <c r="W59" s="8">
        <f t="shared" si="4"/>
        <v>-0.14083769019389117</v>
      </c>
      <c r="X59" s="8">
        <f t="shared" si="4"/>
        <v>0.22383891091391656</v>
      </c>
      <c r="Y59" s="10">
        <f t="shared" si="4"/>
        <v>-0.0053752990430622205</v>
      </c>
      <c r="Z59" s="10">
        <f t="shared" si="4"/>
        <v>-0.005375299043062126</v>
      </c>
    </row>
    <row r="60" spans="1:26" ht="15">
      <c r="A60" s="4" t="s">
        <v>25</v>
      </c>
      <c r="B60" s="4" t="s">
        <v>66</v>
      </c>
      <c r="C60" s="2">
        <f>IFERROR(Volumes!C60/'Bill Count'!C60*12,0)</f>
        <v>15131.914294385439</v>
      </c>
      <c r="D60" s="2">
        <f>IFERROR(Volumes!D60/'Bill Count'!D60*12,0)</f>
        <v>15177.856290402751</v>
      </c>
      <c r="E60" s="2">
        <f>IFERROR(Volumes!E60/'Bill Count'!E60*12,0)</f>
        <v>15386.61895149434</v>
      </c>
      <c r="F60" s="2">
        <f>IFERROR(Volumes!F60/'Bill Count'!F60*12,0)</f>
        <v>15563.195436241607</v>
      </c>
      <c r="G60" s="2">
        <f>IFERROR(Volumes!G60/'Bill Count'!G60*12,0)</f>
        <v>15671.741933701676</v>
      </c>
      <c r="H60" s="2">
        <f>IFERROR(Volumes!H60/'Bill Count'!H60*12,0)</f>
        <v>15457.793819292889</v>
      </c>
      <c r="I60" s="2">
        <f>IFERROR(Volumes!I60/'Bill Count'!I60*12,0)</f>
        <v>15726.548469083144</v>
      </c>
      <c r="J60" s="2">
        <f>IFERROR(Volumes!J60/'Bill Count'!J60*12,0)</f>
        <v>15118.291879460747</v>
      </c>
      <c r="K60" s="2">
        <f>IFERROR(Volumes!K60/'Bill Count'!K60*12,0)</f>
        <v>13183.565236017457</v>
      </c>
      <c r="L60" s="2">
        <f>IFERROR(Volumes!L60/'Bill Count'!L60*12,0)</f>
        <v>14245.659624413143</v>
      </c>
      <c r="M60" s="19">
        <f>IFERROR(Volumes!M60/'Bill Count'!M60*12,0)</f>
        <v>14245.387607021174</v>
      </c>
      <c r="N60" s="19">
        <f>IFERROR(Volumes!N60/'Bill Count'!N60*12,0)</f>
        <v>14245.11559482331</v>
      </c>
      <c r="P60" s="8">
        <f t="shared" si="5"/>
        <v>0.0030360994070894962</v>
      </c>
      <c r="Q60" s="8">
        <f t="shared" si="4"/>
        <v>0.013754423358428636</v>
      </c>
      <c r="R60" s="8">
        <f t="shared" si="4"/>
        <v>0.011475976970893816</v>
      </c>
      <c r="S60" s="8">
        <f t="shared" si="4"/>
        <v>0.0069745636688015675</v>
      </c>
      <c r="T60" s="8">
        <f t="shared" si="4"/>
        <v>-0.013651840064357988</v>
      </c>
      <c r="U60" s="8">
        <f t="shared" si="4"/>
        <v>0.017386352343166975</v>
      </c>
      <c r="V60" s="8">
        <f t="shared" si="4"/>
        <v>-0.0386770556055685</v>
      </c>
      <c r="W60" s="8">
        <f t="shared" si="4"/>
        <v>-0.12797256851957928</v>
      </c>
      <c r="X60" s="8">
        <f t="shared" si="4"/>
        <v>0.080562000443859277</v>
      </c>
      <c r="Y60" s="10">
        <f t="shared" si="4"/>
        <v>-1.9094755816259203E-05</v>
      </c>
      <c r="Z60" s="10">
        <f t="shared" si="4"/>
        <v>-1.9094755816232914E-05</v>
      </c>
    </row>
    <row r="61" spans="1:26" ht="15">
      <c r="A61" s="4" t="s">
        <v>26</v>
      </c>
      <c r="B61" s="4" t="s">
        <v>65</v>
      </c>
      <c r="C61" s="2">
        <f>IFERROR(Volumes!C61/'Bill Count'!C61*12,0)</f>
        <v>37988.706220735767</v>
      </c>
      <c r="D61" s="2">
        <f>IFERROR(Volumes!D61/'Bill Count'!D61*12,0)</f>
        <v>35236.890996978866</v>
      </c>
      <c r="E61" s="2">
        <f>IFERROR(Volumes!E61/'Bill Count'!E61*12,0)</f>
        <v>43526.825043478275</v>
      </c>
      <c r="F61" s="2">
        <f>IFERROR(Volumes!F61/'Bill Count'!F61*12,0)</f>
        <v>30388.33694524497</v>
      </c>
      <c r="G61" s="2">
        <f>IFERROR(Volumes!G61/'Bill Count'!G61*12,0)</f>
        <v>31487.191395348811</v>
      </c>
      <c r="H61" s="2">
        <f>IFERROR(Volumes!H61/'Bill Count'!H61*12,0)</f>
        <v>35134.71570247932</v>
      </c>
      <c r="I61" s="2">
        <f>IFERROR(Volumes!I61/'Bill Count'!I61*12,0)</f>
        <v>33466.25108312341</v>
      </c>
      <c r="J61" s="2">
        <f>IFERROR(Volumes!J61/'Bill Count'!J61*12,0)</f>
        <v>30591.029565217388</v>
      </c>
      <c r="K61" s="2">
        <f>IFERROR(Volumes!K61/'Bill Count'!K61*12,0)</f>
        <v>28580.16305555556</v>
      </c>
      <c r="L61" s="2">
        <f>IFERROR(Volumes!L61/'Bill Count'!L61*12,0)</f>
        <v>29072.603888888887</v>
      </c>
      <c r="M61" s="19">
        <f>IFERROR(Volumes!M61/'Bill Count'!M61*12,0)</f>
        <v>29072.603888888887</v>
      </c>
      <c r="N61" s="19">
        <f>IFERROR(Volumes!N61/'Bill Count'!N61*12,0)</f>
        <v>29072.603888888887</v>
      </c>
      <c r="P61" s="8">
        <f t="shared" si="5"/>
        <v>-0.072437718930655481</v>
      </c>
      <c r="Q61" s="8">
        <f t="shared" si="4"/>
        <v>0.23526292507503485</v>
      </c>
      <c r="R61" s="8">
        <f t="shared" si="4"/>
        <v>-0.30184806921041157</v>
      </c>
      <c r="S61" s="8">
        <f t="shared" si="4"/>
        <v>0.036160401014501228</v>
      </c>
      <c r="T61" s="8">
        <f t="shared" si="4"/>
        <v>0.11584152620450325</v>
      </c>
      <c r="U61" s="8">
        <f t="shared" si="4"/>
        <v>-0.047487636828613136</v>
      </c>
      <c r="V61" s="8">
        <f t="shared" si="4"/>
        <v>-0.085914060429551922</v>
      </c>
      <c r="W61" s="8">
        <f t="shared" si="4"/>
        <v>-0.065733861796800172</v>
      </c>
      <c r="X61" s="8">
        <f t="shared" si="4"/>
        <v>0.017230161786554381</v>
      </c>
      <c r="Y61" s="10">
        <f t="shared" si="4"/>
        <v>0</v>
      </c>
      <c r="Z61" s="10">
        <f t="shared" si="4"/>
        <v>0</v>
      </c>
    </row>
    <row r="62" spans="1:26" ht="15">
      <c r="A62" s="4" t="s">
        <v>27</v>
      </c>
      <c r="B62" s="4" t="s">
        <v>65</v>
      </c>
      <c r="C62" s="2">
        <f>IFERROR(Volumes!C62/'Bill Count'!C62*12,0)</f>
        <v>131122.68440366973</v>
      </c>
      <c r="D62" s="2">
        <f>IFERROR(Volumes!D62/'Bill Count'!D62*12,0)</f>
        <v>114759.99296137337</v>
      </c>
      <c r="E62" s="2">
        <f>IFERROR(Volumes!E62/'Bill Count'!E62*12,0)</f>
        <v>112137.03570247938</v>
      </c>
      <c r="F62" s="2">
        <f>IFERROR(Volumes!F62/'Bill Count'!F62*12,0)</f>
        <v>107570.9590588235</v>
      </c>
      <c r="G62" s="2">
        <f>IFERROR(Volumes!G62/'Bill Count'!G62*12,0)</f>
        <v>81670.876911196916</v>
      </c>
      <c r="H62" s="2">
        <f>IFERROR(Volumes!H62/'Bill Count'!H62*12,0)</f>
        <v>72481.863370786508</v>
      </c>
      <c r="I62" s="2">
        <f>IFERROR(Volumes!I62/'Bill Count'!I62*12,0)</f>
        <v>65625.206174496678</v>
      </c>
      <c r="J62" s="2">
        <f>IFERROR(Volumes!J62/'Bill Count'!J62*12,0)</f>
        <v>67946.773846153854</v>
      </c>
      <c r="K62" s="2">
        <f>IFERROR(Volumes!K62/'Bill Count'!K62*12,0)</f>
        <v>66661.101090909098</v>
      </c>
      <c r="L62" s="2">
        <f>IFERROR(Volumes!L62/'Bill Count'!L62*12,0)</f>
        <v>82722.10633333333</v>
      </c>
      <c r="M62" s="19">
        <f>IFERROR(Volumes!M62/'Bill Count'!M62*12,0)</f>
        <v>82722.10633333333</v>
      </c>
      <c r="N62" s="19">
        <f>IFERROR(Volumes!N62/'Bill Count'!N62*12,0)</f>
        <v>82722.10633333333</v>
      </c>
      <c r="P62" s="8">
        <f t="shared" si="5"/>
        <v>-0.12478917371705683</v>
      </c>
      <c r="Q62" s="8">
        <f t="shared" si="4"/>
        <v>-0.022856024919562717</v>
      </c>
      <c r="R62" s="8">
        <f t="shared" si="4"/>
        <v>-0.040718720760289547</v>
      </c>
      <c r="S62" s="8">
        <f t="shared" si="4"/>
        <v>-0.24077206686856376</v>
      </c>
      <c r="T62" s="8">
        <f t="shared" si="4"/>
        <v>-0.11251273266481374</v>
      </c>
      <c r="U62" s="8">
        <f t="shared" si="4"/>
        <v>-0.094598246753316434</v>
      </c>
      <c r="V62" s="8">
        <f t="shared" si="4"/>
        <v>0.035376158140884982</v>
      </c>
      <c r="W62" s="8">
        <f t="shared" si="4"/>
        <v>-0.018921763057592637</v>
      </c>
      <c r="X62" s="8">
        <f t="shared" si="4"/>
        <v>0.2409351927823849</v>
      </c>
      <c r="Y62" s="10">
        <f t="shared" si="4"/>
        <v>0</v>
      </c>
      <c r="Z62" s="10">
        <f t="shared" si="4"/>
        <v>0</v>
      </c>
    </row>
    <row r="63" spans="1:26" ht="15">
      <c r="A63" s="4" t="s">
        <v>28</v>
      </c>
      <c r="B63" s="4" t="s">
        <v>65</v>
      </c>
      <c r="C63" s="2">
        <f>IFERROR(Volumes!C63/'Bill Count'!C63*12,0)</f>
        <v>157088.96700000003</v>
      </c>
      <c r="D63" s="2">
        <f>IFERROR(Volumes!D63/'Bill Count'!D63*12,0)</f>
        <v>158507.24243902441</v>
      </c>
      <c r="E63" s="2">
        <f>IFERROR(Volumes!E63/'Bill Count'!E63*12,0)</f>
        <v>179416.88975609755</v>
      </c>
      <c r="F63" s="2">
        <f>IFERROR(Volumes!F63/'Bill Count'!F63*12,0)</f>
        <v>145607.13435483878</v>
      </c>
      <c r="G63" s="2">
        <f>IFERROR(Volumes!G63/'Bill Count'!G63*12,0)</f>
        <v>138339.46780487811</v>
      </c>
      <c r="H63" s="2">
        <f>IFERROR(Volumes!H63/'Bill Count'!H63*12,0)</f>
        <v>145555.80191235046</v>
      </c>
      <c r="I63" s="2">
        <f>IFERROR(Volumes!I63/'Bill Count'!I63*12,0)</f>
        <v>160466.1212167301</v>
      </c>
      <c r="J63" s="2">
        <f>IFERROR(Volumes!J63/'Bill Count'!J63*12,0)</f>
        <v>162567.65933579335</v>
      </c>
      <c r="K63" s="2">
        <f>IFERROR(Volumes!K63/'Bill Count'!K63*12,0)</f>
        <v>149084.73456953643</v>
      </c>
      <c r="L63" s="2">
        <f>IFERROR(Volumes!L63/'Bill Count'!L63*12,0)</f>
        <v>165170.7373076923</v>
      </c>
      <c r="M63" s="19">
        <f>IFERROR(Volumes!M63/'Bill Count'!M63*12,0)</f>
        <v>165170.7373076923</v>
      </c>
      <c r="N63" s="19">
        <f>IFERROR(Volumes!N63/'Bill Count'!N63*12,0)</f>
        <v>165170.7373076923</v>
      </c>
      <c r="P63" s="8">
        <f t="shared" si="5"/>
        <v>0.0090284853615746202</v>
      </c>
      <c r="Q63" s="8">
        <f t="shared" si="4"/>
        <v>0.1319160373704488</v>
      </c>
      <c r="R63" s="8">
        <f t="shared" si="4"/>
        <v>-0.18844243397163074</v>
      </c>
      <c r="S63" s="8">
        <f t="shared" si="4"/>
        <v>-0.049912846524742815</v>
      </c>
      <c r="T63" s="8">
        <f t="shared" si="4"/>
        <v>0.052163957415613943</v>
      </c>
      <c r="U63" s="8">
        <f t="shared" si="4"/>
        <v>0.10243713482035022</v>
      </c>
      <c r="V63" s="8">
        <f t="shared" si="4"/>
        <v>0.013096459882798873</v>
      </c>
      <c r="W63" s="8">
        <f t="shared" si="4"/>
        <v>-0.08293731250941562</v>
      </c>
      <c r="X63" s="8">
        <f t="shared" si="4"/>
        <v>0.10789838935959598</v>
      </c>
      <c r="Y63" s="10">
        <f t="shared" si="4"/>
        <v>0</v>
      </c>
      <c r="Z63" s="10">
        <f t="shared" si="4"/>
        <v>0</v>
      </c>
    </row>
    <row r="64" spans="1:26" ht="15">
      <c r="A64" s="4" t="s">
        <v>29</v>
      </c>
      <c r="B64" s="4" t="s">
        <v>65</v>
      </c>
      <c r="C64" s="2">
        <f>IFERROR(Volumes!C64/'Bill Count'!C64*12,0)</f>
        <v>405636.9253731342</v>
      </c>
      <c r="D64" s="2">
        <f>IFERROR(Volumes!D64/'Bill Count'!D64*12,0)</f>
        <v>346378.05645933014</v>
      </c>
      <c r="E64" s="2">
        <f>IFERROR(Volumes!E64/'Bill Count'!E64*12,0)</f>
        <v>345068.54700000002</v>
      </c>
      <c r="F64" s="2">
        <f>IFERROR(Volumes!F64/'Bill Count'!F64*12,0)</f>
        <v>324683.29275362298</v>
      </c>
      <c r="G64" s="2">
        <f>IFERROR(Volumes!G64/'Bill Count'!G64*12,0)</f>
        <v>316327.07881773403</v>
      </c>
      <c r="H64" s="2">
        <f>IFERROR(Volumes!H64/'Bill Count'!H64*12,0)</f>
        <v>308961.51669902937</v>
      </c>
      <c r="I64" s="2">
        <f>IFERROR(Volumes!I64/'Bill Count'!I64*12,0)</f>
        <v>298084.51544554444</v>
      </c>
      <c r="J64" s="2">
        <f>IFERROR(Volumes!J64/'Bill Count'!J64*12,0)</f>
        <v>288373.38260869565</v>
      </c>
      <c r="K64" s="2">
        <f>IFERROR(Volumes!K64/'Bill Count'!K64*12,0)</f>
        <v>306043.16019512189</v>
      </c>
      <c r="L64" s="2">
        <f>IFERROR(Volumes!L64/'Bill Count'!L64*12,0)</f>
        <v>293058.25764705881</v>
      </c>
      <c r="M64" s="19">
        <f>IFERROR(Volumes!M64/'Bill Count'!M64*12,0)</f>
        <v>262210.02000000002</v>
      </c>
      <c r="N64" s="19">
        <f>IFERROR(Volumes!N64/'Bill Count'!N64*12,0)</f>
        <v>289373.49368421052</v>
      </c>
      <c r="P64" s="8">
        <f t="shared" si="5"/>
        <v>-0.14608844808517732</v>
      </c>
      <c r="Q64" s="8">
        <f t="shared" si="4"/>
        <v>-0.0037805785756635361</v>
      </c>
      <c r="R64" s="8">
        <f t="shared" si="4"/>
        <v>-0.059075955845888893</v>
      </c>
      <c r="S64" s="8">
        <f t="shared" si="4"/>
        <v>-0.025736507305381549</v>
      </c>
      <c r="T64" s="8">
        <f t="shared" si="4"/>
        <v>-0.023284639893091989</v>
      </c>
      <c r="U64" s="8">
        <f t="shared" si="4"/>
        <v>-0.035205035791174615</v>
      </c>
      <c r="V64" s="8">
        <f t="shared" si="4"/>
        <v>-0.032578454544455751</v>
      </c>
      <c r="W64" s="8">
        <f t="shared" si="4"/>
        <v>0.061273954713091536</v>
      </c>
      <c r="X64" s="8">
        <f t="shared" si="4"/>
        <v>-0.042428337688659286</v>
      </c>
      <c r="Y64" s="10">
        <f t="shared" si="4"/>
        <v>-0.10526315789473674</v>
      </c>
      <c r="Z64" s="10">
        <f t="shared" si="4"/>
        <v>0.10359433893567646</v>
      </c>
    </row>
    <row r="65" spans="1:26" ht="15">
      <c r="A65" s="4" t="s">
        <v>30</v>
      </c>
      <c r="B65" s="4" t="s">
        <v>65</v>
      </c>
      <c r="C65" s="2">
        <f>IFERROR(Volumes!C65/'Bill Count'!C65*12,0)</f>
        <v>520168.25060240959</v>
      </c>
      <c r="D65" s="2">
        <f>IFERROR(Volumes!D65/'Bill Count'!D65*12,0)</f>
        <v>611462.03684210544</v>
      </c>
      <c r="E65" s="2">
        <f>IFERROR(Volumes!E65/'Bill Count'!E65*12,0)</f>
        <v>590156.97833333339</v>
      </c>
      <c r="F65" s="2">
        <f>IFERROR(Volumes!F65/'Bill Count'!F65*12,0)</f>
        <v>579569.03833333333</v>
      </c>
      <c r="G65" s="2">
        <f>IFERROR(Volumes!G65/'Bill Count'!G65*12,0)</f>
        <v>514835.59703703714</v>
      </c>
      <c r="H65" s="2">
        <f>IFERROR(Volumes!H65/'Bill Count'!H65*12,0)</f>
        <v>530730.58714285702</v>
      </c>
      <c r="I65" s="2">
        <f>IFERROR(Volumes!I65/'Bill Count'!I65*12,0)</f>
        <v>559013.47857142822</v>
      </c>
      <c r="J65" s="2">
        <f>IFERROR(Volumes!J65/'Bill Count'!J65*12,0)</f>
        <v>571932.88860759477</v>
      </c>
      <c r="K65" s="2">
        <f>IFERROR(Volumes!K65/'Bill Count'!K65*12,0)</f>
        <v>554263.46465753426</v>
      </c>
      <c r="L65" s="2">
        <f>IFERROR(Volumes!L65/'Bill Count'!L65*12,0)</f>
        <v>522822.03811764705</v>
      </c>
      <c r="M65" s="19">
        <f>IFERROR(Volumes!M65/'Bill Count'!M65*12,0)</f>
        <v>522822.03811764705</v>
      </c>
      <c r="N65" s="19">
        <f>IFERROR(Volumes!N65/'Bill Count'!N65*12,0)</f>
        <v>522822.03811764705</v>
      </c>
      <c r="P65" s="8">
        <f t="shared" si="5"/>
        <v>0.17550818631081008</v>
      </c>
      <c r="Q65" s="8">
        <f t="shared" si="4"/>
        <v>-0.034842814803028477</v>
      </c>
      <c r="R65" s="8">
        <f t="shared" si="4"/>
        <v>-0.017940887575203363</v>
      </c>
      <c r="S65" s="8">
        <f t="shared" si="4"/>
        <v>-0.11169237315100571</v>
      </c>
      <c r="T65" s="8">
        <f t="shared" si="4"/>
        <v>0.030873914308369797</v>
      </c>
      <c r="U65" s="8">
        <f t="shared" si="4"/>
        <v>0.053290486950883564</v>
      </c>
      <c r="V65" s="8">
        <f t="shared" si="4"/>
        <v>0.023111088607706557</v>
      </c>
      <c r="W65" s="8">
        <f t="shared" si="4"/>
        <v>-0.030894226056972847</v>
      </c>
      <c r="X65" s="8">
        <f t="shared" si="4"/>
        <v>-0.056726500202054796</v>
      </c>
      <c r="Y65" s="10">
        <f t="shared" si="4"/>
        <v>0</v>
      </c>
      <c r="Z65" s="10">
        <f t="shared" si="4"/>
        <v>0</v>
      </c>
    </row>
    <row r="66" spans="1:26" ht="15">
      <c r="A66" s="4" t="s">
        <v>9</v>
      </c>
      <c r="B66" s="4" t="s">
        <v>65</v>
      </c>
      <c r="C66" s="2">
        <f>IFERROR(Volumes!C66/'Bill Count'!C66*12,0)</f>
        <v>664638.60333333339</v>
      </c>
      <c r="D66" s="2">
        <f>IFERROR(Volumes!D66/'Bill Count'!D66*12,0)</f>
        <v>665674.69666666677</v>
      </c>
      <c r="E66" s="2">
        <f>IFERROR(Volumes!E66/'Bill Count'!E66*12,0)</f>
        <v>712861.68342857144</v>
      </c>
      <c r="F66" s="2">
        <f>IFERROR(Volumes!F66/'Bill Count'!F66*12,0)</f>
        <v>863633.44999999995</v>
      </c>
      <c r="G66" s="2">
        <f>IFERROR(Volumes!G66/'Bill Count'!G66*12,0)</f>
        <v>797276.39333333331</v>
      </c>
      <c r="H66" s="2">
        <f>IFERROR(Volumes!H66/'Bill Count'!H66*12,0)</f>
        <v>795155.10000000009</v>
      </c>
      <c r="I66" s="2">
        <f>IFERROR(Volumes!I66/'Bill Count'!I66*12,0)</f>
        <v>788331.09000000008</v>
      </c>
      <c r="J66" s="2">
        <f>IFERROR(Volumes!J66/'Bill Count'!J66*12,0)</f>
        <v>818811.77000000002</v>
      </c>
      <c r="K66" s="2">
        <f>IFERROR(Volumes!K66/'Bill Count'!K66*12,0)</f>
        <v>929583.81666666653</v>
      </c>
      <c r="L66" s="2">
        <f>IFERROR(Volumes!L66/'Bill Count'!L66*12,0)</f>
        <v>1210296.3333333335</v>
      </c>
      <c r="M66" s="19">
        <f>IFERROR(Volumes!M66/'Bill Count'!M66*12,0)</f>
        <v>1210296.3333333335</v>
      </c>
      <c r="N66" s="19">
        <f>IFERROR(Volumes!N66/'Bill Count'!N66*12,0)</f>
        <v>1210296.3333333335</v>
      </c>
      <c r="P66" s="8">
        <f t="shared" si="5"/>
        <v>0.0015588822679530004</v>
      </c>
      <c r="Q66" s="8">
        <f t="shared" si="4"/>
        <v>0.070885955254407565</v>
      </c>
      <c r="R66" s="8">
        <f t="shared" si="4"/>
        <v>0.21150213298921935</v>
      </c>
      <c r="S66" s="8">
        <f t="shared" si="4"/>
        <v>-0.076834745882835648</v>
      </c>
      <c r="T66" s="8">
        <f t="shared" si="4"/>
        <v>-0.0026606749567289981</v>
      </c>
      <c r="U66" s="8">
        <f t="shared" si="4"/>
        <v>-0.0085819860804514855</v>
      </c>
      <c r="V66" s="8">
        <f t="shared" si="4"/>
        <v>0.038664820386571243</v>
      </c>
      <c r="W66" s="8">
        <f t="shared" si="4"/>
        <v>0.13528389640352448</v>
      </c>
      <c r="X66" s="8">
        <f t="shared" si="4"/>
        <v>0.30197655298395309</v>
      </c>
      <c r="Y66" s="10">
        <f t="shared" si="4"/>
        <v>0</v>
      </c>
      <c r="Z66" s="10">
        <f t="shared" si="4"/>
        <v>0</v>
      </c>
    </row>
    <row r="67" spans="1:26" ht="15">
      <c r="A67" s="4" t="s">
        <v>10</v>
      </c>
      <c r="B67" s="4" t="s">
        <v>68</v>
      </c>
      <c r="C67" s="2">
        <f>IFERROR(Volumes!C67/'Bill Count'!C67*12,0)</f>
        <v>2335916.7899999996</v>
      </c>
      <c r="D67" s="2">
        <f>IFERROR(Volumes!D67/'Bill Count'!D67*12,0)</f>
        <v>1715814.48</v>
      </c>
      <c r="E67" s="2">
        <f>IFERROR(Volumes!E67/'Bill Count'!E67*12,0)</f>
        <v>1331479.0533333332</v>
      </c>
      <c r="F67" s="2">
        <f>IFERROR(Volumes!F67/'Bill Count'!F67*12,0)</f>
        <v>1670227.1900000002</v>
      </c>
      <c r="G67" s="2">
        <f>IFERROR(Volumes!G67/'Bill Count'!G67*12,0)</f>
        <v>2065561.3399999999</v>
      </c>
      <c r="H67" s="2">
        <f>IFERROR(Volumes!H67/'Bill Count'!H67*12,0)</f>
        <v>1255655.6100000001</v>
      </c>
      <c r="I67" s="2">
        <f>IFERROR(Volumes!I67/'Bill Count'!I67*12,0)</f>
        <v>1542662.9400000002</v>
      </c>
      <c r="J67" s="2">
        <f>IFERROR(Volumes!J67/'Bill Count'!J67*12,0)</f>
        <v>2481842.9760000003</v>
      </c>
      <c r="K67" s="2">
        <f>IFERROR(Volumes!K67/'Bill Count'!K67*12,0)</f>
        <v>2150459.3700000001</v>
      </c>
      <c r="L67" s="2">
        <f>IFERROR(Volumes!L67/'Bill Count'!L67*12,0)</f>
        <v>1227248.6200000001</v>
      </c>
      <c r="M67" s="19">
        <f>IFERROR(Volumes!M67/'Bill Count'!M67*12,0)</f>
        <v>1527248.6200000001</v>
      </c>
      <c r="N67" s="19">
        <f>IFERROR(Volumes!N67/'Bill Count'!N67*12,0)</f>
        <v>1527248.6200000001</v>
      </c>
      <c r="P67" s="8">
        <f t="shared" si="5"/>
        <v>-0.26546421201929871</v>
      </c>
      <c r="Q67" s="8">
        <f t="shared" si="4"/>
        <v>-0.22399591048250553</v>
      </c>
      <c r="R67" s="8">
        <f t="shared" si="4"/>
        <v>0.25441491987321713</v>
      </c>
      <c r="S67" s="8">
        <f t="shared" si="4"/>
        <v>0.23669483550917383</v>
      </c>
      <c r="T67" s="8">
        <f t="shared" si="4"/>
        <v>-0.39209957812242935</v>
      </c>
      <c r="U67" s="8">
        <f t="shared" si="4"/>
        <v>0.22857169411284681</v>
      </c>
      <c r="V67" s="8">
        <f t="shared" si="4"/>
        <v>0.60880443267795104</v>
      </c>
      <c r="W67" s="8">
        <f t="shared" si="4"/>
        <v>-0.13352319594936377</v>
      </c>
      <c r="X67" s="8">
        <f t="shared" si="4"/>
        <v>-0.42930862255723529</v>
      </c>
      <c r="Y67" s="10">
        <f t="shared" si="4"/>
        <v>0.24444924615193292</v>
      </c>
      <c r="Z67" s="10">
        <f t="shared" si="4"/>
        <v>0</v>
      </c>
    </row>
    <row r="68" spans="1:26" ht="15">
      <c r="A68" s="4" t="s">
        <v>11</v>
      </c>
      <c r="B68" s="4" t="s">
        <v>65</v>
      </c>
      <c r="C68" s="2">
        <f>IFERROR(Volumes!C68/'Bill Count'!C68*12,0)</f>
        <v>2760244.2463636375</v>
      </c>
      <c r="D68" s="2">
        <f>IFERROR(Volumes!D68/'Bill Count'!D68*12,0)</f>
        <v>2663667.2139130435</v>
      </c>
      <c r="E68" s="2">
        <f>IFERROR(Volumes!E68/'Bill Count'!E68*12,0)</f>
        <v>3242686.4874999998</v>
      </c>
      <c r="F68" s="2">
        <f>IFERROR(Volumes!F68/'Bill Count'!F68*12,0)</f>
        <v>3989170.0399999991</v>
      </c>
      <c r="G68" s="2">
        <f>IFERROR(Volumes!G68/'Bill Count'!G68*12,0)</f>
        <v>4105886.375</v>
      </c>
      <c r="H68" s="2">
        <f>IFERROR(Volumes!H68/'Bill Count'!H68*12,0)</f>
        <v>4327182.6749999998</v>
      </c>
      <c r="I68" s="2">
        <f>IFERROR(Volumes!I68/'Bill Count'!I68*12,0)</f>
        <v>4641422.8999999994</v>
      </c>
      <c r="J68" s="2">
        <f>IFERROR(Volumes!J68/'Bill Count'!J68*12,0)</f>
        <v>3740728.6692857146</v>
      </c>
      <c r="K68" s="2">
        <f>IFERROR(Volumes!K68/'Bill Count'!K68*12,0)</f>
        <v>3180007.9280000003</v>
      </c>
      <c r="L68" s="2">
        <f>IFERROR(Volumes!L68/'Bill Count'!L68*12,0)</f>
        <v>3405406.7120000003</v>
      </c>
      <c r="M68" s="19">
        <f>IFERROR(Volumes!M68/'Bill Count'!M68*12,0)</f>
        <v>3405406.7120000003</v>
      </c>
      <c r="N68" s="19">
        <f>IFERROR(Volumes!N68/'Bill Count'!N68*12,0)</f>
        <v>3405406.7120000003</v>
      </c>
      <c r="P68" s="8">
        <f t="shared" si="5"/>
        <v>-0.034988582107480223</v>
      </c>
      <c r="Q68" s="8">
        <f t="shared" si="4"/>
        <v>0.21737673180890782</v>
      </c>
      <c r="R68" s="8">
        <f t="shared" si="4"/>
        <v>0.23020528052205028</v>
      </c>
      <c r="S68" s="8">
        <f t="shared" si="4"/>
        <v>0.029258300305494353</v>
      </c>
      <c r="T68" s="8">
        <f t="shared" si="4"/>
        <v>0.053897326859172964</v>
      </c>
      <c r="U68" s="8">
        <f t="shared" si="4"/>
        <v>0.072620050642997092</v>
      </c>
      <c r="V68" s="8">
        <f t="shared" si="4"/>
        <v>-0.19405562693162154</v>
      </c>
      <c r="W68" s="8">
        <f t="shared" si="4"/>
        <v>-0.14989612742823791</v>
      </c>
      <c r="X68" s="8">
        <f t="shared" si="4"/>
        <v>0.070879944045221244</v>
      </c>
      <c r="Y68" s="10">
        <f t="shared" si="4"/>
        <v>0</v>
      </c>
      <c r="Z68" s="10">
        <f t="shared" si="4"/>
        <v>0</v>
      </c>
    </row>
    <row r="69" spans="1:26" ht="15">
      <c r="A69" s="4" t="s">
        <v>62</v>
      </c>
      <c r="B69" s="4" t="s">
        <v>65</v>
      </c>
      <c r="C69" s="2">
        <f>IFERROR(Volumes!C69/'Bill Count'!C69*12,0)</f>
        <v>0</v>
      </c>
      <c r="D69" s="2">
        <f>IFERROR(Volumes!D69/'Bill Count'!D69*12,0)</f>
        <v>0</v>
      </c>
      <c r="E69" s="2">
        <f>IFERROR(Volumes!E69/'Bill Count'!E69*12,0)</f>
        <v>0</v>
      </c>
      <c r="F69" s="2">
        <f>IFERROR(Volumes!F69/'Bill Count'!F69*12,0)</f>
        <v>0</v>
      </c>
      <c r="G69" s="2">
        <f>IFERROR(Volumes!G69/'Bill Count'!G69*12,0)</f>
        <v>0</v>
      </c>
      <c r="H69" s="2">
        <f>IFERROR(Volumes!H69/'Bill Count'!H69*12,0)</f>
        <v>0</v>
      </c>
      <c r="I69" s="2">
        <f>IFERROR(Volumes!I69/'Bill Count'!I69*12,0)</f>
        <v>0</v>
      </c>
      <c r="J69" s="2">
        <f>IFERROR(Volumes!J69/'Bill Count'!J69*12,0)</f>
        <v>0</v>
      </c>
      <c r="K69" s="2">
        <f>IFERROR(Volumes!K69/'Bill Count'!K69*12,0)</f>
        <v>0</v>
      </c>
      <c r="L69" s="2">
        <f>IFERROR(Volumes!L69/'Bill Count'!L69*12,0)</f>
        <v>0</v>
      </c>
      <c r="M69" s="19">
        <f>IFERROR(Volumes!M69/'Bill Count'!M69*12,0)</f>
        <v>0</v>
      </c>
      <c r="N69" s="19">
        <f>IFERROR(Volumes!N69/'Bill Count'!N69*12,0)</f>
        <v>0</v>
      </c>
      <c r="P69" s="8">
        <f t="shared" si="5"/>
        <v>0</v>
      </c>
      <c r="Q69" s="8">
        <f t="shared" si="4"/>
        <v>0</v>
      </c>
      <c r="R69" s="8">
        <f t="shared" si="4"/>
        <v>0</v>
      </c>
      <c r="S69" s="8">
        <f t="shared" si="4"/>
        <v>0</v>
      </c>
      <c r="T69" s="8">
        <f t="shared" si="4"/>
        <v>0</v>
      </c>
      <c r="U69" s="8">
        <f t="shared" si="4"/>
        <v>0</v>
      </c>
      <c r="V69" s="8">
        <f t="shared" si="6" ref="V69:Z70">IFERROR((J69-I69)/I69,0)</f>
        <v>0</v>
      </c>
      <c r="W69" s="8">
        <f t="shared" si="6"/>
        <v>0</v>
      </c>
      <c r="X69" s="8">
        <f t="shared" si="6"/>
        <v>0</v>
      </c>
      <c r="Y69" s="10">
        <f t="shared" si="6"/>
        <v>0</v>
      </c>
      <c r="Z69" s="10">
        <f t="shared" si="6"/>
        <v>0</v>
      </c>
    </row>
    <row r="70" spans="1:26" ht="15">
      <c r="A70" s="4" t="s">
        <v>63</v>
      </c>
      <c r="B70" s="4" t="s">
        <v>68</v>
      </c>
      <c r="C70" s="2">
        <f>IFERROR(Volumes!C70/'Bill Count'!C70*12,0)</f>
        <v>0</v>
      </c>
      <c r="D70" s="2">
        <f>IFERROR(Volumes!D70/'Bill Count'!D70*12,0)</f>
        <v>0</v>
      </c>
      <c r="E70" s="2">
        <f>IFERROR(Volumes!E70/'Bill Count'!E70*12,0)</f>
        <v>0</v>
      </c>
      <c r="F70" s="2">
        <f>IFERROR(Volumes!F70/'Bill Count'!F70*12,0)</f>
        <v>2307743.3999999999</v>
      </c>
      <c r="G70" s="2">
        <f>IFERROR(Volumes!G70/'Bill Count'!G70*12,0)</f>
        <v>2528627.3000000003</v>
      </c>
      <c r="H70" s="2">
        <f>IFERROR(Volumes!H70/'Bill Count'!H70*12,0)</f>
        <v>2171817.7000000002</v>
      </c>
      <c r="I70" s="2">
        <f>IFERROR(Volumes!I70/'Bill Count'!I70*12,0)</f>
        <v>2379938.8999999999</v>
      </c>
      <c r="J70" s="2">
        <f>IFERROR(Volumes!J70/'Bill Count'!J70*12,0)</f>
        <v>2194455.1333333328</v>
      </c>
      <c r="K70" s="2">
        <f>IFERROR(Volumes!K70/'Bill Count'!K70*12,0)</f>
        <v>1625841.27</v>
      </c>
      <c r="L70" s="2">
        <f>IFERROR(Volumes!L70/'Bill Count'!L70*12,0)</f>
        <v>887806.67999999982</v>
      </c>
      <c r="M70" s="19">
        <f>IFERROR(Volumes!M70/'Bill Count'!M70*12,0)</f>
        <v>100131</v>
      </c>
      <c r="N70" s="19">
        <f>IFERROR(Volumes!N70/'Bill Count'!N70*12,0)</f>
        <v>100131</v>
      </c>
      <c r="P70" s="8">
        <f t="shared" si="5"/>
        <v>0</v>
      </c>
      <c r="Q70" s="8">
        <f>IFERROR((E70-D70)/D70,0)</f>
        <v>0</v>
      </c>
      <c r="R70" s="8">
        <f>IFERROR((F70-E70)/E70,0)</f>
        <v>0</v>
      </c>
      <c r="S70" s="8">
        <f>IFERROR((G70-F70)/F70,0)</f>
        <v>0.095714237553447393</v>
      </c>
      <c r="T70" s="8">
        <f>IFERROR((H70-G70)/G70,0)</f>
        <v>-0.14110802331367697</v>
      </c>
      <c r="U70" s="8">
        <f>IFERROR((I70-H70)/H70,0)</f>
        <v>0.09582811669690311</v>
      </c>
      <c r="V70" s="8">
        <f t="shared" si="6"/>
        <v>-0.077936356545400001</v>
      </c>
      <c r="W70" s="8">
        <f t="shared" si="6"/>
        <v>-0.25911391611348183</v>
      </c>
      <c r="X70" s="8">
        <f t="shared" si="6"/>
        <v>-0.45394012540965956</v>
      </c>
      <c r="Y70" s="10">
        <f t="shared" si="6"/>
        <v>-0.88721531133331866</v>
      </c>
      <c r="Z70" s="10">
        <f t="shared" si="6"/>
        <v>0</v>
      </c>
    </row>
    <row r="71" spans="3:26" s="6" customFormat="1" ht="15">
      <c r="C71" s="15"/>
      <c r="D71" s="15"/>
      <c r="E71" s="15"/>
      <c r="F71" s="15"/>
      <c r="G71" s="15"/>
      <c r="H71" s="15"/>
      <c r="I71" s="15"/>
      <c r="J71" s="16"/>
      <c r="K71" s="16"/>
      <c r="L71" s="16"/>
      <c r="M71" s="18"/>
      <c r="N71" s="18"/>
      <c r="O71" s="16"/>
      <c r="P71" s="20"/>
      <c r="Q71" s="20"/>
      <c r="R71" s="20"/>
      <c r="S71" s="20"/>
      <c r="T71" s="20"/>
      <c r="U71" s="20"/>
      <c r="V71" s="20"/>
      <c r="W71" s="20"/>
      <c r="X71" s="20"/>
      <c r="Y71" s="21"/>
      <c r="Z71" s="21"/>
    </row>
  </sheetData>
  <pageMargins left="0.7" right="0.7" top="0.75" bottom="0.75" header="0.3" footer="0.3"/>
  <pageSetup horizontalDpi="1200" verticalDpi="12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Volumes</vt:lpstr>
      <vt:lpstr>Bill Count</vt:lpstr>
      <vt:lpstr>UPC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