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harepoint1\p_drive\Departments &amp; Divisions\Florida Regulatory\Philip Onsomu\2022 rate case\POD\"/>
    </mc:Choice>
  </mc:AlternateContent>
  <bookViews>
    <workbookView xWindow="0" yWindow="0" windowWidth="21525" windowHeight="11850" firstSheet="1" activeTab="1"/>
  </bookViews>
  <sheets>
    <sheet name="CRYSTAL_PERSIST" sheetId="5" state="veryHidden" r:id="rId1"/>
    <sheet name="2021" sheetId="17" r:id="rId2"/>
    <sheet name="2020" sheetId="16" r:id="rId3"/>
  </sheets>
  <definedNames>
    <definedName name="_xlnm.Print_Area" localSheetId="2">'2020'!$A$1:$M$60</definedName>
    <definedName name="_xlnm.Print_Area" localSheetId="1">'2021'!$A$1:$M$60</definedName>
  </definedNames>
  <calcPr calcId="162913"/>
</workbook>
</file>

<file path=xl/calcChain.xml><?xml version="1.0" encoding="utf-8"?>
<calcChain xmlns="http://schemas.openxmlformats.org/spreadsheetml/2006/main">
  <c r="B39" i="17" l="1"/>
  <c r="B49" i="17" s="1"/>
  <c r="C39" i="17" s="1"/>
  <c r="C49" i="17" s="1"/>
  <c r="D39" i="17" s="1"/>
  <c r="D49" i="17" s="1"/>
  <c r="E39" i="17" s="1"/>
  <c r="E49" i="17" s="1"/>
  <c r="F39" i="17" s="1"/>
  <c r="F49" i="17" s="1"/>
  <c r="G39" i="17" s="1"/>
  <c r="G49" i="17" s="1"/>
  <c r="H39" i="17" s="1"/>
  <c r="H49" i="17" s="1"/>
  <c r="I39" i="17" s="1"/>
  <c r="I49" i="17" s="1"/>
  <c r="J39" i="17" s="1"/>
  <c r="J49" i="17" s="1"/>
  <c r="K39" i="17" s="1"/>
  <c r="K49" i="17" s="1"/>
  <c r="B8" i="17"/>
  <c r="B18" i="17" s="1"/>
  <c r="C8" i="17" s="1"/>
  <c r="C18" i="17" s="1"/>
  <c r="D8" i="17" s="1"/>
  <c r="D18" i="17" s="1"/>
  <c r="E8" i="17" s="1"/>
  <c r="E18" i="17" s="1"/>
  <c r="F8" i="17" s="1"/>
  <c r="F18" i="17" s="1"/>
  <c r="G8" i="17" s="1"/>
  <c r="G18" i="17" s="1"/>
  <c r="H8" i="17" s="1"/>
  <c r="H18" i="17" s="1"/>
  <c r="I8" i="17" s="1"/>
  <c r="I18" i="17" s="1"/>
  <c r="J8" i="17" s="1"/>
  <c r="J18" i="17" s="1"/>
  <c r="K8" i="17" s="1"/>
  <c r="K18" i="17" s="1"/>
  <c r="L8" i="17" s="1"/>
  <c r="L18" i="17" s="1"/>
  <c r="M8" i="17" s="1"/>
  <c r="M18" i="17" s="1"/>
  <c r="O47" i="17"/>
  <c r="O45" i="17"/>
  <c r="O43" i="17"/>
  <c r="O41" i="17"/>
  <c r="C37" i="17"/>
  <c r="D37" i="17" s="1"/>
  <c r="E37" i="17" s="1"/>
  <c r="F37" i="17" s="1"/>
  <c r="G37" i="17" s="1"/>
  <c r="H37" i="17" s="1"/>
  <c r="I37" i="17" s="1"/>
  <c r="J37" i="17" s="1"/>
  <c r="K37" i="17" s="1"/>
  <c r="L37" i="17" s="1"/>
  <c r="M37" i="17" s="1"/>
  <c r="O16" i="17"/>
  <c r="O14" i="17"/>
  <c r="O12" i="17"/>
  <c r="O10" i="17"/>
  <c r="C6" i="17"/>
  <c r="D6" i="17" s="1"/>
  <c r="E6" i="17" s="1"/>
  <c r="F6" i="17" s="1"/>
  <c r="G6" i="17" s="1"/>
  <c r="H6" i="17" s="1"/>
  <c r="I6" i="17" s="1"/>
  <c r="J6" i="17" s="1"/>
  <c r="K6" i="17" s="1"/>
  <c r="L6" i="17" s="1"/>
  <c r="M6" i="17" s="1"/>
  <c r="L39" i="17" l="1"/>
  <c r="L49" i="17" s="1"/>
  <c r="O39" i="17"/>
  <c r="O49" i="17" s="1"/>
  <c r="O8" i="17"/>
  <c r="O18" i="17" s="1"/>
  <c r="B49" i="16"/>
  <c r="C39" i="16" s="1"/>
  <c r="C49" i="16" s="1"/>
  <c r="D39" i="16" s="1"/>
  <c r="D49" i="16" s="1"/>
  <c r="E39" i="16" s="1"/>
  <c r="E49" i="16" s="1"/>
  <c r="F39" i="16" s="1"/>
  <c r="F49" i="16" s="1"/>
  <c r="G39" i="16" s="1"/>
  <c r="G49" i="16" s="1"/>
  <c r="H39" i="16" s="1"/>
  <c r="H49" i="16" s="1"/>
  <c r="I39" i="16" s="1"/>
  <c r="I49" i="16" s="1"/>
  <c r="J39" i="16" s="1"/>
  <c r="J49" i="16" s="1"/>
  <c r="K39" i="16" s="1"/>
  <c r="K49" i="16" s="1"/>
  <c r="L39" i="16" s="1"/>
  <c r="L49" i="16" s="1"/>
  <c r="M39" i="16" s="1"/>
  <c r="M49" i="16" s="1"/>
  <c r="O47" i="16"/>
  <c r="O45" i="16"/>
  <c r="O43" i="16"/>
  <c r="O41" i="16"/>
  <c r="O39" i="16"/>
  <c r="O49" i="16" s="1"/>
  <c r="C37" i="16"/>
  <c r="D37" i="16" s="1"/>
  <c r="E37" i="16" s="1"/>
  <c r="F37" i="16" s="1"/>
  <c r="G37" i="16" s="1"/>
  <c r="H37" i="16" s="1"/>
  <c r="I37" i="16" s="1"/>
  <c r="J37" i="16" s="1"/>
  <c r="K37" i="16" s="1"/>
  <c r="L37" i="16" s="1"/>
  <c r="M37" i="16" s="1"/>
  <c r="O16" i="16"/>
  <c r="O14" i="16"/>
  <c r="O12" i="16"/>
  <c r="O10" i="16"/>
  <c r="C6" i="16"/>
  <c r="D6" i="16" s="1"/>
  <c r="E6" i="16" s="1"/>
  <c r="F6" i="16" s="1"/>
  <c r="G6" i="16" s="1"/>
  <c r="H6" i="16" s="1"/>
  <c r="I6" i="16" s="1"/>
  <c r="J6" i="16" s="1"/>
  <c r="K6" i="16" s="1"/>
  <c r="L6" i="16" s="1"/>
  <c r="M6" i="16" s="1"/>
  <c r="M39" i="17" l="1"/>
  <c r="M49" i="17" s="1"/>
  <c r="B18" i="16"/>
  <c r="C8" i="16" s="1"/>
  <c r="C18" i="16" s="1"/>
  <c r="D8" i="16" s="1"/>
  <c r="D18" i="16" s="1"/>
  <c r="E8" i="16" s="1"/>
  <c r="E18" i="16" s="1"/>
  <c r="F8" i="16" s="1"/>
  <c r="F18" i="16" s="1"/>
  <c r="G8" i="16" s="1"/>
  <c r="G18" i="16" s="1"/>
  <c r="H8" i="16" s="1"/>
  <c r="H18" i="16" s="1"/>
  <c r="I8" i="16" s="1"/>
  <c r="I18" i="16" s="1"/>
  <c r="J8" i="16" s="1"/>
  <c r="J18" i="16" s="1"/>
  <c r="K8" i="16" s="1"/>
  <c r="K18" i="16" s="1"/>
  <c r="L8" i="16" s="1"/>
  <c r="L18" i="16" s="1"/>
  <c r="M8" i="16" s="1"/>
  <c r="M18" i="16" s="1"/>
  <c r="O8" i="16"/>
  <c r="O18" i="16" s="1"/>
</calcChain>
</file>

<file path=xl/sharedStrings.xml><?xml version="1.0" encoding="utf-8"?>
<sst xmlns="http://schemas.openxmlformats.org/spreadsheetml/2006/main" count="41" uniqueCount="13">
  <si>
    <t>Beginning Balance</t>
  </si>
  <si>
    <t>Environmental Charges-FLA</t>
  </si>
  <si>
    <t>Environmental Cleanup</t>
  </si>
  <si>
    <t>Reclass</t>
  </si>
  <si>
    <t>Ending Balance</t>
  </si>
  <si>
    <t>Deferred Environmental Contra Asset</t>
  </si>
  <si>
    <t>Chesapeake Utilities Corporation</t>
  </si>
  <si>
    <t>Central Florida Gas</t>
  </si>
  <si>
    <t>CF00-00000-1729-1865</t>
  </si>
  <si>
    <t>&lt;CrystalAddin Version="1"/&gt;</t>
  </si>
  <si>
    <t>Collections</t>
  </si>
  <si>
    <t>CF00-00000-1720-1865</t>
  </si>
  <si>
    <t>Deferred Environmental Asset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</si>
</sst>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_)"/>
    <numFmt numFmtId="165" formatCode="d\-mmm\-yyyy"/>
  </numFmts>
  <fonts count="8">
    <font>
      <sz val="10"/>
      <name val="Arial"/>
    </font>
    <font>
      <sz val="10"/>
      <name val="Arial"/>
      <family val="2"/>
    </font>
    <font>
      <sz val="12"/>
      <name val="Arial MT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0000CC"/>
      <name val="Calibri"/>
      <family val="2"/>
      <scheme val="minor"/>
    </font>
    <font>
      <sz val="11"/>
      <color indexed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2" fillId="0" borderId="0"/>
  </cellStyleXfs>
  <cellXfs count="19">
    <xf numFmtId="0" fontId="0" fillId="0" borderId="0" xfId="0"/>
    <xf numFmtId="0" fontId="0" fillId="0" borderId="0" xfId="0" quotePrefix="1"/>
    <xf numFmtId="0" fontId="3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/>
    <xf numFmtId="17" fontId="5" fillId="0" borderId="0" xfId="0" applyNumberFormat="1" applyFont="1" applyAlignment="1">
      <alignment horizontal="center"/>
    </xf>
    <xf numFmtId="43" fontId="6" fillId="2" borderId="0" xfId="1" applyFont="1" applyFill="1"/>
    <xf numFmtId="43" fontId="4" fillId="0" borderId="0" xfId="1" applyFont="1"/>
    <xf numFmtId="0" fontId="3" fillId="0" borderId="0" xfId="0" applyFont="1"/>
    <xf numFmtId="43" fontId="4" fillId="0" borderId="0" xfId="0" applyNumberFormat="1" applyFont="1"/>
    <xf numFmtId="43" fontId="4" fillId="0" borderId="0" xfId="1" applyFont="1" applyFill="1"/>
    <xf numFmtId="0" fontId="4" fillId="0" borderId="1" xfId="0" applyFont="1" applyBorder="1"/>
    <xf numFmtId="17" fontId="5" fillId="0" borderId="0" xfId="0" applyNumberFormat="1" applyFont="1" applyFill="1" applyAlignment="1">
      <alignment horizontal="center"/>
    </xf>
    <xf numFmtId="0" fontId="4" fillId="0" borderId="0" xfId="0" applyFont="1" applyBorder="1"/>
    <xf numFmtId="164" fontId="4" fillId="0" borderId="0" xfId="2" applyFont="1" applyBorder="1"/>
    <xf numFmtId="164" fontId="5" fillId="0" borderId="0" xfId="2" applyFont="1" applyBorder="1" applyAlignment="1">
      <alignment horizontal="center"/>
    </xf>
    <xf numFmtId="164" fontId="4" fillId="0" borderId="0" xfId="2" applyFont="1" applyBorder="1" applyAlignment="1">
      <alignment horizontal="right"/>
    </xf>
    <xf numFmtId="164" fontId="4" fillId="0" borderId="0" xfId="2" applyFont="1" applyBorder="1" applyAlignment="1">
      <alignment horizontal="center"/>
    </xf>
    <xf numFmtId="165" fontId="7" fillId="0" borderId="0" xfId="2" applyNumberFormat="1" applyFont="1" applyBorder="1" applyAlignment="1" applyProtection="1">
      <alignment horizontal="center"/>
      <protection locked="0"/>
    </xf>
  </cellXfs>
  <cellStyles count="3">
    <cellStyle name="Comma" xfId="1" builtinId="3"/>
    <cellStyle name="Normal" xfId="0" builtinId="0"/>
    <cellStyle name="Normal_MD 1140-1310 Bk of America 2004" xfId="2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imanage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V1"/>
  <sheetViews>
    <sheetView workbookViewId="0"/>
  </sheetViews>
  <sheetFormatPr defaultRowHeight="12.75"/>
  <sheetData>
    <row r="1" spans="22:22">
      <c r="V1" s="1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tabSelected="1" topLeftCell="D31" zoomScale="85" zoomScaleNormal="85" zoomScaleSheetLayoutView="85" workbookViewId="0">
      <selection activeCell="K41" sqref="K41"/>
    </sheetView>
  </sheetViews>
  <sheetFormatPr defaultColWidth="9.140625" defaultRowHeight="15"/>
  <cols>
    <col min="1" max="1" width="26.28515625" style="3" customWidth="1"/>
    <col min="2" max="2" width="14.85546875" style="3" bestFit="1" customWidth="1"/>
    <col min="3" max="9" width="14" style="3" bestFit="1" customWidth="1"/>
    <col min="10" max="10" width="17.7109375" style="3" bestFit="1" customWidth="1"/>
    <col min="11" max="13" width="14" style="3" bestFit="1" customWidth="1"/>
    <col min="14" max="14" width="9.140625" style="3"/>
    <col min="15" max="15" width="14.85546875" style="3" bestFit="1" customWidth="1"/>
    <col min="16" max="16384" width="9.140625" style="3"/>
  </cols>
  <sheetData>
    <row r="1" spans="1:15" ht="12" customHeight="1">
      <c r="A1" s="2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2" customHeight="1">
      <c r="A2" s="2" t="s">
        <v>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2" customHeight="1">
      <c r="A3" s="2" t="s">
        <v>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2" customHeight="1">
      <c r="A4" s="2" t="s">
        <v>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6" spans="1:15">
      <c r="A6" s="4"/>
      <c r="B6" s="5">
        <v>44227</v>
      </c>
      <c r="C6" s="5">
        <f>+B6+28</f>
        <v>44255</v>
      </c>
      <c r="D6" s="5">
        <f t="shared" ref="D6:M6" si="0">+C6+28</f>
        <v>44283</v>
      </c>
      <c r="E6" s="12">
        <f t="shared" si="0"/>
        <v>44311</v>
      </c>
      <c r="F6" s="5">
        <f t="shared" si="0"/>
        <v>44339</v>
      </c>
      <c r="G6" s="5">
        <f t="shared" si="0"/>
        <v>44367</v>
      </c>
      <c r="H6" s="5">
        <f t="shared" si="0"/>
        <v>44395</v>
      </c>
      <c r="I6" s="5">
        <f t="shared" si="0"/>
        <v>44423</v>
      </c>
      <c r="J6" s="5">
        <f t="shared" si="0"/>
        <v>44451</v>
      </c>
      <c r="K6" s="5">
        <f t="shared" si="0"/>
        <v>44479</v>
      </c>
      <c r="L6" s="5">
        <f t="shared" si="0"/>
        <v>44507</v>
      </c>
      <c r="M6" s="5">
        <f t="shared" si="0"/>
        <v>44535</v>
      </c>
      <c r="N6" s="4"/>
      <c r="O6" s="4"/>
    </row>
    <row r="8" spans="1:15">
      <c r="A8" s="3" t="s">
        <v>0</v>
      </c>
      <c r="B8" s="6">
        <f>'2020'!M18</f>
        <v>-2420000</v>
      </c>
      <c r="C8" s="7">
        <f>B18</f>
        <v>-2420000</v>
      </c>
      <c r="D8" s="7">
        <f t="shared" ref="D8:M8" si="1">C18</f>
        <v>-2420000</v>
      </c>
      <c r="E8" s="10">
        <f t="shared" si="1"/>
        <v>-2420000</v>
      </c>
      <c r="F8" s="7">
        <f t="shared" si="1"/>
        <v>-2416757.4500000002</v>
      </c>
      <c r="G8" s="7">
        <f t="shared" si="1"/>
        <v>-2416757.4500000002</v>
      </c>
      <c r="H8" s="7">
        <f t="shared" si="1"/>
        <v>-2416757.4500000002</v>
      </c>
      <c r="I8" s="7">
        <f t="shared" si="1"/>
        <v>-2420000</v>
      </c>
      <c r="J8" s="7">
        <f t="shared" si="1"/>
        <v>-2420000</v>
      </c>
      <c r="K8" s="7">
        <f t="shared" si="1"/>
        <v>-2420000</v>
      </c>
      <c r="L8" s="7">
        <f t="shared" si="1"/>
        <v>-2420000</v>
      </c>
      <c r="M8" s="7">
        <f t="shared" si="1"/>
        <v>-2420000</v>
      </c>
      <c r="N8" s="7"/>
      <c r="O8" s="7">
        <f>+B8</f>
        <v>-2420000</v>
      </c>
    </row>
    <row r="9" spans="1:1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>
      <c r="A10" s="3" t="s">
        <v>10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7"/>
      <c r="O10" s="7">
        <f>SUM(B10:N10)</f>
        <v>0</v>
      </c>
    </row>
    <row r="11" spans="1: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5">
      <c r="A12" s="3" t="s">
        <v>1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/>
      <c r="O12" s="7">
        <f>SUM(B12:N12)</f>
        <v>0</v>
      </c>
    </row>
    <row r="13" spans="1: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>
      <c r="A14" s="3" t="s">
        <v>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/>
      <c r="O14" s="7">
        <f>SUM(B14:N14)</f>
        <v>0</v>
      </c>
    </row>
    <row r="15" spans="1:15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>
      <c r="A16" s="3" t="s">
        <v>3</v>
      </c>
      <c r="B16" s="7">
        <v>0</v>
      </c>
      <c r="C16" s="7">
        <v>0</v>
      </c>
      <c r="D16" s="7">
        <v>0</v>
      </c>
      <c r="E16" s="7">
        <v>3242.55</v>
      </c>
      <c r="F16" s="7">
        <v>0</v>
      </c>
      <c r="G16" s="7">
        <v>0</v>
      </c>
      <c r="H16" s="7">
        <v>-3242.55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/>
      <c r="O16" s="7">
        <f>SUM(B16:N16)</f>
        <v>0</v>
      </c>
    </row>
    <row r="17" spans="1:15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>
      <c r="A18" s="3" t="s">
        <v>4</v>
      </c>
      <c r="B18" s="7">
        <f t="shared" ref="B18:M18" si="2">SUM(B8:B17)</f>
        <v>-2420000</v>
      </c>
      <c r="C18" s="7">
        <f t="shared" si="2"/>
        <v>-2420000</v>
      </c>
      <c r="D18" s="7">
        <f t="shared" si="2"/>
        <v>-2420000</v>
      </c>
      <c r="E18" s="10">
        <f t="shared" si="2"/>
        <v>-2416757.4500000002</v>
      </c>
      <c r="F18" s="10">
        <f t="shared" si="2"/>
        <v>-2416757.4500000002</v>
      </c>
      <c r="G18" s="7">
        <f t="shared" si="2"/>
        <v>-2416757.4500000002</v>
      </c>
      <c r="H18" s="10">
        <f t="shared" si="2"/>
        <v>-2420000</v>
      </c>
      <c r="I18" s="10">
        <f t="shared" si="2"/>
        <v>-2420000</v>
      </c>
      <c r="J18" s="7">
        <f t="shared" si="2"/>
        <v>-2420000</v>
      </c>
      <c r="K18" s="7">
        <f t="shared" si="2"/>
        <v>-2420000</v>
      </c>
      <c r="L18" s="7">
        <f t="shared" si="2"/>
        <v>-2420000</v>
      </c>
      <c r="M18" s="7">
        <f t="shared" si="2"/>
        <v>-2420000</v>
      </c>
      <c r="N18" s="7"/>
      <c r="O18" s="7">
        <f>SUM(O8:O17)</f>
        <v>-2420000</v>
      </c>
    </row>
    <row r="19" spans="1:15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>
      <c r="F20" s="8"/>
    </row>
    <row r="22" spans="1:15">
      <c r="K22" s="13"/>
      <c r="L22" s="13"/>
      <c r="M22" s="13"/>
    </row>
    <row r="23" spans="1:15">
      <c r="K23" s="14"/>
      <c r="L23" s="15"/>
      <c r="M23" s="15"/>
    </row>
    <row r="24" spans="1:15">
      <c r="K24" s="16"/>
      <c r="L24" s="17"/>
      <c r="M24" s="18"/>
    </row>
    <row r="25" spans="1:15">
      <c r="C25" s="9"/>
      <c r="K25" s="13"/>
      <c r="L25" s="13"/>
      <c r="M25" s="13"/>
    </row>
    <row r="26" spans="1:15">
      <c r="K26" s="13"/>
      <c r="L26" s="13"/>
      <c r="M26" s="13"/>
    </row>
    <row r="27" spans="1:15">
      <c r="C27" s="9"/>
      <c r="K27" s="13"/>
      <c r="L27" s="13"/>
      <c r="M27" s="13"/>
    </row>
    <row r="28" spans="1:15">
      <c r="K28" s="16"/>
      <c r="L28" s="14"/>
      <c r="M28" s="14"/>
    </row>
    <row r="29" spans="1:15">
      <c r="K29" s="13"/>
      <c r="L29" s="13"/>
      <c r="M29" s="13"/>
    </row>
    <row r="31" spans="1: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5" ht="12" customHeight="1">
      <c r="A32" s="2" t="s">
        <v>6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2" customHeight="1">
      <c r="A33" s="2" t="s">
        <v>7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2" customHeight="1">
      <c r="A34" s="2" t="s">
        <v>12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2" customHeight="1">
      <c r="A35" s="2" t="s">
        <v>11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7" spans="1:15">
      <c r="A37" s="4"/>
      <c r="B37" s="5">
        <v>44227</v>
      </c>
      <c r="C37" s="5">
        <f>+B37+28</f>
        <v>44255</v>
      </c>
      <c r="D37" s="5">
        <f t="shared" ref="D37:M37" si="3">+C37+28</f>
        <v>44283</v>
      </c>
      <c r="E37" s="12">
        <f t="shared" si="3"/>
        <v>44311</v>
      </c>
      <c r="F37" s="5">
        <f t="shared" si="3"/>
        <v>44339</v>
      </c>
      <c r="G37" s="5">
        <f t="shared" si="3"/>
        <v>44367</v>
      </c>
      <c r="H37" s="5">
        <f t="shared" si="3"/>
        <v>44395</v>
      </c>
      <c r="I37" s="5">
        <f t="shared" si="3"/>
        <v>44423</v>
      </c>
      <c r="J37" s="5">
        <f t="shared" si="3"/>
        <v>44451</v>
      </c>
      <c r="K37" s="5">
        <f t="shared" si="3"/>
        <v>44479</v>
      </c>
      <c r="L37" s="5">
        <f t="shared" si="3"/>
        <v>44507</v>
      </c>
      <c r="M37" s="5">
        <f t="shared" si="3"/>
        <v>44535</v>
      </c>
      <c r="N37" s="4"/>
      <c r="O37" s="4"/>
    </row>
    <row r="39" spans="1:15">
      <c r="A39" s="3" t="s">
        <v>0</v>
      </c>
      <c r="B39" s="6">
        <f>'2020'!M49</f>
        <v>2420000</v>
      </c>
      <c r="C39" s="7">
        <f>B49</f>
        <v>2420000</v>
      </c>
      <c r="D39" s="7">
        <f t="shared" ref="D39:M39" si="4">C49</f>
        <v>2420000</v>
      </c>
      <c r="E39" s="10">
        <f t="shared" si="4"/>
        <v>2420000</v>
      </c>
      <c r="F39" s="7">
        <f t="shared" si="4"/>
        <v>2420000</v>
      </c>
      <c r="G39" s="7">
        <f t="shared" si="4"/>
        <v>2438112.61</v>
      </c>
      <c r="H39" s="7">
        <f t="shared" si="4"/>
        <v>2438112.61</v>
      </c>
      <c r="I39" s="7">
        <f t="shared" si="4"/>
        <v>2441355.1599999997</v>
      </c>
      <c r="J39" s="7">
        <f t="shared" si="4"/>
        <v>2445661.7999999998</v>
      </c>
      <c r="K39" s="7">
        <f t="shared" si="4"/>
        <v>2448672.0799999996</v>
      </c>
      <c r="L39" s="7">
        <f t="shared" si="4"/>
        <v>2460631.5299999998</v>
      </c>
      <c r="M39" s="7">
        <f t="shared" si="4"/>
        <v>2460809.0799999996</v>
      </c>
      <c r="N39" s="7"/>
      <c r="O39" s="7">
        <f>+B39</f>
        <v>2420000</v>
      </c>
    </row>
    <row r="40" spans="1:15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>
      <c r="A41" s="3" t="s">
        <v>10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7"/>
      <c r="O41" s="7">
        <f>SUM(B41:N41)</f>
        <v>0</v>
      </c>
    </row>
    <row r="42" spans="1:15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>
      <c r="A43" s="3" t="s">
        <v>1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/>
      <c r="O43" s="7">
        <f>SUM(B43:N43)</f>
        <v>0</v>
      </c>
    </row>
    <row r="44" spans="1:1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>
      <c r="A45" s="3" t="s">
        <v>2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/>
      <c r="O45" s="7">
        <f>SUM(B45:N45)</f>
        <v>0</v>
      </c>
    </row>
    <row r="46" spans="1:15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>
      <c r="A47" s="3" t="s">
        <v>3</v>
      </c>
      <c r="B47" s="7">
        <v>0</v>
      </c>
      <c r="C47" s="7">
        <v>0</v>
      </c>
      <c r="D47" s="7">
        <v>0</v>
      </c>
      <c r="E47" s="7">
        <v>0</v>
      </c>
      <c r="F47" s="7">
        <v>18112.61</v>
      </c>
      <c r="G47" s="7">
        <v>0</v>
      </c>
      <c r="H47" s="7">
        <v>3242.55</v>
      </c>
      <c r="I47" s="7">
        <v>4306.6400000000003</v>
      </c>
      <c r="J47" s="7">
        <v>3010.28</v>
      </c>
      <c r="K47" s="7">
        <v>11959.45</v>
      </c>
      <c r="L47" s="7">
        <v>177.55</v>
      </c>
      <c r="M47" s="7">
        <v>7579.88</v>
      </c>
      <c r="N47" s="7"/>
      <c r="O47" s="7">
        <f>SUM(B47:N47)</f>
        <v>48388.959999999999</v>
      </c>
    </row>
    <row r="48" spans="1:15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>
      <c r="A49" s="3" t="s">
        <v>4</v>
      </c>
      <c r="B49" s="7">
        <f t="shared" ref="B49:M49" si="5">SUM(B39:B48)</f>
        <v>2420000</v>
      </c>
      <c r="C49" s="7">
        <f t="shared" si="5"/>
        <v>2420000</v>
      </c>
      <c r="D49" s="7">
        <f t="shared" si="5"/>
        <v>2420000</v>
      </c>
      <c r="E49" s="10">
        <f t="shared" si="5"/>
        <v>2420000</v>
      </c>
      <c r="F49" s="10">
        <f t="shared" si="5"/>
        <v>2438112.61</v>
      </c>
      <c r="G49" s="7">
        <f t="shared" si="5"/>
        <v>2438112.61</v>
      </c>
      <c r="H49" s="10">
        <f t="shared" si="5"/>
        <v>2441355.1599999997</v>
      </c>
      <c r="I49" s="10">
        <f t="shared" si="5"/>
        <v>2445661.7999999998</v>
      </c>
      <c r="J49" s="7">
        <f t="shared" si="5"/>
        <v>2448672.0799999996</v>
      </c>
      <c r="K49" s="7">
        <f t="shared" si="5"/>
        <v>2460631.5299999998</v>
      </c>
      <c r="L49" s="7">
        <f t="shared" si="5"/>
        <v>2460809.0799999996</v>
      </c>
      <c r="M49" s="7">
        <f t="shared" si="5"/>
        <v>2468388.9599999995</v>
      </c>
      <c r="N49" s="7"/>
      <c r="O49" s="7">
        <f>SUM(O39:O48)</f>
        <v>2468388.96</v>
      </c>
    </row>
    <row r="50" spans="1:15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>
      <c r="F51" s="8"/>
    </row>
    <row r="52" spans="1:15">
      <c r="K52" s="9"/>
      <c r="L52" s="9"/>
      <c r="M52" s="9"/>
    </row>
    <row r="54" spans="1:15">
      <c r="K54" s="14"/>
      <c r="L54" s="15"/>
      <c r="M54" s="15"/>
    </row>
    <row r="55" spans="1:15">
      <c r="K55" s="16"/>
      <c r="L55" s="17"/>
      <c r="M55" s="18"/>
    </row>
    <row r="56" spans="1:15">
      <c r="C56" s="9"/>
      <c r="K56" s="13"/>
      <c r="L56" s="13"/>
      <c r="M56" s="13"/>
    </row>
    <row r="57" spans="1:15">
      <c r="K57" s="13"/>
      <c r="L57" s="13"/>
      <c r="M57" s="13"/>
    </row>
    <row r="58" spans="1:15">
      <c r="C58" s="9"/>
      <c r="K58" s="13"/>
      <c r="L58" s="13"/>
      <c r="M58" s="13"/>
    </row>
    <row r="59" spans="1:15">
      <c r="K59" s="16"/>
      <c r="L59" s="14"/>
      <c r="M59" s="14"/>
    </row>
    <row r="60" spans="1:15">
      <c r="K60" s="13"/>
      <c r="L60" s="13"/>
      <c r="M60" s="13"/>
    </row>
  </sheetData>
  <sheetProtection sheet="1" objects="1" scenarios="1"/>
  <pageMargins left="0.75" right="0.75" top="1" bottom="1" header="0.5" footer="0.5"/>
  <pageSetup scale="54" orientation="landscape" r:id="rId1"/>
  <headerFooter alignWithMargins="0">
    <oddFooter>&amp;L&amp;F
&amp;A&amp;R&amp;D
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topLeftCell="A13" zoomScale="85" zoomScaleNormal="85" zoomScaleSheetLayoutView="85" workbookViewId="0">
      <selection activeCell="B27" sqref="B27"/>
    </sheetView>
  </sheetViews>
  <sheetFormatPr defaultColWidth="9.140625" defaultRowHeight="15"/>
  <cols>
    <col min="1" max="1" width="26.28515625" style="3" customWidth="1"/>
    <col min="2" max="2" width="14.85546875" style="3" bestFit="1" customWidth="1"/>
    <col min="3" max="9" width="14" style="3" bestFit="1" customWidth="1"/>
    <col min="10" max="10" width="17.7109375" style="3" bestFit="1" customWidth="1"/>
    <col min="11" max="13" width="14" style="3" bestFit="1" customWidth="1"/>
    <col min="14" max="14" width="9.140625" style="3"/>
    <col min="15" max="15" width="14.85546875" style="3" bestFit="1" customWidth="1"/>
    <col min="16" max="16384" width="9.140625" style="3"/>
  </cols>
  <sheetData>
    <row r="1" spans="1:15" ht="12" customHeight="1">
      <c r="A1" s="2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2" customHeight="1">
      <c r="A2" s="2" t="s">
        <v>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2" customHeight="1">
      <c r="A3" s="2" t="s">
        <v>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2" customHeight="1">
      <c r="A4" s="2" t="s">
        <v>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6" spans="1:15">
      <c r="A6" s="4"/>
      <c r="B6" s="5">
        <v>43861</v>
      </c>
      <c r="C6" s="5">
        <f>+B6+28</f>
        <v>43889</v>
      </c>
      <c r="D6" s="5">
        <f t="shared" ref="D6:M6" si="0">+C6+28</f>
        <v>43917</v>
      </c>
      <c r="E6" s="12">
        <f t="shared" si="0"/>
        <v>43945</v>
      </c>
      <c r="F6" s="5">
        <f t="shared" si="0"/>
        <v>43973</v>
      </c>
      <c r="G6" s="5">
        <f t="shared" si="0"/>
        <v>44001</v>
      </c>
      <c r="H6" s="5">
        <f t="shared" si="0"/>
        <v>44029</v>
      </c>
      <c r="I6" s="5">
        <f t="shared" si="0"/>
        <v>44057</v>
      </c>
      <c r="J6" s="5">
        <f t="shared" si="0"/>
        <v>44085</v>
      </c>
      <c r="K6" s="5">
        <f t="shared" si="0"/>
        <v>44113</v>
      </c>
      <c r="L6" s="5">
        <f t="shared" si="0"/>
        <v>44141</v>
      </c>
      <c r="M6" s="5">
        <f t="shared" si="0"/>
        <v>44169</v>
      </c>
      <c r="N6" s="4"/>
      <c r="O6" s="4"/>
    </row>
    <row r="8" spans="1:15">
      <c r="A8" s="3" t="s">
        <v>0</v>
      </c>
      <c r="B8" s="6">
        <v>-2420000</v>
      </c>
      <c r="C8" s="7">
        <f>B18</f>
        <v>-2420000</v>
      </c>
      <c r="D8" s="7">
        <f t="shared" ref="D8:M8" si="1">C18</f>
        <v>-2420000</v>
      </c>
      <c r="E8" s="10">
        <f t="shared" si="1"/>
        <v>-2420000</v>
      </c>
      <c r="F8" s="7">
        <f t="shared" si="1"/>
        <v>-2420000</v>
      </c>
      <c r="G8" s="7">
        <f t="shared" si="1"/>
        <v>-2420000</v>
      </c>
      <c r="H8" s="7">
        <f t="shared" si="1"/>
        <v>-2420000</v>
      </c>
      <c r="I8" s="7">
        <f t="shared" si="1"/>
        <v>-2420000</v>
      </c>
      <c r="J8" s="7">
        <f t="shared" si="1"/>
        <v>-2420000</v>
      </c>
      <c r="K8" s="7">
        <f t="shared" si="1"/>
        <v>-2420000</v>
      </c>
      <c r="L8" s="7">
        <f t="shared" si="1"/>
        <v>-2420000</v>
      </c>
      <c r="M8" s="7">
        <f t="shared" si="1"/>
        <v>-2420000</v>
      </c>
      <c r="N8" s="7"/>
      <c r="O8" s="7">
        <f>+B8</f>
        <v>-2420000</v>
      </c>
    </row>
    <row r="9" spans="1:1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>
      <c r="A10" s="3" t="s">
        <v>10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7"/>
      <c r="O10" s="7">
        <f>SUM(B10:N10)</f>
        <v>0</v>
      </c>
    </row>
    <row r="11" spans="1: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5">
      <c r="A12" s="3" t="s">
        <v>1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/>
      <c r="O12" s="7">
        <f>SUM(B12:N12)</f>
        <v>0</v>
      </c>
    </row>
    <row r="13" spans="1: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>
      <c r="A14" s="3" t="s">
        <v>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/>
      <c r="O14" s="7">
        <f>SUM(B14:N14)</f>
        <v>0</v>
      </c>
    </row>
    <row r="15" spans="1:15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>
      <c r="A16" s="3" t="s">
        <v>3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/>
      <c r="O16" s="7">
        <f>SUM(B16:N16)</f>
        <v>0</v>
      </c>
    </row>
    <row r="17" spans="1:15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>
      <c r="A18" s="3" t="s">
        <v>4</v>
      </c>
      <c r="B18" s="7">
        <f t="shared" ref="B18:M18" si="2">SUM(B8:B17)</f>
        <v>-2420000</v>
      </c>
      <c r="C18" s="7">
        <f t="shared" si="2"/>
        <v>-2420000</v>
      </c>
      <c r="D18" s="7">
        <f t="shared" si="2"/>
        <v>-2420000</v>
      </c>
      <c r="E18" s="10">
        <f t="shared" si="2"/>
        <v>-2420000</v>
      </c>
      <c r="F18" s="10">
        <f t="shared" si="2"/>
        <v>-2420000</v>
      </c>
      <c r="G18" s="7">
        <f t="shared" si="2"/>
        <v>-2420000</v>
      </c>
      <c r="H18" s="10">
        <f t="shared" si="2"/>
        <v>-2420000</v>
      </c>
      <c r="I18" s="10">
        <f t="shared" si="2"/>
        <v>-2420000</v>
      </c>
      <c r="J18" s="7">
        <f t="shared" si="2"/>
        <v>-2420000</v>
      </c>
      <c r="K18" s="7">
        <f t="shared" si="2"/>
        <v>-2420000</v>
      </c>
      <c r="L18" s="7">
        <f t="shared" si="2"/>
        <v>-2420000</v>
      </c>
      <c r="M18" s="7">
        <f t="shared" si="2"/>
        <v>-2420000</v>
      </c>
      <c r="N18" s="7"/>
      <c r="O18" s="7">
        <f>SUM(O8:O17)</f>
        <v>-2420000</v>
      </c>
    </row>
    <row r="19" spans="1:15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>
      <c r="F20" s="8"/>
    </row>
    <row r="22" spans="1:15">
      <c r="K22" s="13"/>
      <c r="L22" s="13"/>
      <c r="M22" s="13"/>
    </row>
    <row r="23" spans="1:15">
      <c r="K23" s="14"/>
      <c r="L23" s="15"/>
      <c r="M23" s="15"/>
    </row>
    <row r="24" spans="1:15">
      <c r="K24" s="16"/>
      <c r="L24" s="17"/>
      <c r="M24" s="18"/>
    </row>
    <row r="25" spans="1:15">
      <c r="C25" s="9"/>
      <c r="K25" s="13"/>
      <c r="L25" s="13"/>
      <c r="M25" s="13"/>
    </row>
    <row r="26" spans="1:15">
      <c r="K26" s="13"/>
      <c r="L26" s="13"/>
      <c r="M26" s="13"/>
    </row>
    <row r="27" spans="1:15">
      <c r="C27" s="9"/>
      <c r="K27" s="13"/>
      <c r="L27" s="13"/>
      <c r="M27" s="13"/>
    </row>
    <row r="28" spans="1:15">
      <c r="K28" s="16"/>
      <c r="L28" s="14"/>
      <c r="M28" s="14"/>
    </row>
    <row r="29" spans="1:15">
      <c r="K29" s="13"/>
      <c r="L29" s="13"/>
      <c r="M29" s="13"/>
    </row>
    <row r="31" spans="1: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5" ht="12" customHeight="1">
      <c r="A32" s="2" t="s">
        <v>6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2" customHeight="1">
      <c r="A33" s="2" t="s">
        <v>7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2" customHeight="1">
      <c r="A34" s="2" t="s">
        <v>12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2" customHeight="1">
      <c r="A35" s="2" t="s">
        <v>11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7" spans="1:15">
      <c r="A37" s="4"/>
      <c r="B37" s="5">
        <v>43861</v>
      </c>
      <c r="C37" s="5">
        <f>+B37+28</f>
        <v>43889</v>
      </c>
      <c r="D37" s="5">
        <f t="shared" ref="D37:M37" si="3">+C37+28</f>
        <v>43917</v>
      </c>
      <c r="E37" s="12">
        <f t="shared" si="3"/>
        <v>43945</v>
      </c>
      <c r="F37" s="5">
        <f t="shared" si="3"/>
        <v>43973</v>
      </c>
      <c r="G37" s="5">
        <f t="shared" si="3"/>
        <v>44001</v>
      </c>
      <c r="H37" s="5">
        <f t="shared" si="3"/>
        <v>44029</v>
      </c>
      <c r="I37" s="5">
        <f t="shared" si="3"/>
        <v>44057</v>
      </c>
      <c r="J37" s="5">
        <f t="shared" si="3"/>
        <v>44085</v>
      </c>
      <c r="K37" s="5">
        <f t="shared" si="3"/>
        <v>44113</v>
      </c>
      <c r="L37" s="5">
        <f t="shared" si="3"/>
        <v>44141</v>
      </c>
      <c r="M37" s="5">
        <f t="shared" si="3"/>
        <v>44169</v>
      </c>
      <c r="N37" s="4"/>
      <c r="O37" s="4"/>
    </row>
    <row r="39" spans="1:15">
      <c r="A39" s="3" t="s">
        <v>0</v>
      </c>
      <c r="B39" s="6">
        <v>2420000</v>
      </c>
      <c r="C39" s="7">
        <f>B49</f>
        <v>2420000</v>
      </c>
      <c r="D39" s="7">
        <f t="shared" ref="D39:M39" si="4">C49</f>
        <v>2420000</v>
      </c>
      <c r="E39" s="10">
        <f t="shared" si="4"/>
        <v>2420000</v>
      </c>
      <c r="F39" s="7">
        <f t="shared" si="4"/>
        <v>2420000</v>
      </c>
      <c r="G39" s="7">
        <f t="shared" si="4"/>
        <v>2420000</v>
      </c>
      <c r="H39" s="7">
        <f t="shared" si="4"/>
        <v>2420000</v>
      </c>
      <c r="I39" s="7">
        <f t="shared" si="4"/>
        <v>2420000</v>
      </c>
      <c r="J39" s="7">
        <f t="shared" si="4"/>
        <v>2420000</v>
      </c>
      <c r="K39" s="7">
        <f t="shared" si="4"/>
        <v>2420000</v>
      </c>
      <c r="L39" s="7">
        <f t="shared" si="4"/>
        <v>2420000</v>
      </c>
      <c r="M39" s="7">
        <f t="shared" si="4"/>
        <v>2420000</v>
      </c>
      <c r="N39" s="7"/>
      <c r="O39" s="7">
        <f>+B39</f>
        <v>2420000</v>
      </c>
    </row>
    <row r="40" spans="1:15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>
      <c r="A41" s="3" t="s">
        <v>10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7"/>
      <c r="O41" s="7">
        <f>SUM(B41:N41)</f>
        <v>0</v>
      </c>
    </row>
    <row r="42" spans="1:15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>
      <c r="A43" s="3" t="s">
        <v>1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/>
      <c r="O43" s="7">
        <f>SUM(B43:N43)</f>
        <v>0</v>
      </c>
    </row>
    <row r="44" spans="1:1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>
      <c r="A45" s="3" t="s">
        <v>2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/>
      <c r="O45" s="7">
        <f>SUM(B45:N45)</f>
        <v>0</v>
      </c>
    </row>
    <row r="46" spans="1:15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>
      <c r="A47" s="3" t="s">
        <v>3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/>
      <c r="O47" s="7">
        <f>SUM(B47:N47)</f>
        <v>0</v>
      </c>
    </row>
    <row r="48" spans="1:15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>
      <c r="A49" s="3" t="s">
        <v>4</v>
      </c>
      <c r="B49" s="7">
        <f t="shared" ref="B49:M49" si="5">SUM(B39:B48)</f>
        <v>2420000</v>
      </c>
      <c r="C49" s="7">
        <f t="shared" si="5"/>
        <v>2420000</v>
      </c>
      <c r="D49" s="7">
        <f t="shared" si="5"/>
        <v>2420000</v>
      </c>
      <c r="E49" s="10">
        <f t="shared" si="5"/>
        <v>2420000</v>
      </c>
      <c r="F49" s="10">
        <f t="shared" si="5"/>
        <v>2420000</v>
      </c>
      <c r="G49" s="7">
        <f t="shared" si="5"/>
        <v>2420000</v>
      </c>
      <c r="H49" s="10">
        <f t="shared" si="5"/>
        <v>2420000</v>
      </c>
      <c r="I49" s="10">
        <f t="shared" si="5"/>
        <v>2420000</v>
      </c>
      <c r="J49" s="7">
        <f t="shared" si="5"/>
        <v>2420000</v>
      </c>
      <c r="K49" s="7">
        <f t="shared" si="5"/>
        <v>2420000</v>
      </c>
      <c r="L49" s="7">
        <f t="shared" si="5"/>
        <v>2420000</v>
      </c>
      <c r="M49" s="7">
        <f t="shared" si="5"/>
        <v>2420000</v>
      </c>
      <c r="N49" s="7"/>
      <c r="O49" s="7">
        <f>SUM(O39:O48)</f>
        <v>2420000</v>
      </c>
    </row>
    <row r="50" spans="1:15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>
      <c r="F51" s="8"/>
    </row>
    <row r="54" spans="1:15">
      <c r="K54" s="14"/>
      <c r="L54" s="15"/>
      <c r="M54" s="15"/>
    </row>
    <row r="55" spans="1:15">
      <c r="K55" s="16"/>
      <c r="L55" s="17"/>
      <c r="M55" s="18"/>
    </row>
    <row r="56" spans="1:15">
      <c r="C56" s="9"/>
      <c r="K56" s="13"/>
      <c r="L56" s="13"/>
      <c r="M56" s="13"/>
    </row>
    <row r="57" spans="1:15">
      <c r="K57" s="13"/>
      <c r="L57" s="13"/>
      <c r="M57" s="13"/>
    </row>
    <row r="58" spans="1:15">
      <c r="C58" s="9"/>
      <c r="K58" s="13"/>
      <c r="L58" s="13"/>
      <c r="M58" s="13"/>
    </row>
    <row r="59" spans="1:15">
      <c r="K59" s="16"/>
      <c r="L59" s="14"/>
      <c r="M59" s="14"/>
    </row>
    <row r="60" spans="1:15">
      <c r="K60" s="13"/>
      <c r="L60" s="13"/>
      <c r="M60" s="13"/>
    </row>
  </sheetData>
  <sheetProtection sheet="1" objects="1" scenarios="1"/>
  <pageMargins left="0.75" right="0.75" top="1" bottom="1" header="0.5" footer="0.5"/>
  <pageSetup scale="54" orientation="landscape" r:id="rId1"/>
  <headerFooter alignWithMargins="0">
    <oddFooter>&amp;L&amp;F
&amp;A&amp;R&amp;D
&amp;T</oddFooter>
  </headerFooter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 A C T I V E ! 1 5 6 5 1 9 7 4 . 1 < / d o c u m e n t i d >  
     < s e n d e r i d > K E A B E T < / s e n d e r i d >  
     < s e n d e r e m a i l > B K E A T I N G @ G U N S T E R . C O M < / s e n d e r e m a i l >  
     < l a s t m o d i f i e d > 2 0 2 2 - 0 6 - 1 6 T 2 2 : 2 8 : 3 1 . 0 0 0 0 0 0 0 - 0 4 : 0 0 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2021</vt:lpstr>
      <vt:lpstr>2020</vt:lpstr>
      <vt:lpstr>'2020'!Print_Area</vt:lpstr>
      <vt:lpstr>'2021'!Print_Area</vt:lpstr>
    </vt:vector>
  </TitlesOfParts>
  <Company>CPK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jbates</dc:creator>
  <cp:lastModifiedBy>Onsomu, Philip</cp:lastModifiedBy>
  <cp:lastPrinted>2016-12-16T18:12:07Z</cp:lastPrinted>
  <dcterms:created xsi:type="dcterms:W3CDTF">2002-10-18T20:07:32Z</dcterms:created>
  <dcterms:modified xsi:type="dcterms:W3CDTF">2022-06-17T02:28:31Z</dcterms:modified>
</cp:coreProperties>
</file>