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repoint1\p_drive\Departments &amp; Divisions\Florida Regulatory\Rate Proceedings\2022 Natural Gas 20220067-GU\ROG's and POD's\OPC\ROG's 1-120\Filing\"/>
    </mc:Choice>
  </mc:AlternateContent>
  <bookViews>
    <workbookView xWindow="0" yWindow="45" windowWidth="19155" windowHeight="11760" activeTab="1"/>
  </bookViews>
  <sheets>
    <sheet name="2021" sheetId="18" r:id="rId1"/>
    <sheet name="2020" sheetId="17" r:id="rId2"/>
  </sheets>
  <definedNames>
    <definedName name="_xlnm.Print_Area" localSheetId="1">'2020'!$A$1:$O$25</definedName>
    <definedName name="_xlnm.Print_Area" localSheetId="0">'2021'!$A$1:$O$19</definedName>
  </definedNames>
  <calcPr calcId="162913"/>
</workbook>
</file>

<file path=xl/calcChain.xml><?xml version="1.0" encoding="utf-8"?>
<calcChain xmlns="http://schemas.openxmlformats.org/spreadsheetml/2006/main">
  <c r="K12" i="18" l="1"/>
  <c r="J10" i="18" l="1"/>
  <c r="J11" i="18"/>
  <c r="C13" i="18"/>
  <c r="D7" i="18" l="1"/>
  <c r="E7" i="18" s="1"/>
  <c r="F7" i="18" s="1"/>
  <c r="G7" i="18" s="1"/>
  <c r="H7" i="18" s="1"/>
  <c r="I7" i="18" s="1"/>
  <c r="J7" i="18" s="1"/>
  <c r="K7" i="18" s="1"/>
  <c r="L7" i="18" s="1"/>
  <c r="M7" i="18" s="1"/>
  <c r="N7" i="18" s="1"/>
  <c r="D7" i="17" l="1"/>
  <c r="E7" i="17" s="1"/>
  <c r="F7" i="17" s="1"/>
  <c r="G7" i="17" s="1"/>
  <c r="H7" i="17" s="1"/>
  <c r="I7" i="17" s="1"/>
  <c r="J7" i="17" s="1"/>
  <c r="K7" i="17" s="1"/>
  <c r="L7" i="17" s="1"/>
  <c r="M7" i="17" s="1"/>
  <c r="N7" i="17" s="1"/>
  <c r="B11" i="17"/>
  <c r="D13" i="17" s="1"/>
  <c r="J13" i="17"/>
  <c r="C15" i="18" l="1"/>
  <c r="D9" i="18"/>
  <c r="D13" i="18" s="1"/>
  <c r="C13" i="17"/>
  <c r="C19" i="17" s="1"/>
  <c r="K13" i="17"/>
  <c r="L13" i="17"/>
  <c r="I13" i="17"/>
  <c r="H13" i="17"/>
  <c r="G13" i="17"/>
  <c r="F13" i="17"/>
  <c r="E13" i="17"/>
  <c r="D15" i="18" l="1"/>
  <c r="E9" i="18"/>
  <c r="E13" i="18" s="1"/>
  <c r="C21" i="17"/>
  <c r="D9" i="17"/>
  <c r="D19" i="17" s="1"/>
  <c r="E15" i="18" l="1"/>
  <c r="F9" i="18"/>
  <c r="F13" i="18" s="1"/>
  <c r="D21" i="17"/>
  <c r="E9" i="17"/>
  <c r="E19" i="17" s="1"/>
  <c r="F15" i="18" l="1"/>
  <c r="G9" i="18"/>
  <c r="G13" i="18" s="1"/>
  <c r="E21" i="17"/>
  <c r="F9" i="17"/>
  <c r="F19" i="17" s="1"/>
  <c r="H9" i="18" l="1"/>
  <c r="H13" i="18" s="1"/>
  <c r="G15" i="18"/>
  <c r="G9" i="17"/>
  <c r="G19" i="17" s="1"/>
  <c r="F21" i="17"/>
  <c r="I9" i="18" l="1"/>
  <c r="I13" i="18" s="1"/>
  <c r="H15" i="18"/>
  <c r="G21" i="17"/>
  <c r="H9" i="17"/>
  <c r="H19" i="17" s="1"/>
  <c r="J9" i="18" l="1"/>
  <c r="J13" i="18" s="1"/>
  <c r="I15" i="18"/>
  <c r="H21" i="17"/>
  <c r="I9" i="17"/>
  <c r="I19" i="17" s="1"/>
  <c r="J15" i="18" l="1"/>
  <c r="K9" i="18"/>
  <c r="K13" i="18" s="1"/>
  <c r="I21" i="17"/>
  <c r="J9" i="17"/>
  <c r="J19" i="17" s="1"/>
  <c r="K15" i="18" l="1"/>
  <c r="L9" i="18"/>
  <c r="L13" i="18" s="1"/>
  <c r="J21" i="17"/>
  <c r="K9" i="17"/>
  <c r="K19" i="17" s="1"/>
  <c r="L15" i="18" l="1"/>
  <c r="M9" i="18"/>
  <c r="M13" i="18" s="1"/>
  <c r="L9" i="17"/>
  <c r="L19" i="17" s="1"/>
  <c r="K21" i="17"/>
  <c r="M15" i="18" l="1"/>
  <c r="N9" i="18"/>
  <c r="N13" i="18" s="1"/>
  <c r="N15" i="18" s="1"/>
  <c r="L21" i="17"/>
  <c r="M9" i="17"/>
  <c r="M19" i="17" s="1"/>
  <c r="M21" i="17" l="1"/>
  <c r="N9" i="17"/>
  <c r="N19" i="17" s="1"/>
  <c r="N21" i="17" s="1"/>
</calcChain>
</file>

<file path=xl/sharedStrings.xml><?xml version="1.0" encoding="utf-8"?>
<sst xmlns="http://schemas.openxmlformats.org/spreadsheetml/2006/main" count="33" uniqueCount="22">
  <si>
    <t>FPU Indiantown</t>
  </si>
  <si>
    <t>Beginning Balance</t>
  </si>
  <si>
    <t>Ending Balance</t>
  </si>
  <si>
    <t>GL Balance</t>
  </si>
  <si>
    <t>Variance</t>
  </si>
  <si>
    <t>Initials</t>
  </si>
  <si>
    <t>Prepared By:</t>
  </si>
  <si>
    <t>Approved By:</t>
  </si>
  <si>
    <t>Property Taxes</t>
  </si>
  <si>
    <t>Account FI00-00000-2781-2410</t>
  </si>
  <si>
    <t>Chesapeake Utilities Corporation</t>
  </si>
  <si>
    <t>Payment</t>
  </si>
  <si>
    <t>True-up</t>
  </si>
  <si>
    <t>Moved to PPD</t>
  </si>
  <si>
    <t>3% Inflation</t>
  </si>
  <si>
    <t>Accrual</t>
  </si>
  <si>
    <t>SCC</t>
  </si>
  <si>
    <t>2019 Payment</t>
  </si>
  <si>
    <t>Account FI00-00000-1760-1860</t>
  </si>
  <si>
    <t>Reversal</t>
  </si>
  <si>
    <t>Deferred Rate Case</t>
  </si>
  <si>
    <t>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</si>
</sst>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d\-mmm\-yyyy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rgb="FF0000FF"/>
      <name val="Arial"/>
      <family val="2"/>
    </font>
    <font>
      <sz val="8"/>
      <color indexed="12"/>
      <name val="Arial"/>
      <family val="2"/>
    </font>
    <font>
      <sz val="8"/>
      <color rgb="FF0000CC"/>
      <name val="Arial"/>
      <family val="2"/>
    </font>
    <font>
      <sz val="12"/>
      <name val="Arial MT"/>
    </font>
    <font>
      <u/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5" fillId="0" borderId="0"/>
    <xf numFmtId="164" fontId="9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3" fillId="0" borderId="0" xfId="2" applyFont="1" applyAlignment="1">
      <alignment horizontal="centerContinuous"/>
    </xf>
    <xf numFmtId="0" fontId="4" fillId="0" borderId="0" xfId="2" applyFont="1" applyAlignment="1">
      <alignment horizontal="centerContinuous"/>
    </xf>
    <xf numFmtId="17" fontId="4" fillId="0" borderId="0" xfId="2" applyNumberFormat="1" applyFont="1" applyAlignment="1">
      <alignment horizontal="center"/>
    </xf>
    <xf numFmtId="0" fontId="4" fillId="0" borderId="0" xfId="2" applyFont="1"/>
    <xf numFmtId="39" fontId="6" fillId="2" borderId="1" xfId="3" applyNumberFormat="1" applyFont="1" applyFill="1" applyBorder="1"/>
    <xf numFmtId="39" fontId="4" fillId="0" borderId="1" xfId="3" applyNumberFormat="1" applyFont="1" applyBorder="1"/>
    <xf numFmtId="39" fontId="7" fillId="0" borderId="0" xfId="3" applyNumberFormat="1" applyFont="1" applyFill="1" applyBorder="1"/>
    <xf numFmtId="39" fontId="4" fillId="0" borderId="0" xfId="3" applyNumberFormat="1" applyFont="1" applyBorder="1"/>
    <xf numFmtId="0" fontId="4" fillId="0" borderId="0" xfId="2" applyFont="1" applyAlignment="1">
      <alignment horizontal="right"/>
    </xf>
    <xf numFmtId="39" fontId="6" fillId="0" borderId="0" xfId="3" applyNumberFormat="1" applyFont="1" applyFill="1"/>
    <xf numFmtId="0" fontId="0" fillId="0" borderId="0" xfId="0" applyFill="1"/>
    <xf numFmtId="0" fontId="2" fillId="0" borderId="0" xfId="2" applyFill="1"/>
    <xf numFmtId="39" fontId="8" fillId="0" borderId="0" xfId="3" applyNumberFormat="1" applyFont="1" applyFill="1"/>
    <xf numFmtId="39" fontId="4" fillId="0" borderId="0" xfId="3" applyNumberFormat="1" applyFont="1" applyFill="1"/>
    <xf numFmtId="164" fontId="4" fillId="0" borderId="0" xfId="5" applyFont="1"/>
    <xf numFmtId="164" fontId="10" fillId="0" borderId="0" xfId="5" applyFont="1" applyAlignment="1">
      <alignment horizontal="center"/>
    </xf>
    <xf numFmtId="164" fontId="4" fillId="0" borderId="0" xfId="5" applyFont="1" applyAlignment="1">
      <alignment horizontal="right"/>
    </xf>
    <xf numFmtId="164" fontId="3" fillId="0" borderId="2" xfId="5" applyFont="1" applyBorder="1" applyAlignment="1">
      <alignment horizontal="center"/>
    </xf>
    <xf numFmtId="164" fontId="4" fillId="0" borderId="2" xfId="5" applyFont="1" applyBorder="1"/>
    <xf numFmtId="0" fontId="4" fillId="0" borderId="0" xfId="2" applyFont="1" applyBorder="1" applyAlignment="1">
      <alignment horizontal="right"/>
    </xf>
    <xf numFmtId="39" fontId="6" fillId="0" borderId="0" xfId="3" applyNumberFormat="1" applyFont="1" applyBorder="1"/>
    <xf numFmtId="164" fontId="4" fillId="0" borderId="0" xfId="5" applyFont="1" applyBorder="1"/>
    <xf numFmtId="2" fontId="11" fillId="0" borderId="0" xfId="2" applyNumberFormat="1" applyFont="1"/>
    <xf numFmtId="0" fontId="2" fillId="0" borderId="0" xfId="2"/>
    <xf numFmtId="0" fontId="11" fillId="0" borderId="0" xfId="2" applyFont="1"/>
    <xf numFmtId="44" fontId="11" fillId="0" borderId="0" xfId="2" applyNumberFormat="1" applyFont="1"/>
    <xf numFmtId="39" fontId="6" fillId="0" borderId="0" xfId="3" applyNumberFormat="1" applyFont="1" applyFill="1" applyBorder="1"/>
    <xf numFmtId="43" fontId="4" fillId="0" borderId="0" xfId="1" applyFont="1"/>
    <xf numFmtId="43" fontId="4" fillId="0" borderId="0" xfId="2" applyNumberFormat="1" applyFont="1"/>
    <xf numFmtId="164" fontId="10" fillId="0" borderId="0" xfId="5" applyFont="1" applyBorder="1" applyAlignment="1">
      <alignment horizontal="center"/>
    </xf>
    <xf numFmtId="165" fontId="7" fillId="0" borderId="0" xfId="5" applyNumberFormat="1" applyFont="1" applyBorder="1" applyAlignment="1" applyProtection="1">
      <alignment horizontal="center"/>
      <protection locked="0"/>
    </xf>
    <xf numFmtId="0" fontId="4" fillId="0" borderId="0" xfId="2" applyFont="1" applyBorder="1" applyAlignment="1">
      <alignment horizontal="left"/>
    </xf>
  </cellXfs>
  <cellStyles count="10">
    <cellStyle name="Comma" xfId="1" builtinId="3"/>
    <cellStyle name="Comma 2" xfId="3"/>
    <cellStyle name="Comma 3" xfId="6"/>
    <cellStyle name="Currency 2" xfId="7"/>
    <cellStyle name="Normal" xfId="0" builtinId="0"/>
    <cellStyle name="Normal 2" xfId="2"/>
    <cellStyle name="Normal 2 2" xfId="9"/>
    <cellStyle name="Normal 3" xfId="4"/>
    <cellStyle name="Normal_MD 1140-1310 Bk of America 2004" xfId="5"/>
    <cellStyle name="Percent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Normal="100" workbookViewId="0">
      <selection activeCell="L13" sqref="L13"/>
    </sheetView>
  </sheetViews>
  <sheetFormatPr defaultRowHeight="15"/>
  <cols>
    <col min="1" max="1" width="13.85546875" bestFit="1" customWidth="1"/>
    <col min="2" max="2" width="9" bestFit="1" customWidth="1"/>
    <col min="3" max="13" width="8.7109375" customWidth="1"/>
    <col min="14" max="14" width="9.85546875" bestFit="1" customWidth="1"/>
    <col min="15" max="15" width="9.28515625" bestFit="1" customWidth="1"/>
    <col min="16" max="16" width="10.140625" bestFit="1" customWidth="1"/>
  </cols>
  <sheetData>
    <row r="1" spans="1:16">
      <c r="A1" s="1" t="s">
        <v>10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1" t="s">
        <v>0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1" t="s">
        <v>20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1" t="s">
        <v>18</v>
      </c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7" spans="1:16">
      <c r="A7" s="24"/>
      <c r="B7" s="24"/>
      <c r="C7" s="3">
        <v>44197</v>
      </c>
      <c r="D7" s="3">
        <f>C7+31</f>
        <v>44228</v>
      </c>
      <c r="E7" s="3">
        <f t="shared" ref="E7:N7" si="0">D7+31</f>
        <v>44259</v>
      </c>
      <c r="F7" s="3">
        <f t="shared" si="0"/>
        <v>44290</v>
      </c>
      <c r="G7" s="3">
        <f t="shared" si="0"/>
        <v>44321</v>
      </c>
      <c r="H7" s="3">
        <f t="shared" si="0"/>
        <v>44352</v>
      </c>
      <c r="I7" s="3">
        <f t="shared" si="0"/>
        <v>44383</v>
      </c>
      <c r="J7" s="3">
        <f t="shared" si="0"/>
        <v>44414</v>
      </c>
      <c r="K7" s="3">
        <f t="shared" si="0"/>
        <v>44445</v>
      </c>
      <c r="L7" s="3">
        <f t="shared" si="0"/>
        <v>44476</v>
      </c>
      <c r="M7" s="3">
        <f t="shared" si="0"/>
        <v>44507</v>
      </c>
      <c r="N7" s="3">
        <f t="shared" si="0"/>
        <v>44538</v>
      </c>
    </row>
    <row r="9" spans="1:16">
      <c r="A9" s="4" t="s">
        <v>1</v>
      </c>
      <c r="B9" s="4"/>
      <c r="C9" s="5">
        <v>0</v>
      </c>
      <c r="D9" s="6">
        <f>C13</f>
        <v>0</v>
      </c>
      <c r="E9" s="6">
        <f t="shared" ref="E9:N9" si="1">D13</f>
        <v>6.58</v>
      </c>
      <c r="F9" s="6">
        <f t="shared" si="1"/>
        <v>125.73</v>
      </c>
      <c r="G9" s="6">
        <f>F13</f>
        <v>191.15</v>
      </c>
      <c r="H9" s="6">
        <f t="shared" si="1"/>
        <v>206.74</v>
      </c>
      <c r="I9" s="6">
        <f t="shared" si="1"/>
        <v>249.35000000000002</v>
      </c>
      <c r="J9" s="6">
        <f t="shared" si="1"/>
        <v>286.58999999999997</v>
      </c>
      <c r="K9" s="6">
        <f t="shared" si="1"/>
        <v>335.44</v>
      </c>
      <c r="L9" s="6">
        <f t="shared" si="1"/>
        <v>382.21000000000004</v>
      </c>
      <c r="M9" s="6">
        <f t="shared" si="1"/>
        <v>395.02000000000004</v>
      </c>
      <c r="N9" s="6">
        <f t="shared" si="1"/>
        <v>387.3</v>
      </c>
    </row>
    <row r="10" spans="1:16">
      <c r="A10" s="4" t="s">
        <v>21</v>
      </c>
      <c r="B10" s="4"/>
      <c r="C10" s="21">
        <v>0</v>
      </c>
      <c r="D10" s="21">
        <v>0</v>
      </c>
      <c r="E10" s="21">
        <v>115.53</v>
      </c>
      <c r="F10" s="21">
        <v>52.89</v>
      </c>
      <c r="G10" s="21">
        <v>29.25</v>
      </c>
      <c r="H10" s="21">
        <v>20.76</v>
      </c>
      <c r="I10" s="21">
        <v>31.83</v>
      </c>
      <c r="J10" s="21">
        <f>15.65+36.37</f>
        <v>52.019999999999996</v>
      </c>
      <c r="K10" s="21">
        <v>30.31</v>
      </c>
      <c r="L10" s="21">
        <v>32.44</v>
      </c>
      <c r="M10" s="21">
        <v>11.57</v>
      </c>
      <c r="N10" s="21">
        <v>0</v>
      </c>
    </row>
    <row r="11" spans="1:16">
      <c r="A11" s="4" t="s">
        <v>15</v>
      </c>
      <c r="B11" s="4"/>
      <c r="C11" s="27">
        <v>0</v>
      </c>
      <c r="D11" s="21">
        <v>6.58</v>
      </c>
      <c r="E11" s="21">
        <v>10.199999999999999</v>
      </c>
      <c r="F11" s="21">
        <v>22.73</v>
      </c>
      <c r="G11" s="21">
        <v>9.07</v>
      </c>
      <c r="H11" s="21">
        <v>30.92</v>
      </c>
      <c r="I11" s="21">
        <v>36.33</v>
      </c>
      <c r="J11" s="21">
        <f>-33.16+33.16+33.16</f>
        <v>33.159999999999997</v>
      </c>
      <c r="K11" s="21">
        <v>49.62</v>
      </c>
      <c r="L11" s="21">
        <v>29.99</v>
      </c>
      <c r="M11" s="21">
        <v>10.7</v>
      </c>
      <c r="N11" s="21">
        <v>26.59</v>
      </c>
    </row>
    <row r="12" spans="1:16" s="11" customFormat="1">
      <c r="A12" s="32" t="s">
        <v>19</v>
      </c>
      <c r="B12" s="20"/>
      <c r="C12" s="21">
        <v>0</v>
      </c>
      <c r="D12" s="21">
        <v>0</v>
      </c>
      <c r="E12" s="21">
        <v>-6.58</v>
      </c>
      <c r="F12" s="21">
        <v>-10.199999999999999</v>
      </c>
      <c r="G12" s="21">
        <v>-22.73</v>
      </c>
      <c r="H12" s="21">
        <v>-9.07</v>
      </c>
      <c r="I12" s="21">
        <v>-30.92</v>
      </c>
      <c r="J12" s="21">
        <v>-36.33</v>
      </c>
      <c r="K12" s="21">
        <f>-33.16-33.16+33.16</f>
        <v>-33.159999999999997</v>
      </c>
      <c r="L12" s="21">
        <v>-49.62</v>
      </c>
      <c r="M12" s="21">
        <v>-29.99</v>
      </c>
      <c r="N12" s="21">
        <v>-10.7</v>
      </c>
    </row>
    <row r="13" spans="1:16">
      <c r="A13" s="4" t="s">
        <v>2</v>
      </c>
      <c r="B13" s="4"/>
      <c r="C13" s="6">
        <f>SUM(C9:C12)</f>
        <v>0</v>
      </c>
      <c r="D13" s="6">
        <f>SUM(D9:D12)</f>
        <v>6.58</v>
      </c>
      <c r="E13" s="6">
        <f t="shared" ref="E13:N13" si="2">SUM(E9:E12)</f>
        <v>125.73</v>
      </c>
      <c r="F13" s="6">
        <f t="shared" si="2"/>
        <v>191.15</v>
      </c>
      <c r="G13" s="6">
        <f t="shared" si="2"/>
        <v>206.74</v>
      </c>
      <c r="H13" s="6">
        <f t="shared" si="2"/>
        <v>249.35000000000002</v>
      </c>
      <c r="I13" s="6">
        <f>SUM(I9:I12)</f>
        <v>286.58999999999997</v>
      </c>
      <c r="J13" s="6">
        <f t="shared" si="2"/>
        <v>335.44</v>
      </c>
      <c r="K13" s="6">
        <f t="shared" si="2"/>
        <v>382.21000000000004</v>
      </c>
      <c r="L13" s="6">
        <f t="shared" si="2"/>
        <v>395.02000000000004</v>
      </c>
      <c r="M13" s="6">
        <f t="shared" si="2"/>
        <v>387.3</v>
      </c>
      <c r="N13" s="6">
        <f t="shared" si="2"/>
        <v>403.19</v>
      </c>
    </row>
    <row r="14" spans="1:16">
      <c r="A14" s="9" t="s">
        <v>3</v>
      </c>
      <c r="B14" s="9"/>
      <c r="C14" s="10">
        <v>0</v>
      </c>
      <c r="D14" s="10">
        <v>6.58</v>
      </c>
      <c r="E14" s="10">
        <v>125.73</v>
      </c>
      <c r="F14" s="10">
        <v>191.15</v>
      </c>
      <c r="G14" s="10">
        <v>206.74</v>
      </c>
      <c r="H14" s="10">
        <v>249.35</v>
      </c>
      <c r="I14" s="10">
        <v>286.58999999999997</v>
      </c>
      <c r="J14" s="10">
        <v>335.44</v>
      </c>
      <c r="K14" s="10">
        <v>382.21</v>
      </c>
      <c r="L14" s="10">
        <v>395.02</v>
      </c>
      <c r="M14" s="10">
        <v>387.3</v>
      </c>
      <c r="N14" s="10">
        <v>403.19</v>
      </c>
    </row>
    <row r="15" spans="1:16">
      <c r="A15" s="9" t="s">
        <v>4</v>
      </c>
      <c r="B15" s="9"/>
      <c r="C15" s="14">
        <f>C13-C14</f>
        <v>0</v>
      </c>
      <c r="D15" s="14">
        <f t="shared" ref="D15:N15" si="3">D13-D14</f>
        <v>0</v>
      </c>
      <c r="E15" s="14">
        <f t="shared" si="3"/>
        <v>0</v>
      </c>
      <c r="F15" s="14">
        <f t="shared" si="3"/>
        <v>0</v>
      </c>
      <c r="G15" s="14">
        <f t="shared" si="3"/>
        <v>0</v>
      </c>
      <c r="H15" s="14">
        <f t="shared" si="3"/>
        <v>0</v>
      </c>
      <c r="I15" s="14">
        <f t="shared" si="3"/>
        <v>0</v>
      </c>
      <c r="J15" s="14">
        <f t="shared" si="3"/>
        <v>0</v>
      </c>
      <c r="K15" s="14">
        <f t="shared" si="3"/>
        <v>0</v>
      </c>
      <c r="L15" s="14">
        <f t="shared" si="3"/>
        <v>0</v>
      </c>
      <c r="M15" s="14">
        <f t="shared" si="3"/>
        <v>0</v>
      </c>
      <c r="N15" s="14">
        <f t="shared" si="3"/>
        <v>0</v>
      </c>
    </row>
    <row r="17" spans="1:16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15"/>
      <c r="M17" s="16" t="s">
        <v>5</v>
      </c>
      <c r="N17" s="30"/>
    </row>
    <row r="18" spans="1:16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17" t="s">
        <v>6</v>
      </c>
      <c r="M18" s="18" t="s">
        <v>16</v>
      </c>
      <c r="N18" s="31"/>
    </row>
    <row r="19" spans="1:16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17" t="s">
        <v>7</v>
      </c>
      <c r="M19" s="19"/>
      <c r="N19" s="22"/>
    </row>
    <row r="20" spans="1:16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17"/>
      <c r="O20" s="22"/>
      <c r="P20" s="22"/>
    </row>
    <row r="21" spans="1:16">
      <c r="A21" s="26"/>
      <c r="B21" s="26"/>
      <c r="C21" s="26"/>
      <c r="D21" s="25"/>
      <c r="E21" s="26"/>
      <c r="F21" s="23"/>
      <c r="G21" s="23"/>
      <c r="H21" s="26"/>
      <c r="I21" s="24"/>
      <c r="J21" s="24"/>
    </row>
  </sheetData>
  <pageMargins left="0.7" right="0.7" top="0.75" bottom="0.75" header="0.3" footer="0.3"/>
  <pageSetup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zoomScaleNormal="100" workbookViewId="0">
      <selection activeCell="C13" sqref="C13"/>
    </sheetView>
  </sheetViews>
  <sheetFormatPr defaultRowHeight="15"/>
  <cols>
    <col min="1" max="1" width="13.85546875" bestFit="1" customWidth="1"/>
    <col min="2" max="2" width="9" bestFit="1" customWidth="1"/>
    <col min="3" max="13" width="8.7109375" customWidth="1"/>
    <col min="14" max="14" width="9.85546875" bestFit="1" customWidth="1"/>
    <col min="15" max="15" width="9.28515625" bestFit="1" customWidth="1"/>
    <col min="16" max="16" width="10.140625" bestFit="1" customWidth="1"/>
  </cols>
  <sheetData>
    <row r="1" spans="1:16">
      <c r="A1" s="1" t="s">
        <v>10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1" t="s">
        <v>0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1" t="s">
        <v>8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1" t="s">
        <v>9</v>
      </c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7" spans="1:16">
      <c r="A7" s="24"/>
      <c r="B7" s="24"/>
      <c r="C7" s="3">
        <v>43831</v>
      </c>
      <c r="D7" s="3">
        <f>C7+31</f>
        <v>43862</v>
      </c>
      <c r="E7" s="3">
        <f t="shared" ref="E7:N7" si="0">D7+31</f>
        <v>43893</v>
      </c>
      <c r="F7" s="3">
        <f t="shared" si="0"/>
        <v>43924</v>
      </c>
      <c r="G7" s="3">
        <f t="shared" si="0"/>
        <v>43955</v>
      </c>
      <c r="H7" s="3">
        <f t="shared" si="0"/>
        <v>43986</v>
      </c>
      <c r="I7" s="3">
        <f t="shared" si="0"/>
        <v>44017</v>
      </c>
      <c r="J7" s="3">
        <f t="shared" si="0"/>
        <v>44048</v>
      </c>
      <c r="K7" s="3">
        <f t="shared" si="0"/>
        <v>44079</v>
      </c>
      <c r="L7" s="3">
        <f t="shared" si="0"/>
        <v>44110</v>
      </c>
      <c r="M7" s="3">
        <f t="shared" si="0"/>
        <v>44141</v>
      </c>
      <c r="N7" s="3">
        <f t="shared" si="0"/>
        <v>44172</v>
      </c>
    </row>
    <row r="9" spans="1:16">
      <c r="A9" s="4" t="s">
        <v>1</v>
      </c>
      <c r="B9" s="4"/>
      <c r="C9" s="5">
        <v>0</v>
      </c>
      <c r="D9" s="6">
        <f>C19</f>
        <v>-2580</v>
      </c>
      <c r="E9" s="6">
        <f t="shared" ref="E9:N9" si="1">D19</f>
        <v>-5160</v>
      </c>
      <c r="F9" s="6">
        <f t="shared" si="1"/>
        <v>-7740</v>
      </c>
      <c r="G9" s="6">
        <f>F19</f>
        <v>-10320</v>
      </c>
      <c r="H9" s="6">
        <f t="shared" si="1"/>
        <v>-12900</v>
      </c>
      <c r="I9" s="6">
        <f t="shared" si="1"/>
        <v>-15480</v>
      </c>
      <c r="J9" s="6">
        <f t="shared" si="1"/>
        <v>-18060</v>
      </c>
      <c r="K9" s="6">
        <f t="shared" si="1"/>
        <v>-20640</v>
      </c>
      <c r="L9" s="6">
        <f t="shared" si="1"/>
        <v>-23220</v>
      </c>
      <c r="M9" s="6">
        <f t="shared" si="1"/>
        <v>-25800</v>
      </c>
      <c r="N9" s="6">
        <f t="shared" si="1"/>
        <v>0</v>
      </c>
    </row>
    <row r="10" spans="1:16">
      <c r="A10" s="4" t="s">
        <v>17</v>
      </c>
      <c r="B10" s="28">
        <v>30058.22</v>
      </c>
      <c r="C10" s="2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6">
      <c r="A11" s="4" t="s">
        <v>14</v>
      </c>
      <c r="B11" s="29">
        <f>B10*1.03</f>
        <v>30959.966600000003</v>
      </c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6">
      <c r="A12" s="20"/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6" s="11" customFormat="1">
      <c r="A13" s="20" t="s">
        <v>15</v>
      </c>
      <c r="B13" s="20"/>
      <c r="C13" s="21">
        <f>-ROUND($B$11/12,2)</f>
        <v>-2580</v>
      </c>
      <c r="D13" s="21">
        <f t="shared" ref="D13:L13" si="2">-ROUND($B$11/12,2)</f>
        <v>-2580</v>
      </c>
      <c r="E13" s="21">
        <f t="shared" si="2"/>
        <v>-2580</v>
      </c>
      <c r="F13" s="21">
        <f t="shared" si="2"/>
        <v>-2580</v>
      </c>
      <c r="G13" s="21">
        <f t="shared" si="2"/>
        <v>-2580</v>
      </c>
      <c r="H13" s="21">
        <f t="shared" si="2"/>
        <v>-2580</v>
      </c>
      <c r="I13" s="21">
        <f t="shared" si="2"/>
        <v>-2580</v>
      </c>
      <c r="J13" s="21">
        <f t="shared" si="2"/>
        <v>-2580</v>
      </c>
      <c r="K13" s="21">
        <f t="shared" si="2"/>
        <v>-2580</v>
      </c>
      <c r="L13" s="21">
        <f t="shared" si="2"/>
        <v>-2580</v>
      </c>
      <c r="M13" s="21">
        <v>-2208.2800000000002</v>
      </c>
      <c r="N13" s="21"/>
    </row>
    <row r="14" spans="1:16" s="11" customFormat="1">
      <c r="A14" s="20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6" s="11" customFormat="1">
      <c r="A15" s="20" t="s">
        <v>11</v>
      </c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>
        <v>30216.560000000001</v>
      </c>
      <c r="N15" s="21"/>
    </row>
    <row r="16" spans="1:16" s="11" customFormat="1">
      <c r="A16" s="20" t="s">
        <v>12</v>
      </c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1:16" s="11" customFormat="1">
      <c r="A17" s="20" t="s">
        <v>13</v>
      </c>
      <c r="B17" s="20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>
        <v>-2208.2800000000002</v>
      </c>
      <c r="N17" s="21"/>
    </row>
    <row r="18" spans="1:16" s="11" customFormat="1">
      <c r="A18" s="12"/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6">
      <c r="A19" s="4" t="s">
        <v>2</v>
      </c>
      <c r="B19" s="4"/>
      <c r="C19" s="6">
        <f t="shared" ref="C19:N19" si="3">SUM(C9:C18)</f>
        <v>-2580</v>
      </c>
      <c r="D19" s="6">
        <f t="shared" si="3"/>
        <v>-5160</v>
      </c>
      <c r="E19" s="6">
        <f t="shared" si="3"/>
        <v>-7740</v>
      </c>
      <c r="F19" s="6">
        <f t="shared" si="3"/>
        <v>-10320</v>
      </c>
      <c r="G19" s="6">
        <f t="shared" si="3"/>
        <v>-12900</v>
      </c>
      <c r="H19" s="6">
        <f t="shared" si="3"/>
        <v>-15480</v>
      </c>
      <c r="I19" s="6">
        <f t="shared" si="3"/>
        <v>-18060</v>
      </c>
      <c r="J19" s="6">
        <f t="shared" si="3"/>
        <v>-20640</v>
      </c>
      <c r="K19" s="6">
        <f t="shared" si="3"/>
        <v>-23220</v>
      </c>
      <c r="L19" s="6">
        <f t="shared" si="3"/>
        <v>-25800</v>
      </c>
      <c r="M19" s="6">
        <f t="shared" si="3"/>
        <v>0</v>
      </c>
      <c r="N19" s="6">
        <f t="shared" si="3"/>
        <v>0</v>
      </c>
    </row>
    <row r="20" spans="1:16">
      <c r="A20" s="9" t="s">
        <v>3</v>
      </c>
      <c r="B20" s="9"/>
      <c r="C20" s="10">
        <v>-2580</v>
      </c>
      <c r="D20" s="10">
        <v>-5160</v>
      </c>
      <c r="E20" s="10">
        <v>-7740</v>
      </c>
      <c r="F20" s="10">
        <v>-10320</v>
      </c>
      <c r="G20" s="10">
        <v>-12900</v>
      </c>
      <c r="H20" s="10">
        <v>-15480</v>
      </c>
      <c r="I20" s="10">
        <v>-18060</v>
      </c>
      <c r="J20" s="10">
        <v>-20640</v>
      </c>
      <c r="K20" s="10">
        <v>-23220</v>
      </c>
      <c r="L20" s="10">
        <v>-25800</v>
      </c>
      <c r="M20" s="10">
        <v>0</v>
      </c>
      <c r="N20" s="10"/>
    </row>
    <row r="21" spans="1:16">
      <c r="A21" s="9" t="s">
        <v>4</v>
      </c>
      <c r="B21" s="9"/>
      <c r="C21" s="14">
        <f>C19-C20</f>
        <v>0</v>
      </c>
      <c r="D21" s="14">
        <f t="shared" ref="D21:N21" si="4">D19-D20</f>
        <v>0</v>
      </c>
      <c r="E21" s="14">
        <f t="shared" si="4"/>
        <v>0</v>
      </c>
      <c r="F21" s="14">
        <f t="shared" si="4"/>
        <v>0</v>
      </c>
      <c r="G21" s="14">
        <f t="shared" si="4"/>
        <v>0</v>
      </c>
      <c r="H21" s="14">
        <f t="shared" si="4"/>
        <v>0</v>
      </c>
      <c r="I21" s="14">
        <f t="shared" si="4"/>
        <v>0</v>
      </c>
      <c r="J21" s="14">
        <f t="shared" si="4"/>
        <v>0</v>
      </c>
      <c r="K21" s="14">
        <f t="shared" si="4"/>
        <v>0</v>
      </c>
      <c r="L21" s="14">
        <f t="shared" si="4"/>
        <v>0</v>
      </c>
      <c r="M21" s="14">
        <f t="shared" si="4"/>
        <v>0</v>
      </c>
      <c r="N21" s="14">
        <f t="shared" si="4"/>
        <v>0</v>
      </c>
    </row>
    <row r="23" spans="1:16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15"/>
      <c r="M23" s="16" t="s">
        <v>5</v>
      </c>
      <c r="N23" s="30"/>
    </row>
    <row r="24" spans="1:16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17" t="s">
        <v>6</v>
      </c>
      <c r="M24" s="18" t="s">
        <v>16</v>
      </c>
      <c r="N24" s="31"/>
    </row>
    <row r="25" spans="1:16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17" t="s">
        <v>7</v>
      </c>
      <c r="M25" s="19"/>
      <c r="N25" s="22"/>
    </row>
    <row r="26" spans="1:16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17"/>
      <c r="O26" s="22"/>
      <c r="P26" s="22"/>
    </row>
    <row r="27" spans="1:16">
      <c r="A27" s="26"/>
      <c r="B27" s="26"/>
      <c r="C27" s="26"/>
      <c r="D27" s="25"/>
      <c r="E27" s="26"/>
      <c r="F27" s="23"/>
      <c r="G27" s="23"/>
      <c r="H27" s="26"/>
      <c r="I27" s="24"/>
      <c r="J27" s="24"/>
    </row>
  </sheetData>
  <pageMargins left="0.7" right="0.7" top="0.75" bottom="0.75" header="0.3" footer="0.3"/>
  <pageSetup scale="82" orientation="landscape" r:id="rId1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 A C T I V E ! 1 5 6 5 1 9 7 9 . 1 < / d o c u m e n t i d >  
     < s e n d e r i d > K E A B E T < / s e n d e r i d >  
     < s e n d e r e m a i l > B K E A T I N G @ G U N S T E R . C O M < / s e n d e r e m a i l >  
     < l a s t m o d i f i e d > 2 0 2 2 - 0 6 - 2 1 T 1 9 : 3 6 : 3 0 . 0 0 0 0 0 0 0 - 0 4 : 0 0 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2021</vt:lpstr>
      <vt:lpstr>2020</vt:lpstr>
      <vt:lpstr>'2020'!Print_Area</vt:lpstr>
      <vt:lpstr>'2021'!Print_Area</vt:lpstr>
    </vt:vector>
  </TitlesOfParts>
  <Company>Chesapeake Utilities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eschneider</dc:creator>
  <cp:lastModifiedBy>Onsomu, Philip</cp:lastModifiedBy>
  <cp:lastPrinted>2020-08-28T18:08:13Z</cp:lastPrinted>
  <dcterms:created xsi:type="dcterms:W3CDTF">2012-04-19T18:51:14Z</dcterms:created>
  <dcterms:modified xsi:type="dcterms:W3CDTF">2022-06-21T23:36:30Z</dcterms:modified>
</cp:coreProperties>
</file>