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partments &amp; Divisions\Florida Regulatory\Rate Proceedings\2022 Natural Gas 20220067-GU\ROG's and POD's\OPC\ROG's 1-120\Filing Checked files\"/>
    </mc:Choice>
  </mc:AlternateContent>
  <bookViews>
    <workbookView xWindow="0" yWindow="0" windowWidth="28800" windowHeight="12000"/>
  </bookViews>
  <sheets>
    <sheet name="CF" sheetId="1" r:id="rId1"/>
    <sheet name="FI" sheetId="2" r:id="rId2"/>
    <sheet name="FN" sheetId="3" r:id="rId3"/>
    <sheet name="FT" sheetId="4" r:id="rId4"/>
    <sheet name="ADIT Descriptions" sheetId="5" r:id="rId5"/>
  </sheets>
  <definedNames>
    <definedName name="_xlnm._FilterDatabase" localSheetId="0" hidden="1">CF!$A$6:$K$34</definedName>
    <definedName name="_xlnm._FilterDatabase" localSheetId="1" hidden="1">FI!$A$6:$K$24</definedName>
    <definedName name="_xlnm._FilterDatabase" localSheetId="2" hidden="1">FN!$A$6:$L$39</definedName>
    <definedName name="_xlnm._FilterDatabase" localSheetId="3" hidden="1">FT!$A$6:$K$30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3" l="1"/>
  <c r="F45" i="3"/>
  <c r="G45" i="3"/>
  <c r="H45" i="3"/>
  <c r="I45" i="3"/>
  <c r="E46" i="3"/>
  <c r="F46" i="3"/>
  <c r="G46" i="3"/>
  <c r="H46" i="3"/>
  <c r="I46" i="3"/>
  <c r="D49" i="3"/>
  <c r="D46" i="3"/>
  <c r="D45" i="3"/>
  <c r="E43" i="3"/>
  <c r="F43" i="3"/>
  <c r="G43" i="3"/>
  <c r="H43" i="3"/>
  <c r="I43" i="3"/>
  <c r="D43" i="3"/>
  <c r="E41" i="3"/>
  <c r="F41" i="3"/>
  <c r="G41" i="3"/>
  <c r="H41" i="3"/>
  <c r="I41" i="3"/>
  <c r="D41" i="3"/>
  <c r="E26" i="4" l="1"/>
  <c r="F26" i="4"/>
  <c r="G26" i="4"/>
  <c r="F27" i="4"/>
  <c r="G27" i="4"/>
  <c r="D27" i="4"/>
  <c r="D26" i="4"/>
  <c r="E48" i="3"/>
  <c r="E49" i="3" s="1"/>
  <c r="E26" i="2"/>
  <c r="E29" i="2" s="1"/>
  <c r="F26" i="2"/>
  <c r="G26" i="2"/>
  <c r="E27" i="2"/>
  <c r="F27" i="2"/>
  <c r="G27" i="2"/>
  <c r="D27" i="2"/>
  <c r="D26" i="2"/>
  <c r="G29" i="4" l="1"/>
  <c r="F29" i="4"/>
  <c r="F48" i="3"/>
  <c r="F49" i="3" s="1"/>
  <c r="H48" i="3"/>
  <c r="H49" i="3" s="1"/>
  <c r="G48" i="3"/>
  <c r="G49" i="3" s="1"/>
  <c r="I48" i="3"/>
  <c r="I49" i="3" s="1"/>
  <c r="F29" i="2"/>
  <c r="G29" i="2"/>
  <c r="D29" i="4"/>
  <c r="D48" i="3"/>
  <c r="D29" i="2"/>
  <c r="E36" i="1"/>
  <c r="F36" i="1"/>
  <c r="G36" i="1"/>
  <c r="H36" i="1"/>
  <c r="H39" i="1" s="1"/>
  <c r="E37" i="1"/>
  <c r="F37" i="1"/>
  <c r="G37" i="1"/>
  <c r="H37" i="1"/>
  <c r="D37" i="1"/>
  <c r="D36" i="1"/>
  <c r="G39" i="1" l="1"/>
  <c r="E39" i="1"/>
  <c r="F39" i="1"/>
  <c r="D39" i="1"/>
  <c r="I26" i="4"/>
  <c r="I29" i="4" s="1"/>
  <c r="I27" i="4"/>
  <c r="I24" i="4" l="1"/>
  <c r="I30" i="4" s="1"/>
  <c r="H27" i="4" l="1"/>
  <c r="H26" i="4" l="1"/>
  <c r="H29" i="4" s="1"/>
  <c r="H30" i="4" s="1"/>
  <c r="H24" i="4"/>
  <c r="G24" i="4" l="1"/>
  <c r="G30" i="4" s="1"/>
  <c r="E14" i="4" l="1"/>
  <c r="E27" i="4" s="1"/>
  <c r="E29" i="4" s="1"/>
  <c r="F24" i="4"/>
  <c r="F30" i="4" s="1"/>
  <c r="D24" i="4"/>
  <c r="D30" i="4" s="1"/>
  <c r="I27" i="2"/>
  <c r="H27" i="2"/>
  <c r="F24" i="2"/>
  <c r="F30" i="2" s="1"/>
  <c r="G24" i="2"/>
  <c r="G30" i="2" s="1"/>
  <c r="E24" i="2"/>
  <c r="E30" i="2" s="1"/>
  <c r="D24" i="2"/>
  <c r="D30" i="2" s="1"/>
  <c r="I39" i="3"/>
  <c r="E24" i="4" l="1"/>
  <c r="E30" i="4" s="1"/>
  <c r="H26" i="2"/>
  <c r="H29" i="2" s="1"/>
  <c r="I26" i="2"/>
  <c r="I29" i="2" s="1"/>
  <c r="I30" i="2" s="1"/>
  <c r="H24" i="2"/>
  <c r="I24" i="2"/>
  <c r="H39" i="3"/>
  <c r="H30" i="2" l="1"/>
  <c r="G39" i="3"/>
  <c r="F39" i="3" l="1"/>
  <c r="E39" i="3"/>
  <c r="D39" i="3"/>
  <c r="G34" i="1" l="1"/>
  <c r="G40" i="1" s="1"/>
  <c r="E34" i="1"/>
  <c r="E40" i="1" s="1"/>
  <c r="F34" i="1"/>
  <c r="F40" i="1" s="1"/>
  <c r="D34" i="1"/>
  <c r="D40" i="1" s="1"/>
  <c r="I37" i="1" l="1"/>
  <c r="I36" i="1"/>
  <c r="I34" i="1"/>
  <c r="H34" i="1"/>
  <c r="H40" i="1" s="1"/>
  <c r="I39" i="1" l="1"/>
  <c r="I40" i="1" s="1"/>
</calcChain>
</file>

<file path=xl/sharedStrings.xml><?xml version="1.0" encoding="utf-8"?>
<sst xmlns="http://schemas.openxmlformats.org/spreadsheetml/2006/main" count="488" uniqueCount="136">
  <si>
    <t>Central Florida Gas</t>
  </si>
  <si>
    <t>End Bal</t>
  </si>
  <si>
    <t>Acct</t>
  </si>
  <si>
    <t>Descrip</t>
  </si>
  <si>
    <t>12/31/17</t>
  </si>
  <si>
    <t>-</t>
  </si>
  <si>
    <t>ADIT</t>
  </si>
  <si>
    <t>2500</t>
  </si>
  <si>
    <t>25AF</t>
  </si>
  <si>
    <t>ADIT AFUDC</t>
  </si>
  <si>
    <t>25AM</t>
  </si>
  <si>
    <t>ADIT Amortization</t>
  </si>
  <si>
    <t>25BD</t>
  </si>
  <si>
    <t>ADIT Bad Debts</t>
  </si>
  <si>
    <t>25CN</t>
  </si>
  <si>
    <t>ADIT Conservation</t>
  </si>
  <si>
    <t>25DP</t>
  </si>
  <si>
    <t>ADIT Depreciation</t>
  </si>
  <si>
    <t>25DR</t>
  </si>
  <si>
    <t>ADIT Deferred Revenue</t>
  </si>
  <si>
    <t>25EN</t>
  </si>
  <si>
    <t>ADIT Environmental</t>
  </si>
  <si>
    <t>25FR</t>
  </si>
  <si>
    <t>ADIT Flex Revenue</t>
  </si>
  <si>
    <t>25GP</t>
  </si>
  <si>
    <t>ADIT GRIP</t>
  </si>
  <si>
    <t>25ID</t>
  </si>
  <si>
    <t>ADIT Insurance Deductibles</t>
  </si>
  <si>
    <t>25OH</t>
  </si>
  <si>
    <t>ADIT Depreciation-Capitalized Overhead</t>
  </si>
  <si>
    <t>25PN</t>
  </si>
  <si>
    <t>ADIT Pension</t>
  </si>
  <si>
    <t>25PR</t>
  </si>
  <si>
    <t>ADIT Post-retirement Benefits</t>
  </si>
  <si>
    <t>25RE</t>
  </si>
  <si>
    <t>ADIT Repairs</t>
  </si>
  <si>
    <t>25SD</t>
  </si>
  <si>
    <t>ADIT State Decoupling</t>
  </si>
  <si>
    <t>25SI</t>
  </si>
  <si>
    <t>ADIT Self Insurance</t>
  </si>
  <si>
    <t>25SL</t>
  </si>
  <si>
    <t>ADIT State Loss Carryforward</t>
  </si>
  <si>
    <t>25SR</t>
  </si>
  <si>
    <t>ADIT SERP</t>
  </si>
  <si>
    <t>25TX</t>
  </si>
  <si>
    <t>ADIT Tax Rate Change</t>
  </si>
  <si>
    <t>Total ADIT</t>
  </si>
  <si>
    <t>FPU-Indiantown</t>
  </si>
  <si>
    <t>25PG</t>
  </si>
  <si>
    <t>ADIT PGC</t>
  </si>
  <si>
    <t>FPU Natural Gas</t>
  </si>
  <si>
    <t>25AA</t>
  </si>
  <si>
    <t>ADIT Acquisition Adjustment</t>
  </si>
  <si>
    <t>25PC</t>
  </si>
  <si>
    <t>ADIT Piping &amp; Conversion</t>
  </si>
  <si>
    <t>25RD</t>
  </si>
  <si>
    <t>25RG</t>
  </si>
  <si>
    <t>ADIT Regulatory Asset/Liability</t>
  </si>
  <si>
    <t>ADIT Outside Services</t>
  </si>
  <si>
    <t>25WR</t>
  </si>
  <si>
    <t>ADIT Weather (Storm) Reserve</t>
  </si>
  <si>
    <t>280X</t>
  </si>
  <si>
    <t>Ft. Meade</t>
  </si>
  <si>
    <t>12/31/18</t>
  </si>
  <si>
    <t>ADIT Long-term Bonus</t>
  </si>
  <si>
    <t>ADIT Leases</t>
  </si>
  <si>
    <t>ADIT Rabbi Trust</t>
  </si>
  <si>
    <t>25BN</t>
  </si>
  <si>
    <t>25LS</t>
  </si>
  <si>
    <t>25RT</t>
  </si>
  <si>
    <t>12/31/19</t>
  </si>
  <si>
    <t>12/31/20</t>
  </si>
  <si>
    <t>ADIT GRIP Over Recoveries</t>
  </si>
  <si>
    <t>12/31/21</t>
  </si>
  <si>
    <t>25RC</t>
  </si>
  <si>
    <t>ADIT Rate Case</t>
  </si>
  <si>
    <t>5/31</t>
  </si>
  <si>
    <t>Acquis adj-Fed Rate to 35%</t>
  </si>
  <si>
    <t>25AX</t>
  </si>
  <si>
    <t>ADIT Tax Rate Change-Acq Adj</t>
  </si>
  <si>
    <t>ADIT 263A Capitalized Interest/Overhead</t>
  </si>
  <si>
    <t>ADITPurchased Gas Costs</t>
  </si>
  <si>
    <t>C</t>
  </si>
  <si>
    <t>Current/LT</t>
  </si>
  <si>
    <t>LT</t>
  </si>
  <si>
    <t>Current</t>
  </si>
  <si>
    <t>Long Term</t>
  </si>
  <si>
    <t>Amortization – A timing difference is created due to amortization of intangible assets using periods or methods for book purposes which differ from tax, and organizational costs expensed for book and capitalized for tax.</t>
  </si>
  <si>
    <t>Allowance for bad debt – Bad debts are deductible for tax purposes when the amounts are written off.  However, for book purposes, these costs are accrued in a reserve.  This creates a temporary difference.</t>
  </si>
  <si>
    <t>Accrued bonuses – Bonuses that are accrued for book purposes, but not fixed, determinable and paid within two and a half months of the year-end are not deducted for tax purposes.  This creates a timing difference</t>
  </si>
  <si>
    <t xml:space="preserve">Conservation – The adjustment is the period’s activity in the 1600 – Conservation cost recovery asset and 2600 – Conservation cost recovery liability accounts. </t>
  </si>
  <si>
    <t xml:space="preserve">Deferred revenue – Revenues that were received in advance are not taxable for book.  Revenues are recognized when received for tax purposes creating a timing difference. </t>
  </si>
  <si>
    <t>Environmental expenses -   For book purposes, we record a regulatory liability and a related regulatory asset when we receive regulatory approval to incur and recover environmental costs.  As we incur costs, the liability is reduced.  As we recover the expenses from our customers in our rates, the offsetting regulatory asset is amortized.  For tax purposes, environmental expenses are deducted as they are incurred.  This creates a timing difference.</t>
  </si>
  <si>
    <t>Flex revenue – Cash-Basis. Over collection increases taxable income, while the under collection reduces the taxable income. The change in accounts 1630 – Flex rate asset and 2611 – Flex rate liability is the adjustment.</t>
  </si>
  <si>
    <t>GRIP under-recoveries – Deduction for tax when we have an under collection (debit) of fuel cost. This relates to Purchased Gas Cost. Should only be a timing difference for under recovery per conversation with PWC. The adjustment takes the period activity if positive (under collected) in account 2605 – (Over)/under collections GRIP. If the is an over-recovery, it is noted there is no timing difference per PWC conversation.</t>
  </si>
  <si>
    <t>Insurance deductibles – The adjustment is the period activity in account 1510 Prepaid insurance.  Expenses can be deducted for tax purposes only when paid.  However, for book purposes an accrual entry is made and expensed.</t>
  </si>
  <si>
    <t>Leases – We take the net of the yearend balances in accounts 2777 – Operating lease liability (current), 2980 – Operating lease liability (non-current), and 101L – Operating lease asset to determine the M adjustment.</t>
  </si>
  <si>
    <t>Capitalized overhead - Interest on qualified long-term construction of fixed assets is capitalized as required by Section 263(a) creating an add back to book income in calculating taxable income</t>
  </si>
  <si>
    <t>Piping &amp; conversion – This temporary difference is created by a difference between the depreciation rates used for book purposes, and the accelerated tax depreciation rates.</t>
  </si>
  <si>
    <t>Purchased gas costs – Deduction for tax when we have an under collection (debit) of fuel cost. PWC’s explanation: When the company over recovers its cost of gas it has collected more in rates than the actual cost.  The company is not entitled to the income that has been recovered through cost of service and will typically record a credit on the balance sheet to account for the refund to customers.  The position for tax purposes is that the company does not have the "claim of right" to the income since it is compelled to refund it.  Therefore it is also not income for tax purposes - no temporary difference. In the case of under-recoveries  - the rates only contemplate a certain cost of purchased gas and the actual cost was higher. The company records a receivable from ratepayers and defers the cost to account for the difference (matching the cost and the recovery for book purposes).  Since the gas cost has been incurred (and presumably paid for) the expense, it is deductible for tax purposes  - temporary to deduct the cost when incurred.</t>
  </si>
  <si>
    <t xml:space="preserve">Pension costs are deductible for tax purposes when a trust is funded or when benefits are paid.  However, for book purposes, pension costs are accrued.  This creates a temporary difference. </t>
  </si>
  <si>
    <t xml:space="preserve">Post retirement benefits are deductible for tax purposes when a trust is funded or when benefits are paid.  However, for book purposes, pension costs are accrued.  This creates a temporary difference. </t>
  </si>
  <si>
    <t xml:space="preserve">Rate case expense – Expenses related to rate case regulatory filings are expensed as they are incurred for tax purposes.  For book purposes these costs can be amortized over a period of several years, as allowed by our regulators.  This creates a timing difference. </t>
  </si>
  <si>
    <t>FL Retired Debt and setup a Reg Asset to Write Off - PSC Approved. The adjustment looks at the period activity for account 1799 Regulatory asset</t>
  </si>
  <si>
    <t>Regulatory asset/liability – The adjustment is created by a timing difference between book and tax amortization of storm costs.</t>
  </si>
  <si>
    <t xml:space="preserve">Rabbi trust – All stock deferrals included in the rabbi trust have been fully vested and expensed for GAAP purposes. The company recognizes the windfalls resulting from stock price appreciation on a quarterly basis in its equity section of the balance sheet. (When applicable). An M-1 adjustment is required each year to reverse out GAAP stock compensation expense for shares that have been deferred into the rabbi trust. The reason we reverse out stock compensation expense is because the IRS does not allow a tax deduction until the stock is distributed from the trust. An M-1 is also required to reflect any distributions from the trust. The company receives a tax deduction and the officer receives W-2 compensation when the distribution from the Rabbi Trust occurs. These calculations are shown in the M-1 25RT in the company’s annual tax provision. The company’s calculation of 25RT simply subtracts beginning of year rabbi trust liability from the end of year rabbi trust liability as reflected in GL account 3615. This method, which uses a balance sheet approach ensures that and compensation expense and distributions are account for.  The windfalls are adjusted out of the liability because they were not expensed for GAAP purposes. For GAAP purposes windfalls and debited to equity. Finally, the M-1 incorporates the impact of code section 162m limitations for awards in excess of one million dollars. Each month the company records journal entries to reflect the appreciation/depreciation in the assets held in the Rabbi trust.   The entry only affects the trust asset GL 1091 and the deferred compensation liability GL 2930. </t>
  </si>
  <si>
    <t xml:space="preserve">State decoupling - The temporary difference arises from the state allowable bonus depreciation versus the federal allowable bonus depreciation. </t>
  </si>
  <si>
    <t>Self insurance-  Expenses can be deducted for tax purposes only when paid.  However, for book purposes an accrual entry is made and expensed.</t>
  </si>
  <si>
    <t>State loss carryforward – A timing difference is created because losses are deductible for book purposes prior to being deducted for tax purposes</t>
  </si>
  <si>
    <t xml:space="preserve">SERP-costs are deductible for tax purposes when a trust is funded or when benefits are paid.  However, for book purposes, SERP costs are accrued.  This creates a temporary difference.  </t>
  </si>
  <si>
    <t>Amortization of the Gross up amount related to the Reg Liability as the result of the TCJA.</t>
  </si>
  <si>
    <t>– Weather (storm) reserve – For book purposes we accrue for future possible storm damages while for tax purposes we deduct the amounts as they are incurred. The adjustment looks at the period activity in account 2805 Storm reserve</t>
  </si>
  <si>
    <t>Period in which ADIT Started</t>
  </si>
  <si>
    <t>2000 or prior</t>
  </si>
  <si>
    <t>2001</t>
  </si>
  <si>
    <t>2007</t>
  </si>
  <si>
    <t>2008</t>
  </si>
  <si>
    <t>2019</t>
  </si>
  <si>
    <t>2015</t>
  </si>
  <si>
    <t>2018</t>
  </si>
  <si>
    <t>2014</t>
  </si>
  <si>
    <t>2017</t>
  </si>
  <si>
    <t>2011</t>
  </si>
  <si>
    <t>2013</t>
  </si>
  <si>
    <t>2021</t>
  </si>
  <si>
    <t>2010</t>
  </si>
  <si>
    <t>2012</t>
  </si>
  <si>
    <t>ROG_28</t>
  </si>
  <si>
    <t>ROG_66</t>
  </si>
  <si>
    <t>g</t>
  </si>
  <si>
    <t>Depreciation - This temporary difference is created by a difference between the depreciation rates used for book purposes, and the accelerated tax depreciation rates, taxable CIAC and nontaxable Cost of Removal.</t>
  </si>
  <si>
    <t>ADIT for Rate Case</t>
  </si>
  <si>
    <t>Acquisition Adjustment-Florida Public Utilities Company (the Company) was granted permission by the Florida PSC (ORDER NO. PSC-12-0010-PAA-GU, DOCKET NO. 110133-GU) to record an acquisition adjustment related to goodwill.   The Company set up a Regulatory Asset for the amount of goodwill plus gross up for the year end 12/31/2011.   This deferred is being eliminated for rate making purposes.</t>
  </si>
  <si>
    <t>Contra account to 25AA to record effects of the TCJA.   This deferred is being eliminated for rate making purposes.</t>
  </si>
  <si>
    <t>AFUDC (Allowance for funds used during construction) – Amounts represent capitalized financing costs for book purposes.   For tax purposes, we will deduct the interest and disallow the amortization of the asset creating a timing difference.</t>
  </si>
  <si>
    <t xml:space="preserve">Less Acquisition Adjustment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</si>
</sst>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0\)"/>
    <numFmt numFmtId="165" formatCode="_(* #,##0_);_(* \(#,##0\);_(* &quot;-&quot;??_);_(@_)"/>
  </numFmts>
  <fonts count="12" x14ac:knownFonts="1">
    <font>
      <sz val="10"/>
      <color indexed="0"/>
      <name val="Arial"/>
    </font>
    <font>
      <sz val="11"/>
      <color theme="1"/>
      <name val="Calibri"/>
      <family val="2"/>
      <scheme val="minor"/>
    </font>
    <font>
      <sz val="10"/>
      <color indexed="0"/>
      <name val="Arial"/>
      <family val="2"/>
    </font>
    <font>
      <sz val="12"/>
      <color indexed="0"/>
      <name val="Arial Black"/>
      <family val="2"/>
    </font>
    <font>
      <sz val="10"/>
      <color indexed="0"/>
      <name val="Arial Black"/>
      <family val="2"/>
    </font>
    <font>
      <b/>
      <sz val="10"/>
      <color indexed="0"/>
      <name val="Arial"/>
      <family val="2"/>
    </font>
    <font>
      <sz val="10"/>
      <color indexed="0"/>
      <name val="Arial"/>
      <family val="2"/>
    </font>
    <font>
      <b/>
      <sz val="10"/>
      <color indexed="0"/>
      <name val="Arial"/>
      <family val="2"/>
    </font>
    <font>
      <sz val="11"/>
      <color indexed="0"/>
      <name val="Calibri"/>
      <family val="2"/>
    </font>
    <font>
      <sz val="11"/>
      <name val="Calibri"/>
      <family val="2"/>
    </font>
    <font>
      <sz val="20"/>
      <name val="Arial"/>
      <family val="2"/>
    </font>
    <font>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164" fontId="2" fillId="0" borderId="0"/>
    <xf numFmtId="43" fontId="2" fillId="0" borderId="0" applyFont="0" applyFill="0" applyBorder="0" applyAlignment="0" applyProtection="0"/>
    <xf numFmtId="0" fontId="1" fillId="0" borderId="0"/>
    <xf numFmtId="0" fontId="1" fillId="0" borderId="0"/>
  </cellStyleXfs>
  <cellXfs count="50">
    <xf numFmtId="0" fontId="0" fillId="0" borderId="0" xfId="0"/>
    <xf numFmtId="0" fontId="3" fillId="0" borderId="0" xfId="0" applyFont="1" applyAlignment="1">
      <alignment horizontal="left"/>
    </xf>
    <xf numFmtId="164" fontId="2" fillId="0" borderId="0" xfId="1"/>
    <xf numFmtId="0" fontId="4" fillId="0" borderId="0" xfId="0" applyFont="1" applyAlignment="1">
      <alignment horizontal="left"/>
    </xf>
    <xf numFmtId="49" fontId="2" fillId="0" borderId="0" xfId="1" applyNumberFormat="1" applyAlignment="1">
      <alignment horizontal="center"/>
    </xf>
    <xf numFmtId="0" fontId="0" fillId="0" borderId="1" xfId="0" applyBorder="1" applyAlignment="1">
      <alignment horizontal="center"/>
    </xf>
    <xf numFmtId="49" fontId="2" fillId="0" borderId="1" xfId="1" applyNumberFormat="1" applyBorder="1" applyAlignment="1">
      <alignment horizontal="center"/>
    </xf>
    <xf numFmtId="0" fontId="0" fillId="0" borderId="0" xfId="0" applyAlignment="1">
      <alignment horizontal="left"/>
    </xf>
    <xf numFmtId="0" fontId="5" fillId="0" borderId="0" xfId="0" applyFont="1"/>
    <xf numFmtId="0" fontId="5" fillId="0" borderId="0" xfId="0" applyFont="1" applyAlignment="1">
      <alignment horizontal="left"/>
    </xf>
    <xf numFmtId="164" fontId="5" fillId="0" borderId="0" xfId="1" applyFont="1"/>
    <xf numFmtId="49" fontId="2" fillId="0" borderId="0" xfId="1" applyNumberFormat="1" applyAlignment="1">
      <alignment horizontal="fill"/>
    </xf>
    <xf numFmtId="49" fontId="0" fillId="0" borderId="1" xfId="1" applyNumberFormat="1" applyFont="1" applyBorder="1" applyAlignment="1">
      <alignment horizontal="center"/>
    </xf>
    <xf numFmtId="43" fontId="0" fillId="0" borderId="0" xfId="2" applyFont="1"/>
    <xf numFmtId="0" fontId="0" fillId="0" borderId="0" xfId="0" applyFill="1" applyAlignment="1">
      <alignment horizontal="left"/>
    </xf>
    <xf numFmtId="0" fontId="0" fillId="0" borderId="0" xfId="0" applyBorder="1" applyAlignment="1">
      <alignment horizontal="center"/>
    </xf>
    <xf numFmtId="49" fontId="2" fillId="0" borderId="0" xfId="1" applyNumberFormat="1" applyBorder="1" applyAlignment="1">
      <alignment horizontal="center"/>
    </xf>
    <xf numFmtId="165" fontId="2" fillId="0" borderId="0" xfId="2" applyNumberFormat="1"/>
    <xf numFmtId="165" fontId="5" fillId="0" borderId="0" xfId="2" applyNumberFormat="1" applyFont="1"/>
    <xf numFmtId="165" fontId="0" fillId="0" borderId="0" xfId="2" applyNumberFormat="1" applyFont="1"/>
    <xf numFmtId="0" fontId="1" fillId="0" borderId="0" xfId="4"/>
    <xf numFmtId="165" fontId="2" fillId="0" borderId="0" xfId="2" applyNumberFormat="1" applyAlignment="1">
      <alignment horizontal="center"/>
    </xf>
    <xf numFmtId="165" fontId="0" fillId="0" borderId="1" xfId="2" applyNumberFormat="1" applyFont="1" applyBorder="1" applyAlignment="1">
      <alignment horizontal="center"/>
    </xf>
    <xf numFmtId="165" fontId="0" fillId="0" borderId="0" xfId="0" applyNumberFormat="1"/>
    <xf numFmtId="0" fontId="7" fillId="0" borderId="0" xfId="0" applyFont="1"/>
    <xf numFmtId="0" fontId="7" fillId="0" borderId="0" xfId="0" applyFont="1" applyAlignment="1">
      <alignment horizontal="left"/>
    </xf>
    <xf numFmtId="164" fontId="7" fillId="0" borderId="0" xfId="1" applyFont="1"/>
    <xf numFmtId="165" fontId="7" fillId="0" borderId="0" xfId="2" applyNumberFormat="1" applyFont="1"/>
    <xf numFmtId="0" fontId="6" fillId="0" borderId="0" xfId="0" applyFont="1" applyAlignment="1">
      <alignment horizontal="left"/>
    </xf>
    <xf numFmtId="43" fontId="2" fillId="0" borderId="0" xfId="2" applyAlignment="1">
      <alignment horizontal="center"/>
    </xf>
    <xf numFmtId="43" fontId="0" fillId="0" borderId="1" xfId="2" applyFont="1" applyBorder="1" applyAlignment="1">
      <alignment horizontal="center"/>
    </xf>
    <xf numFmtId="0" fontId="0" fillId="0" borderId="0" xfId="0" applyAlignment="1">
      <alignment horizontal="center"/>
    </xf>
    <xf numFmtId="0" fontId="7" fillId="0" borderId="0" xfId="0" applyFont="1" applyAlignment="1">
      <alignment horizontal="center"/>
    </xf>
    <xf numFmtId="164" fontId="2" fillId="0" borderId="1" xfId="1" applyBorder="1"/>
    <xf numFmtId="43" fontId="2" fillId="0" borderId="0" xfId="2"/>
    <xf numFmtId="0" fontId="8" fillId="0" borderId="0" xfId="0" applyFont="1" applyAlignment="1">
      <alignment wrapText="1"/>
    </xf>
    <xf numFmtId="0" fontId="0" fillId="0" borderId="0" xfId="0" applyAlignment="1">
      <alignment wrapText="1"/>
    </xf>
    <xf numFmtId="0" fontId="0" fillId="0" borderId="0" xfId="0"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wrapText="1"/>
    </xf>
    <xf numFmtId="49" fontId="2" fillId="0" borderId="1" xfId="1" applyNumberFormat="1" applyFont="1" applyBorder="1" applyAlignment="1">
      <alignment horizontal="center" wrapText="1"/>
    </xf>
    <xf numFmtId="49" fontId="2" fillId="0" borderId="0" xfId="1" applyNumberFormat="1" applyFill="1" applyAlignment="1">
      <alignment horizontal="center"/>
    </xf>
    <xf numFmtId="49" fontId="2" fillId="0" borderId="0" xfId="0" applyNumberFormat="1" applyFont="1" applyAlignment="1">
      <alignment horizontal="center"/>
    </xf>
    <xf numFmtId="49" fontId="0" fillId="0" borderId="0" xfId="0" applyNumberFormat="1" applyAlignment="1">
      <alignment horizontal="center"/>
    </xf>
    <xf numFmtId="49" fontId="0" fillId="0" borderId="0" xfId="2" applyNumberFormat="1" applyFont="1" applyAlignment="1">
      <alignment horizontal="center"/>
    </xf>
    <xf numFmtId="0" fontId="10" fillId="0" borderId="0" xfId="0" applyFont="1"/>
    <xf numFmtId="165" fontId="11" fillId="0" borderId="0" xfId="2" applyNumberFormat="1" applyFont="1"/>
    <xf numFmtId="165" fontId="5" fillId="0" borderId="1" xfId="2" applyNumberFormat="1" applyFont="1" applyBorder="1"/>
    <xf numFmtId="0" fontId="2" fillId="0" borderId="0" xfId="0" applyFont="1" applyAlignment="1">
      <alignment wrapText="1"/>
    </xf>
  </cellXfs>
  <cellStyles count="5">
    <cellStyle name="Comma" xfId="2" builtinId="3"/>
    <cellStyle name="FRxAmtStyle" xfId="1"/>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0"/>
  <sheetViews>
    <sheetView tabSelected="1" workbookViewId="0">
      <pane ySplit="7" topLeftCell="A8" activePane="bottomLeft" state="frozenSplit"/>
      <selection pane="bottomLeft" activeCell="E20" sqref="E20"/>
    </sheetView>
  </sheetViews>
  <sheetFormatPr defaultRowHeight="12.75" x14ac:dyDescent="0.2"/>
  <cols>
    <col min="1" max="1" width="8.140625" customWidth="1"/>
    <col min="2" max="2" width="9.5703125" bestFit="1" customWidth="1"/>
    <col min="3" max="3" width="34.7109375" bestFit="1" customWidth="1"/>
    <col min="4" max="4" width="17.7109375" style="2" customWidth="1"/>
    <col min="5" max="7" width="14" bestFit="1" customWidth="1"/>
    <col min="8" max="8" width="14.5703125" bestFit="1" customWidth="1"/>
    <col min="9" max="9" width="14" customWidth="1"/>
    <col min="10" max="10" width="3.28515625" customWidth="1"/>
    <col min="11" max="11" width="17.28515625" customWidth="1"/>
    <col min="12" max="12" width="13.85546875" customWidth="1"/>
  </cols>
  <sheetData>
    <row r="1" spans="1:11" ht="19.5" x14ac:dyDescent="0.4">
      <c r="A1" s="1" t="s">
        <v>0</v>
      </c>
      <c r="B1" s="1"/>
      <c r="C1" s="1"/>
    </row>
    <row r="2" spans="1:11" ht="15" x14ac:dyDescent="0.3">
      <c r="A2" s="3"/>
      <c r="B2" s="3"/>
      <c r="C2" s="3"/>
    </row>
    <row r="3" spans="1:11" ht="15" x14ac:dyDescent="0.3">
      <c r="A3" s="3"/>
      <c r="B3" s="3"/>
      <c r="C3" s="3"/>
    </row>
    <row r="5" spans="1:11" x14ac:dyDescent="0.2">
      <c r="D5" s="4" t="s">
        <v>1</v>
      </c>
      <c r="E5" s="4" t="s">
        <v>1</v>
      </c>
      <c r="F5" s="4" t="s">
        <v>1</v>
      </c>
      <c r="G5" s="4" t="s">
        <v>1</v>
      </c>
      <c r="H5" s="4" t="s">
        <v>1</v>
      </c>
      <c r="I5" s="4" t="s">
        <v>1</v>
      </c>
      <c r="K5" s="4"/>
    </row>
    <row r="6" spans="1:11" ht="25.5" x14ac:dyDescent="0.2">
      <c r="A6" s="5" t="s">
        <v>2</v>
      </c>
      <c r="B6" s="5" t="s">
        <v>83</v>
      </c>
      <c r="C6" s="5" t="s">
        <v>3</v>
      </c>
      <c r="D6" s="6" t="s">
        <v>4</v>
      </c>
      <c r="E6" s="6" t="s">
        <v>63</v>
      </c>
      <c r="F6" s="6" t="s">
        <v>70</v>
      </c>
      <c r="G6" s="12" t="s">
        <v>71</v>
      </c>
      <c r="H6" s="12" t="s">
        <v>73</v>
      </c>
      <c r="I6" s="12" t="s">
        <v>76</v>
      </c>
      <c r="K6" s="41" t="s">
        <v>112</v>
      </c>
    </row>
    <row r="8" spans="1:11" ht="25.5" x14ac:dyDescent="0.35">
      <c r="A8" s="46" t="s">
        <v>127</v>
      </c>
    </row>
    <row r="9" spans="1:11" x14ac:dyDescent="0.2">
      <c r="A9" s="8"/>
      <c r="B9" s="8"/>
      <c r="C9" s="9" t="s">
        <v>6</v>
      </c>
      <c r="D9" s="10"/>
      <c r="E9" s="10"/>
      <c r="F9" s="10"/>
    </row>
    <row r="10" spans="1:11" x14ac:dyDescent="0.2">
      <c r="A10" s="7" t="s">
        <v>8</v>
      </c>
      <c r="B10" s="31" t="s">
        <v>84</v>
      </c>
      <c r="C10" s="7" t="s">
        <v>9</v>
      </c>
      <c r="D10" s="2">
        <v>11932</v>
      </c>
      <c r="E10" s="2">
        <v>11932</v>
      </c>
      <c r="F10" s="2">
        <v>11932</v>
      </c>
      <c r="G10" s="2">
        <v>11931.92</v>
      </c>
      <c r="H10" s="13">
        <v>11931.92</v>
      </c>
      <c r="I10" s="2">
        <v>11931.92</v>
      </c>
      <c r="J10" s="7"/>
      <c r="K10" s="42">
        <v>2012</v>
      </c>
    </row>
    <row r="11" spans="1:11" x14ac:dyDescent="0.2">
      <c r="A11" s="7" t="s">
        <v>10</v>
      </c>
      <c r="B11" s="31" t="s">
        <v>84</v>
      </c>
      <c r="C11" s="7" t="s">
        <v>11</v>
      </c>
      <c r="D11" s="2">
        <v>189283</v>
      </c>
      <c r="E11" s="2">
        <v>171144</v>
      </c>
      <c r="F11" s="2">
        <v>153004</v>
      </c>
      <c r="G11" s="2">
        <v>134864.76999999999</v>
      </c>
      <c r="H11" s="13">
        <v>116725.35</v>
      </c>
      <c r="I11" s="2">
        <v>112190.5</v>
      </c>
      <c r="J11" s="7"/>
      <c r="K11" s="42">
        <v>2001</v>
      </c>
    </row>
    <row r="12" spans="1:11" x14ac:dyDescent="0.2">
      <c r="A12" s="7" t="s">
        <v>12</v>
      </c>
      <c r="B12" s="31" t="s">
        <v>82</v>
      </c>
      <c r="C12" s="7" t="s">
        <v>13</v>
      </c>
      <c r="D12" s="2">
        <v>12056</v>
      </c>
      <c r="E12" s="2">
        <v>10840</v>
      </c>
      <c r="F12" s="2">
        <v>16864</v>
      </c>
      <c r="G12" s="2">
        <v>65143.79</v>
      </c>
      <c r="H12" s="13">
        <v>18721.39</v>
      </c>
      <c r="I12" s="2">
        <v>7115.79</v>
      </c>
      <c r="J12" s="7"/>
      <c r="K12" s="43" t="s">
        <v>113</v>
      </c>
    </row>
    <row r="13" spans="1:11" x14ac:dyDescent="0.2">
      <c r="A13" s="7" t="s">
        <v>67</v>
      </c>
      <c r="B13" s="31" t="s">
        <v>84</v>
      </c>
      <c r="C13" s="7" t="s">
        <v>64</v>
      </c>
      <c r="E13" s="2">
        <v>101864</v>
      </c>
      <c r="F13" s="2" t="s">
        <v>129</v>
      </c>
      <c r="G13" s="2"/>
      <c r="H13" s="13"/>
      <c r="I13" s="2"/>
      <c r="J13" s="7"/>
      <c r="K13" s="43" t="s">
        <v>119</v>
      </c>
    </row>
    <row r="14" spans="1:11" x14ac:dyDescent="0.2">
      <c r="A14" s="7" t="s">
        <v>14</v>
      </c>
      <c r="B14" s="31" t="s">
        <v>82</v>
      </c>
      <c r="C14" s="7" t="s">
        <v>15</v>
      </c>
      <c r="D14" s="2">
        <v>56532</v>
      </c>
      <c r="E14" s="2">
        <v>21038</v>
      </c>
      <c r="F14" s="2">
        <v>-10979</v>
      </c>
      <c r="G14" s="2">
        <v>21051.97</v>
      </c>
      <c r="H14" s="13">
        <v>43244.05</v>
      </c>
      <c r="I14" s="2">
        <v>48792.07</v>
      </c>
      <c r="J14" s="7"/>
      <c r="K14" s="43" t="s">
        <v>113</v>
      </c>
    </row>
    <row r="15" spans="1:11" x14ac:dyDescent="0.2">
      <c r="A15" s="7" t="s">
        <v>16</v>
      </c>
      <c r="B15" s="31" t="s">
        <v>84</v>
      </c>
      <c r="C15" s="14" t="s">
        <v>17</v>
      </c>
      <c r="D15" s="2">
        <v>-12463540</v>
      </c>
      <c r="E15" s="2">
        <v>-12811745</v>
      </c>
      <c r="F15" s="2">
        <v>-13243402</v>
      </c>
      <c r="G15" s="2">
        <v>-13882780.15</v>
      </c>
      <c r="H15" s="13">
        <v>-14346581.58</v>
      </c>
      <c r="I15" s="2">
        <v>-14459578.450000001</v>
      </c>
      <c r="J15" s="7"/>
      <c r="K15" s="43" t="s">
        <v>113</v>
      </c>
    </row>
    <row r="16" spans="1:11" x14ac:dyDescent="0.2">
      <c r="A16" s="7" t="s">
        <v>18</v>
      </c>
      <c r="B16" s="31" t="s">
        <v>82</v>
      </c>
      <c r="C16" s="7" t="s">
        <v>19</v>
      </c>
      <c r="D16" s="2">
        <v>41717</v>
      </c>
      <c r="E16" s="2">
        <v>41725</v>
      </c>
      <c r="F16" s="2">
        <v>41725</v>
      </c>
      <c r="G16" s="2">
        <v>41725.980000000003</v>
      </c>
      <c r="H16" s="13">
        <v>41725.980000000003</v>
      </c>
      <c r="I16" s="2">
        <v>41725.980000000003</v>
      </c>
      <c r="J16" s="7"/>
      <c r="K16" s="43" t="s">
        <v>114</v>
      </c>
    </row>
    <row r="17" spans="1:11" x14ac:dyDescent="0.2">
      <c r="A17" s="7" t="s">
        <v>20</v>
      </c>
      <c r="B17" s="31" t="s">
        <v>82</v>
      </c>
      <c r="C17" s="7" t="s">
        <v>21</v>
      </c>
      <c r="D17" s="2">
        <v>49932</v>
      </c>
      <c r="E17" s="2">
        <v>36833</v>
      </c>
      <c r="F17" s="2">
        <v>19748</v>
      </c>
      <c r="G17" s="2">
        <v>3842.05</v>
      </c>
      <c r="H17" s="13">
        <v>-12264.45</v>
      </c>
      <c r="I17" s="2">
        <v>-16291.07</v>
      </c>
      <c r="J17" s="7"/>
      <c r="K17" s="43" t="s">
        <v>113</v>
      </c>
    </row>
    <row r="18" spans="1:11" x14ac:dyDescent="0.2">
      <c r="A18" s="7" t="s">
        <v>22</v>
      </c>
      <c r="B18" s="31" t="s">
        <v>82</v>
      </c>
      <c r="C18" s="7" t="s">
        <v>23</v>
      </c>
      <c r="D18" s="2">
        <v>15639</v>
      </c>
      <c r="E18" s="2">
        <v>15948</v>
      </c>
      <c r="F18" s="2">
        <v>16296</v>
      </c>
      <c r="G18" s="2">
        <v>16387.32</v>
      </c>
      <c r="H18" s="13">
        <v>4745.8599999999997</v>
      </c>
      <c r="I18" s="2">
        <v>1835.48</v>
      </c>
      <c r="J18" s="7"/>
      <c r="K18" s="43" t="s">
        <v>113</v>
      </c>
    </row>
    <row r="19" spans="1:11" x14ac:dyDescent="0.2">
      <c r="A19" s="7" t="s">
        <v>24</v>
      </c>
      <c r="B19" s="31" t="s">
        <v>84</v>
      </c>
      <c r="C19" s="7" t="s">
        <v>72</v>
      </c>
      <c r="E19" s="2"/>
      <c r="F19" s="2"/>
      <c r="G19" s="2">
        <v>222747.07</v>
      </c>
      <c r="H19" s="13">
        <v>222747.07</v>
      </c>
      <c r="I19" s="2">
        <v>222747.07</v>
      </c>
      <c r="J19" s="7"/>
      <c r="K19" s="43" t="s">
        <v>115</v>
      </c>
    </row>
    <row r="20" spans="1:11" x14ac:dyDescent="0.2">
      <c r="A20" s="7" t="s">
        <v>26</v>
      </c>
      <c r="B20" s="31" t="s">
        <v>82</v>
      </c>
      <c r="C20" s="7" t="s">
        <v>27</v>
      </c>
      <c r="F20" s="2">
        <v>-68657</v>
      </c>
      <c r="G20" s="2">
        <v>-80535.55</v>
      </c>
      <c r="H20" s="13">
        <v>-58512.02</v>
      </c>
      <c r="I20" s="2">
        <v>-53006.13</v>
      </c>
      <c r="J20" s="7"/>
      <c r="K20" s="43" t="s">
        <v>116</v>
      </c>
    </row>
    <row r="21" spans="1:11" x14ac:dyDescent="0.2">
      <c r="A21" s="7" t="s">
        <v>68</v>
      </c>
      <c r="B21" s="31" t="s">
        <v>82</v>
      </c>
      <c r="C21" s="7" t="s">
        <v>65</v>
      </c>
      <c r="D21" s="2">
        <v>-28451</v>
      </c>
      <c r="E21" s="2">
        <v>-31325</v>
      </c>
      <c r="F21" s="2">
        <v>-28385</v>
      </c>
      <c r="G21" s="2">
        <v>-42438.43</v>
      </c>
      <c r="H21" s="13">
        <v>-121375.67999999999</v>
      </c>
      <c r="I21" s="2">
        <v>-141110</v>
      </c>
      <c r="J21" s="7"/>
      <c r="K21" s="43" t="s">
        <v>117</v>
      </c>
    </row>
    <row r="22" spans="1:11" x14ac:dyDescent="0.2">
      <c r="A22" s="7" t="s">
        <v>28</v>
      </c>
      <c r="B22" s="31" t="s">
        <v>84</v>
      </c>
      <c r="C22" s="7" t="s">
        <v>29</v>
      </c>
      <c r="E22" s="2">
        <v>67434</v>
      </c>
      <c r="F22" s="2">
        <v>71315</v>
      </c>
      <c r="G22" s="2">
        <v>80776.289999999994</v>
      </c>
      <c r="H22" s="13">
        <v>79215.039999999994</v>
      </c>
      <c r="I22" s="2">
        <v>79215.039999999994</v>
      </c>
      <c r="J22" s="7"/>
      <c r="K22" s="43" t="s">
        <v>113</v>
      </c>
    </row>
    <row r="23" spans="1:11" x14ac:dyDescent="0.2">
      <c r="A23" s="7" t="s">
        <v>30</v>
      </c>
      <c r="B23" s="31" t="s">
        <v>84</v>
      </c>
      <c r="C23" s="7" t="s">
        <v>31</v>
      </c>
      <c r="D23" s="2">
        <v>67434</v>
      </c>
      <c r="E23" s="2">
        <v>101361</v>
      </c>
      <c r="F23" s="2">
        <v>159871</v>
      </c>
      <c r="G23" s="2">
        <v>171250.59</v>
      </c>
      <c r="H23" s="13">
        <v>220881.93</v>
      </c>
      <c r="I23" s="2">
        <v>233289.76</v>
      </c>
      <c r="J23" s="7"/>
      <c r="K23" s="43" t="s">
        <v>113</v>
      </c>
    </row>
    <row r="24" spans="1:11" x14ac:dyDescent="0.2">
      <c r="A24" s="7" t="s">
        <v>32</v>
      </c>
      <c r="B24" s="31" t="s">
        <v>84</v>
      </c>
      <c r="C24" s="7" t="s">
        <v>33</v>
      </c>
      <c r="D24" s="2">
        <v>96520</v>
      </c>
      <c r="E24" s="2">
        <v>22093</v>
      </c>
      <c r="F24" s="2">
        <v>20181</v>
      </c>
      <c r="G24" s="2">
        <v>19606.14</v>
      </c>
      <c r="H24" s="13">
        <v>18317.849999999999</v>
      </c>
      <c r="I24" s="2">
        <v>17995.77</v>
      </c>
      <c r="J24" s="7"/>
      <c r="K24" s="43" t="s">
        <v>113</v>
      </c>
    </row>
    <row r="25" spans="1:11" x14ac:dyDescent="0.2">
      <c r="A25" s="7" t="s">
        <v>74</v>
      </c>
      <c r="B25" s="31" t="s">
        <v>82</v>
      </c>
      <c r="C25" s="7" t="s">
        <v>75</v>
      </c>
      <c r="E25" s="2"/>
      <c r="F25" s="2"/>
      <c r="G25" s="2"/>
      <c r="H25" s="13">
        <v>6593</v>
      </c>
      <c r="I25" s="2">
        <v>8241.24</v>
      </c>
      <c r="J25" s="7"/>
      <c r="K25" s="43" t="s">
        <v>113</v>
      </c>
    </row>
    <row r="26" spans="1:11" x14ac:dyDescent="0.2">
      <c r="A26" s="7" t="s">
        <v>34</v>
      </c>
      <c r="B26" s="31" t="s">
        <v>84</v>
      </c>
      <c r="C26" s="7" t="s">
        <v>35</v>
      </c>
      <c r="D26" s="2">
        <v>22093</v>
      </c>
      <c r="E26" s="2">
        <v>-242462</v>
      </c>
      <c r="F26" s="2">
        <v>-221527</v>
      </c>
      <c r="G26" s="2">
        <v>-223460.03</v>
      </c>
      <c r="H26" s="13">
        <v>-223460.03</v>
      </c>
      <c r="I26" s="2">
        <v>-223460.03</v>
      </c>
      <c r="J26" s="7"/>
      <c r="K26" s="43" t="s">
        <v>118</v>
      </c>
    </row>
    <row r="27" spans="1:11" x14ac:dyDescent="0.2">
      <c r="A27" s="7" t="s">
        <v>69</v>
      </c>
      <c r="B27" s="31" t="s">
        <v>84</v>
      </c>
      <c r="C27" s="7" t="s">
        <v>66</v>
      </c>
      <c r="D27" s="2">
        <v>-171214</v>
      </c>
      <c r="E27" s="2">
        <v>51192</v>
      </c>
      <c r="F27" s="2"/>
      <c r="G27" s="2"/>
      <c r="H27" s="13"/>
      <c r="I27" s="2"/>
      <c r="J27" s="7"/>
      <c r="K27" s="43" t="s">
        <v>119</v>
      </c>
    </row>
    <row r="28" spans="1:11" x14ac:dyDescent="0.2">
      <c r="A28" s="7" t="s">
        <v>36</v>
      </c>
      <c r="B28" s="31" t="s">
        <v>84</v>
      </c>
      <c r="C28" s="7" t="s">
        <v>37</v>
      </c>
      <c r="D28" s="2">
        <v>499191</v>
      </c>
      <c r="E28" s="2">
        <v>288130</v>
      </c>
      <c r="F28" s="2">
        <v>339402</v>
      </c>
      <c r="G28" s="2">
        <v>265109.39</v>
      </c>
      <c r="H28" s="13">
        <v>164486.68</v>
      </c>
      <c r="I28" s="2">
        <v>139331.01</v>
      </c>
      <c r="J28" s="7"/>
      <c r="K28" s="43" t="s">
        <v>116</v>
      </c>
    </row>
    <row r="29" spans="1:11" x14ac:dyDescent="0.2">
      <c r="A29" s="7" t="s">
        <v>38</v>
      </c>
      <c r="B29" s="31" t="s">
        <v>82</v>
      </c>
      <c r="C29" s="7" t="s">
        <v>39</v>
      </c>
      <c r="D29" s="2">
        <v>-16312</v>
      </c>
      <c r="E29" s="2">
        <v>-12661</v>
      </c>
      <c r="F29" s="2">
        <v>-9011</v>
      </c>
      <c r="G29" s="2">
        <v>-5362.25</v>
      </c>
      <c r="H29" s="13">
        <v>-1712.57</v>
      </c>
      <c r="I29" s="2">
        <v>-800.15</v>
      </c>
      <c r="J29" s="7"/>
      <c r="K29" s="43" t="s">
        <v>113</v>
      </c>
    </row>
    <row r="30" spans="1:11" x14ac:dyDescent="0.2">
      <c r="A30" s="7" t="s">
        <v>40</v>
      </c>
      <c r="B30" s="31" t="s">
        <v>84</v>
      </c>
      <c r="C30" s="7" t="s">
        <v>41</v>
      </c>
      <c r="D30" s="2">
        <v>-557</v>
      </c>
      <c r="E30" s="2">
        <v>-557</v>
      </c>
      <c r="F30" s="2">
        <v>-557</v>
      </c>
      <c r="G30" s="2">
        <v>0</v>
      </c>
      <c r="H30" s="13"/>
      <c r="I30" s="2"/>
      <c r="J30" s="7"/>
      <c r="K30" s="43" t="s">
        <v>118</v>
      </c>
    </row>
    <row r="31" spans="1:11" x14ac:dyDescent="0.2">
      <c r="A31" s="7" t="s">
        <v>42</v>
      </c>
      <c r="B31" s="31" t="s">
        <v>84</v>
      </c>
      <c r="C31" s="7" t="s">
        <v>43</v>
      </c>
      <c r="D31" s="2">
        <v>3</v>
      </c>
      <c r="E31" s="2">
        <v>118339</v>
      </c>
      <c r="F31" s="2">
        <v>3</v>
      </c>
      <c r="G31" s="2">
        <v>0</v>
      </c>
      <c r="H31" s="13">
        <v>0</v>
      </c>
      <c r="I31" s="2"/>
      <c r="J31" s="7"/>
      <c r="K31" s="43" t="s">
        <v>120</v>
      </c>
    </row>
    <row r="32" spans="1:11" x14ac:dyDescent="0.2">
      <c r="A32" s="7" t="s">
        <v>44</v>
      </c>
      <c r="B32" s="31" t="s">
        <v>84</v>
      </c>
      <c r="C32" s="14" t="s">
        <v>45</v>
      </c>
      <c r="D32" s="2">
        <v>2196230</v>
      </c>
      <c r="E32" s="2">
        <v>2146970</v>
      </c>
      <c r="F32" s="2">
        <v>2104264</v>
      </c>
      <c r="G32" s="2">
        <v>2073964</v>
      </c>
      <c r="H32" s="13">
        <v>2035406.9</v>
      </c>
      <c r="I32" s="2">
        <v>2015706.9</v>
      </c>
      <c r="J32" s="7"/>
      <c r="K32" s="43" t="s">
        <v>121</v>
      </c>
    </row>
    <row r="33" spans="1:9" x14ac:dyDescent="0.2">
      <c r="A33" s="8"/>
      <c r="B33" s="8"/>
      <c r="D33" s="11" t="s">
        <v>5</v>
      </c>
      <c r="E33" s="11" t="s">
        <v>5</v>
      </c>
      <c r="F33" s="11" t="s">
        <v>5</v>
      </c>
      <c r="G33" s="11" t="s">
        <v>5</v>
      </c>
      <c r="H33" s="11"/>
      <c r="I33" s="11"/>
    </row>
    <row r="34" spans="1:9" x14ac:dyDescent="0.2">
      <c r="C34" s="9" t="s">
        <v>46</v>
      </c>
      <c r="D34" s="10">
        <f>SUM(D9:D32)</f>
        <v>-9421512</v>
      </c>
      <c r="E34" s="10">
        <f t="shared" ref="E34:H34" si="0">SUM(E9:E32)</f>
        <v>-9891907</v>
      </c>
      <c r="F34" s="10">
        <f t="shared" si="0"/>
        <v>-10627913</v>
      </c>
      <c r="G34" s="10">
        <f>SUM(G9:G32)</f>
        <v>-11106175.129999999</v>
      </c>
      <c r="H34" s="10">
        <f t="shared" si="0"/>
        <v>-11779163.309999999</v>
      </c>
      <c r="I34" s="10">
        <f>SUM(I10:I32)</f>
        <v>-11954127.300000003</v>
      </c>
    </row>
    <row r="35" spans="1:9" ht="25.5" x14ac:dyDescent="0.35">
      <c r="A35" s="46" t="s">
        <v>128</v>
      </c>
    </row>
    <row r="36" spans="1:9" x14ac:dyDescent="0.2">
      <c r="B36" s="31" t="s">
        <v>82</v>
      </c>
      <c r="C36" t="s">
        <v>85</v>
      </c>
      <c r="D36" s="2">
        <f>SUMIF($B$10:$B$32,$B36,D10:D32)</f>
        <v>131113</v>
      </c>
      <c r="E36" s="2">
        <f t="shared" ref="E36:I36" si="1">SUMIF($B$10:$B$32,$B36,E10:E32)</f>
        <v>82398</v>
      </c>
      <c r="F36" s="2">
        <f t="shared" si="1"/>
        <v>-22399</v>
      </c>
      <c r="G36" s="2">
        <f t="shared" si="1"/>
        <v>19814.880000000012</v>
      </c>
      <c r="H36" s="2">
        <f t="shared" si="1"/>
        <v>-78834.439999999973</v>
      </c>
      <c r="I36" s="2">
        <f t="shared" si="1"/>
        <v>-103496.79</v>
      </c>
    </row>
    <row r="37" spans="1:9" x14ac:dyDescent="0.2">
      <c r="B37" s="31" t="s">
        <v>84</v>
      </c>
      <c r="C37" t="s">
        <v>86</v>
      </c>
      <c r="D37" s="2">
        <f>SUMIF($B$10:$B32,$B37,D10:D32)</f>
        <v>-9552625</v>
      </c>
      <c r="E37" s="2">
        <f>SUMIF($B$10:$B32,$B37,E10:E32)</f>
        <v>-9974305</v>
      </c>
      <c r="F37" s="2">
        <f>SUMIF($B$10:$B32,$B37,F10:F32)</f>
        <v>-10605514</v>
      </c>
      <c r="G37" s="2">
        <f>SUMIF($B$10:$B32,$B37,G10:G32)</f>
        <v>-11125990.01</v>
      </c>
      <c r="H37" s="2">
        <f>SUMIF($B$10:$B32,$B37,H10:H32)</f>
        <v>-11700328.870000001</v>
      </c>
      <c r="I37" s="2">
        <f>SUMIF($B$10:$B32,$B37,I10:I32)</f>
        <v>-11850630.510000002</v>
      </c>
    </row>
    <row r="38" spans="1:9" x14ac:dyDescent="0.2">
      <c r="D38" s="33"/>
      <c r="E38" s="33"/>
      <c r="F38" s="33"/>
      <c r="G38" s="33"/>
      <c r="H38" s="33"/>
      <c r="I38" s="33"/>
    </row>
    <row r="39" spans="1:9" x14ac:dyDescent="0.2">
      <c r="D39" s="2">
        <f>SUM(D36:D38)</f>
        <v>-9421512</v>
      </c>
      <c r="E39" s="2">
        <f t="shared" ref="E39:I39" si="2">SUM(E36:E38)</f>
        <v>-9891907</v>
      </c>
      <c r="F39" s="2">
        <f t="shared" si="2"/>
        <v>-10627913</v>
      </c>
      <c r="G39" s="2">
        <f t="shared" si="2"/>
        <v>-11106175.129999999</v>
      </c>
      <c r="H39" s="2">
        <f t="shared" si="2"/>
        <v>-11779163.310000001</v>
      </c>
      <c r="I39" s="2">
        <f t="shared" si="2"/>
        <v>-11954127.300000001</v>
      </c>
    </row>
    <row r="40" spans="1:9" x14ac:dyDescent="0.2">
      <c r="D40" s="34">
        <f>+D34-D39</f>
        <v>0</v>
      </c>
      <c r="E40" s="34">
        <f t="shared" ref="E40:I40" si="3">+E34-E39</f>
        <v>0</v>
      </c>
      <c r="F40" s="34">
        <f t="shared" si="3"/>
        <v>0</v>
      </c>
      <c r="G40" s="34">
        <f t="shared" si="3"/>
        <v>0</v>
      </c>
      <c r="H40" s="34">
        <f t="shared" si="3"/>
        <v>0</v>
      </c>
      <c r="I40" s="34">
        <f t="shared" si="3"/>
        <v>0</v>
      </c>
    </row>
  </sheetData>
  <autoFilter ref="A6:K34"/>
  <pageMargins left="0.75" right="0.75" top="0.75" bottom="0.75" header="0.5" footer="0.5"/>
  <pageSetup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0"/>
  <sheetViews>
    <sheetView workbookViewId="0">
      <pane ySplit="6" topLeftCell="A7" activePane="bottomLeft" state="frozenSplit"/>
      <selection pane="bottomLeft" activeCell="L26" sqref="L26"/>
    </sheetView>
  </sheetViews>
  <sheetFormatPr defaultRowHeight="12.75" x14ac:dyDescent="0.2"/>
  <cols>
    <col min="1" max="1" width="23.7109375" customWidth="1"/>
    <col min="2" max="2" width="9.5703125" bestFit="1" customWidth="1"/>
    <col min="3" max="3" width="26" bestFit="1" customWidth="1"/>
    <col min="4" max="4" width="17.7109375" style="2" customWidth="1"/>
    <col min="5" max="5" width="14.5703125" customWidth="1"/>
    <col min="6" max="6" width="11.85546875" bestFit="1" customWidth="1"/>
    <col min="7" max="7" width="12" bestFit="1" customWidth="1"/>
    <col min="8" max="9" width="11.85546875" bestFit="1" customWidth="1"/>
    <col min="10" max="10" width="2.85546875" customWidth="1"/>
  </cols>
  <sheetData>
    <row r="1" spans="1:11" ht="19.5" x14ac:dyDescent="0.4">
      <c r="A1" s="1" t="s">
        <v>47</v>
      </c>
      <c r="B1" s="1"/>
    </row>
    <row r="2" spans="1:11" ht="15" x14ac:dyDescent="0.3">
      <c r="A2" s="3"/>
      <c r="B2" s="3"/>
    </row>
    <row r="3" spans="1:11" ht="15" x14ac:dyDescent="0.3">
      <c r="A3" s="3"/>
      <c r="B3" s="3"/>
    </row>
    <row r="5" spans="1:11" x14ac:dyDescent="0.2">
      <c r="D5" s="4" t="s">
        <v>1</v>
      </c>
      <c r="E5" s="4" t="s">
        <v>1</v>
      </c>
      <c r="F5" s="4" t="s">
        <v>1</v>
      </c>
      <c r="G5" s="4" t="s">
        <v>1</v>
      </c>
      <c r="H5" s="4" t="s">
        <v>1</v>
      </c>
      <c r="I5" s="4" t="s">
        <v>1</v>
      </c>
    </row>
    <row r="6" spans="1:11" ht="51" x14ac:dyDescent="0.2">
      <c r="A6" s="5" t="s">
        <v>2</v>
      </c>
      <c r="B6" s="5" t="s">
        <v>83</v>
      </c>
      <c r="C6" s="5" t="s">
        <v>3</v>
      </c>
      <c r="D6" s="6" t="s">
        <v>4</v>
      </c>
      <c r="E6" s="6" t="s">
        <v>63</v>
      </c>
      <c r="F6" s="6" t="s">
        <v>70</v>
      </c>
      <c r="G6" s="12" t="s">
        <v>71</v>
      </c>
      <c r="H6" s="12" t="s">
        <v>73</v>
      </c>
      <c r="I6" s="12" t="s">
        <v>76</v>
      </c>
      <c r="K6" s="41" t="s">
        <v>112</v>
      </c>
    </row>
    <row r="7" spans="1:11" ht="25.5" x14ac:dyDescent="0.35">
      <c r="A7" s="46" t="s">
        <v>127</v>
      </c>
      <c r="K7" s="44"/>
    </row>
    <row r="8" spans="1:11" x14ac:dyDescent="0.2">
      <c r="A8" s="8"/>
      <c r="B8" s="8"/>
      <c r="C8" s="9" t="s">
        <v>6</v>
      </c>
      <c r="D8" s="26"/>
      <c r="E8" s="26"/>
      <c r="F8" s="26"/>
      <c r="K8" s="44"/>
    </row>
    <row r="9" spans="1:11" x14ac:dyDescent="0.2">
      <c r="A9" s="7"/>
      <c r="B9" s="7"/>
      <c r="C9" s="7"/>
      <c r="E9" s="2"/>
      <c r="F9" s="2"/>
      <c r="K9" s="44"/>
    </row>
    <row r="10" spans="1:11" x14ac:dyDescent="0.2">
      <c r="A10" s="7" t="s">
        <v>12</v>
      </c>
      <c r="B10" s="31" t="s">
        <v>82</v>
      </c>
      <c r="C10" s="7" t="s">
        <v>13</v>
      </c>
      <c r="D10" s="2">
        <v>497</v>
      </c>
      <c r="E10" s="2">
        <v>139</v>
      </c>
      <c r="F10" s="2">
        <v>180</v>
      </c>
      <c r="G10" s="19"/>
      <c r="H10" s="19">
        <v>488.98</v>
      </c>
      <c r="I10" s="19">
        <v>380.12</v>
      </c>
      <c r="K10" s="43" t="s">
        <v>122</v>
      </c>
    </row>
    <row r="11" spans="1:11" x14ac:dyDescent="0.2">
      <c r="A11" s="7" t="s">
        <v>67</v>
      </c>
      <c r="B11" s="31" t="s">
        <v>84</v>
      </c>
      <c r="C11" s="7" t="s">
        <v>64</v>
      </c>
      <c r="E11" s="2">
        <v>2795</v>
      </c>
      <c r="F11" s="2"/>
      <c r="G11" s="19"/>
      <c r="H11" s="19"/>
      <c r="I11" s="19"/>
      <c r="K11" s="43" t="s">
        <v>123</v>
      </c>
    </row>
    <row r="12" spans="1:11" x14ac:dyDescent="0.2">
      <c r="A12" s="7" t="s">
        <v>14</v>
      </c>
      <c r="B12" s="31" t="s">
        <v>82</v>
      </c>
      <c r="C12" s="7" t="s">
        <v>15</v>
      </c>
      <c r="D12" s="2">
        <v>2341</v>
      </c>
      <c r="E12" s="2">
        <v>836</v>
      </c>
      <c r="F12" s="2">
        <v>-436</v>
      </c>
      <c r="G12" s="19">
        <v>924.4</v>
      </c>
      <c r="H12" s="19">
        <v>1557.61</v>
      </c>
      <c r="I12" s="19">
        <v>1757.38</v>
      </c>
      <c r="K12" s="44">
        <v>2010</v>
      </c>
    </row>
    <row r="13" spans="1:11" x14ac:dyDescent="0.2">
      <c r="A13" s="7" t="s">
        <v>16</v>
      </c>
      <c r="B13" s="31" t="s">
        <v>84</v>
      </c>
      <c r="C13" s="7" t="s">
        <v>17</v>
      </c>
      <c r="D13" s="2">
        <v>-266872</v>
      </c>
      <c r="E13" s="2">
        <v>-280490</v>
      </c>
      <c r="F13" s="2">
        <v>-279459</v>
      </c>
      <c r="G13" s="19">
        <v>758.48</v>
      </c>
      <c r="H13" s="19">
        <v>-293334.03000000003</v>
      </c>
      <c r="I13" s="19">
        <v>-292929.38</v>
      </c>
      <c r="K13" s="44">
        <v>2010</v>
      </c>
    </row>
    <row r="14" spans="1:11" x14ac:dyDescent="0.2">
      <c r="A14" s="7" t="s">
        <v>26</v>
      </c>
      <c r="B14" s="31" t="s">
        <v>82</v>
      </c>
      <c r="C14" s="7" t="s">
        <v>27</v>
      </c>
      <c r="D14" s="2">
        <v>-498</v>
      </c>
      <c r="E14" s="2">
        <v>-505</v>
      </c>
      <c r="F14" s="2">
        <v>-971</v>
      </c>
      <c r="G14" s="19">
        <v>-292046</v>
      </c>
      <c r="H14" s="19">
        <v>-753</v>
      </c>
      <c r="I14" s="19">
        <v>-667.97</v>
      </c>
      <c r="K14" s="43" t="s">
        <v>122</v>
      </c>
    </row>
    <row r="15" spans="1:11" x14ac:dyDescent="0.2">
      <c r="A15" s="28" t="s">
        <v>68</v>
      </c>
      <c r="B15" s="31" t="s">
        <v>82</v>
      </c>
      <c r="C15" s="28" t="s">
        <v>65</v>
      </c>
      <c r="E15" s="2"/>
      <c r="F15" s="2"/>
      <c r="G15" s="19"/>
      <c r="H15" s="19">
        <v>-3565.53</v>
      </c>
      <c r="I15" s="19">
        <v>-4158.4799999999996</v>
      </c>
      <c r="K15" s="43" t="s">
        <v>124</v>
      </c>
    </row>
    <row r="16" spans="1:11" x14ac:dyDescent="0.2">
      <c r="A16" s="7" t="s">
        <v>48</v>
      </c>
      <c r="B16" s="31" t="s">
        <v>84</v>
      </c>
      <c r="C16" s="7" t="s">
        <v>49</v>
      </c>
      <c r="D16" s="2">
        <v>-1</v>
      </c>
      <c r="E16" s="2">
        <v>-2</v>
      </c>
      <c r="F16" s="2"/>
      <c r="G16" s="19">
        <v>-1093.1300000000001</v>
      </c>
      <c r="H16" s="19">
        <v>-2.0299999999999998</v>
      </c>
      <c r="I16" s="19">
        <v>-2.0299999999999998</v>
      </c>
      <c r="K16" s="43" t="s">
        <v>118</v>
      </c>
    </row>
    <row r="17" spans="1:11" x14ac:dyDescent="0.2">
      <c r="A17" s="28" t="s">
        <v>74</v>
      </c>
      <c r="B17" s="31" t="s">
        <v>82</v>
      </c>
      <c r="C17" s="28" t="s">
        <v>75</v>
      </c>
      <c r="E17" s="2"/>
      <c r="F17" s="2"/>
      <c r="G17" s="19"/>
      <c r="H17" s="19">
        <v>102.15</v>
      </c>
      <c r="I17" s="19">
        <v>127.68</v>
      </c>
      <c r="K17" s="43" t="s">
        <v>124</v>
      </c>
    </row>
    <row r="18" spans="1:11" x14ac:dyDescent="0.2">
      <c r="A18" s="7" t="s">
        <v>34</v>
      </c>
      <c r="B18" s="31" t="s">
        <v>84</v>
      </c>
      <c r="C18" s="7" t="s">
        <v>35</v>
      </c>
      <c r="D18" s="2">
        <v>-2061</v>
      </c>
      <c r="E18" s="2">
        <v>5121</v>
      </c>
      <c r="F18" s="2">
        <v>5447</v>
      </c>
      <c r="G18" s="19">
        <v>-1193.75</v>
      </c>
      <c r="H18" s="19">
        <v>5446.9</v>
      </c>
      <c r="I18" s="19">
        <v>5446.9</v>
      </c>
      <c r="K18" s="43" t="s">
        <v>118</v>
      </c>
    </row>
    <row r="19" spans="1:11" x14ac:dyDescent="0.2">
      <c r="A19" s="7" t="s">
        <v>69</v>
      </c>
      <c r="B19" s="31" t="s">
        <v>84</v>
      </c>
      <c r="C19" s="7" t="s">
        <v>66</v>
      </c>
      <c r="E19" s="2">
        <v>1835</v>
      </c>
      <c r="F19" s="2"/>
      <c r="G19" s="19">
        <v>5446.9</v>
      </c>
      <c r="H19" s="19"/>
      <c r="I19" s="19"/>
      <c r="K19" s="43" t="s">
        <v>119</v>
      </c>
    </row>
    <row r="20" spans="1:11" x14ac:dyDescent="0.2">
      <c r="A20" s="7" t="s">
        <v>40</v>
      </c>
      <c r="B20" s="31" t="s">
        <v>84</v>
      </c>
      <c r="C20" s="7" t="s">
        <v>41</v>
      </c>
      <c r="D20" s="2">
        <v>666</v>
      </c>
      <c r="E20" s="2">
        <v>666</v>
      </c>
      <c r="F20" s="2">
        <v>666</v>
      </c>
      <c r="G20" s="19"/>
      <c r="H20" s="19"/>
      <c r="I20" s="19"/>
      <c r="K20" s="43" t="s">
        <v>118</v>
      </c>
    </row>
    <row r="21" spans="1:11" x14ac:dyDescent="0.2">
      <c r="A21" s="7" t="s">
        <v>42</v>
      </c>
      <c r="B21" s="31" t="s">
        <v>84</v>
      </c>
      <c r="C21" s="7" t="s">
        <v>43</v>
      </c>
      <c r="E21" s="2">
        <v>3889</v>
      </c>
      <c r="F21" s="2"/>
      <c r="G21" s="19">
        <v>56586.5</v>
      </c>
      <c r="H21" s="19"/>
      <c r="I21" s="19"/>
      <c r="K21" s="43" t="s">
        <v>119</v>
      </c>
    </row>
    <row r="22" spans="1:11" x14ac:dyDescent="0.2">
      <c r="A22" s="7" t="s">
        <v>44</v>
      </c>
      <c r="B22" s="31" t="s">
        <v>84</v>
      </c>
      <c r="C22" s="7" t="s">
        <v>45</v>
      </c>
      <c r="D22" s="2">
        <v>59873</v>
      </c>
      <c r="E22" s="2">
        <v>58364</v>
      </c>
      <c r="F22" s="2">
        <v>55506</v>
      </c>
      <c r="G22" s="23"/>
      <c r="H22" s="19">
        <v>52231.4</v>
      </c>
      <c r="I22" s="19">
        <v>51521.4</v>
      </c>
      <c r="K22" s="43" t="s">
        <v>121</v>
      </c>
    </row>
    <row r="23" spans="1:11" x14ac:dyDescent="0.2">
      <c r="B23" s="31"/>
      <c r="D23" s="11" t="s">
        <v>5</v>
      </c>
      <c r="E23" s="11" t="s">
        <v>5</v>
      </c>
      <c r="F23" s="11" t="s">
        <v>5</v>
      </c>
      <c r="G23" s="11" t="s">
        <v>5</v>
      </c>
      <c r="H23" s="11" t="s">
        <v>5</v>
      </c>
      <c r="I23" s="11" t="s">
        <v>5</v>
      </c>
      <c r="K23" s="44"/>
    </row>
    <row r="24" spans="1:11" x14ac:dyDescent="0.2">
      <c r="A24" s="24"/>
      <c r="B24" s="32"/>
      <c r="C24" s="25" t="s">
        <v>46</v>
      </c>
      <c r="D24" s="27">
        <f>SUM(D10:D23)</f>
        <v>-206055</v>
      </c>
      <c r="E24" s="27">
        <f>SUM(E10:E23)</f>
        <v>-207352</v>
      </c>
      <c r="F24" s="27">
        <f t="shared" ref="F24:H24" si="0">SUM(F10:F23)</f>
        <v>-219067</v>
      </c>
      <c r="G24" s="27">
        <f t="shared" si="0"/>
        <v>-230616.59999999998</v>
      </c>
      <c r="H24" s="27">
        <f t="shared" si="0"/>
        <v>-237827.55000000002</v>
      </c>
      <c r="I24" s="27">
        <f>SUM(I10:I23)</f>
        <v>-238524.37999999998</v>
      </c>
      <c r="K24" s="44"/>
    </row>
    <row r="25" spans="1:11" ht="25.5" x14ac:dyDescent="0.35">
      <c r="A25" s="46" t="s">
        <v>128</v>
      </c>
      <c r="H25" s="19"/>
      <c r="K25" s="44"/>
    </row>
    <row r="26" spans="1:11" x14ac:dyDescent="0.2">
      <c r="B26" s="31" t="s">
        <v>82</v>
      </c>
      <c r="C26" t="s">
        <v>85</v>
      </c>
      <c r="D26" s="2">
        <f>SUMIF($B$9:$B$22,$B26,D9:D22)</f>
        <v>2340</v>
      </c>
      <c r="E26" s="2">
        <f t="shared" ref="E26:I26" si="1">SUMIF($B$9:$B$22,$B26,E9:E22)</f>
        <v>470</v>
      </c>
      <c r="F26" s="2">
        <f t="shared" si="1"/>
        <v>-1227</v>
      </c>
      <c r="G26" s="2">
        <f t="shared" si="1"/>
        <v>-291121.59999999998</v>
      </c>
      <c r="H26" s="2">
        <f t="shared" si="1"/>
        <v>-2169.7900000000004</v>
      </c>
      <c r="I26" s="2">
        <f t="shared" si="1"/>
        <v>-2561.27</v>
      </c>
      <c r="K26" s="44"/>
    </row>
    <row r="27" spans="1:11" x14ac:dyDescent="0.2">
      <c r="B27" s="31" t="s">
        <v>84</v>
      </c>
      <c r="C27" t="s">
        <v>86</v>
      </c>
      <c r="D27" s="2">
        <f>SUMIF($B$9:$B$22,$B27,D9:D22)</f>
        <v>-208395</v>
      </c>
      <c r="E27" s="2">
        <f t="shared" ref="E27:I27" si="2">SUMIF($B$9:$B$22,$B27,E9:E22)</f>
        <v>-207822</v>
      </c>
      <c r="F27" s="2">
        <f t="shared" si="2"/>
        <v>-217840</v>
      </c>
      <c r="G27" s="2">
        <f t="shared" si="2"/>
        <v>60505</v>
      </c>
      <c r="H27" s="2">
        <f t="shared" si="2"/>
        <v>-235657.76000000004</v>
      </c>
      <c r="I27" s="2">
        <f t="shared" si="2"/>
        <v>-235963.11000000002</v>
      </c>
      <c r="K27" s="44"/>
    </row>
    <row r="28" spans="1:11" x14ac:dyDescent="0.2">
      <c r="D28" s="33"/>
      <c r="E28" s="33"/>
      <c r="F28" s="33"/>
      <c r="G28" s="33"/>
      <c r="H28" s="33"/>
      <c r="I28" s="33"/>
      <c r="K28" s="44"/>
    </row>
    <row r="29" spans="1:11" x14ac:dyDescent="0.2">
      <c r="D29" s="2">
        <f>SUM(D26:D28)</f>
        <v>-206055</v>
      </c>
      <c r="E29" s="2">
        <f t="shared" ref="E29:I29" si="3">SUM(E26:E28)</f>
        <v>-207352</v>
      </c>
      <c r="F29" s="2">
        <f t="shared" si="3"/>
        <v>-219067</v>
      </c>
      <c r="G29" s="2">
        <f t="shared" si="3"/>
        <v>-230616.59999999998</v>
      </c>
      <c r="H29" s="2">
        <f t="shared" si="3"/>
        <v>-237827.55000000005</v>
      </c>
      <c r="I29" s="2">
        <f t="shared" si="3"/>
        <v>-238524.38</v>
      </c>
      <c r="K29" s="44"/>
    </row>
    <row r="30" spans="1:11" x14ac:dyDescent="0.2">
      <c r="D30" s="34">
        <f>+D24-D29</f>
        <v>0</v>
      </c>
      <c r="E30" s="34">
        <f t="shared" ref="E30:I30" si="4">+E24-E29</f>
        <v>0</v>
      </c>
      <c r="F30" s="34">
        <f t="shared" si="4"/>
        <v>0</v>
      </c>
      <c r="G30" s="34">
        <f t="shared" si="4"/>
        <v>0</v>
      </c>
      <c r="H30" s="34">
        <f t="shared" si="4"/>
        <v>0</v>
      </c>
      <c r="I30" s="34">
        <f t="shared" si="4"/>
        <v>0</v>
      </c>
    </row>
  </sheetData>
  <autoFilter ref="A6:K24"/>
  <pageMargins left="0.75" right="0.7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9"/>
  <sheetViews>
    <sheetView workbookViewId="0">
      <pane ySplit="6" topLeftCell="A10" activePane="bottomLeft" state="frozenSplit"/>
      <selection pane="bottomLeft" activeCell="C43" sqref="C43"/>
    </sheetView>
  </sheetViews>
  <sheetFormatPr defaultRowHeight="12.75" x14ac:dyDescent="0.2"/>
  <cols>
    <col min="1" max="1" width="23.7109375" customWidth="1"/>
    <col min="2" max="2" width="9.7109375" customWidth="1"/>
    <col min="3" max="3" width="38.140625" bestFit="1" customWidth="1"/>
    <col min="4" max="4" width="17.7109375" style="2" customWidth="1"/>
    <col min="5" max="5" width="14.7109375" customWidth="1"/>
    <col min="6" max="6" width="14.5703125" bestFit="1" customWidth="1"/>
    <col min="7" max="7" width="14" bestFit="1" customWidth="1"/>
    <col min="8" max="8" width="14.5703125" style="19" bestFit="1" customWidth="1"/>
    <col min="9" max="9" width="14" bestFit="1" customWidth="1"/>
    <col min="10" max="10" width="4.140625" customWidth="1"/>
    <col min="11" max="11" width="13" customWidth="1"/>
  </cols>
  <sheetData>
    <row r="1" spans="1:11" ht="19.5" x14ac:dyDescent="0.4">
      <c r="A1" s="1" t="s">
        <v>50</v>
      </c>
      <c r="B1" s="1"/>
    </row>
    <row r="2" spans="1:11" ht="15" x14ac:dyDescent="0.3">
      <c r="A2" s="3"/>
      <c r="B2" s="3"/>
    </row>
    <row r="3" spans="1:11" ht="15" x14ac:dyDescent="0.3">
      <c r="A3" s="3"/>
      <c r="B3" s="3"/>
    </row>
    <row r="5" spans="1:11" x14ac:dyDescent="0.2">
      <c r="D5" s="4" t="s">
        <v>1</v>
      </c>
      <c r="E5" s="4" t="s">
        <v>1</v>
      </c>
      <c r="F5" s="4" t="s">
        <v>1</v>
      </c>
      <c r="G5" s="4" t="s">
        <v>1</v>
      </c>
      <c r="H5" s="21" t="s">
        <v>1</v>
      </c>
      <c r="I5" s="4" t="s">
        <v>1</v>
      </c>
    </row>
    <row r="6" spans="1:11" ht="38.25" x14ac:dyDescent="0.2">
      <c r="A6" s="5" t="s">
        <v>2</v>
      </c>
      <c r="B6" s="5" t="s">
        <v>83</v>
      </c>
      <c r="C6" s="5" t="s">
        <v>3</v>
      </c>
      <c r="D6" s="6" t="s">
        <v>4</v>
      </c>
      <c r="E6" s="6" t="s">
        <v>63</v>
      </c>
      <c r="F6" s="6" t="s">
        <v>70</v>
      </c>
      <c r="G6" s="12" t="s">
        <v>71</v>
      </c>
      <c r="H6" s="22" t="s">
        <v>73</v>
      </c>
      <c r="I6" s="12" t="s">
        <v>76</v>
      </c>
      <c r="K6" s="41" t="s">
        <v>112</v>
      </c>
    </row>
    <row r="7" spans="1:11" ht="25.5" x14ac:dyDescent="0.35">
      <c r="A7" s="46" t="s">
        <v>127</v>
      </c>
      <c r="B7" s="15"/>
      <c r="C7" s="15"/>
      <c r="D7" s="16"/>
    </row>
    <row r="9" spans="1:11" x14ac:dyDescent="0.2">
      <c r="A9" s="8"/>
      <c r="B9" s="8"/>
      <c r="C9" s="9" t="s">
        <v>6</v>
      </c>
      <c r="D9" s="10"/>
      <c r="F9" s="10"/>
      <c r="K9" s="44"/>
    </row>
    <row r="10" spans="1:11" x14ac:dyDescent="0.2">
      <c r="A10" s="7" t="s">
        <v>7</v>
      </c>
      <c r="B10" s="31" t="s">
        <v>84</v>
      </c>
      <c r="C10" s="7" t="s">
        <v>6</v>
      </c>
      <c r="D10" s="17">
        <v>169730</v>
      </c>
      <c r="E10" s="17">
        <v>169730</v>
      </c>
      <c r="F10" s="17">
        <v>169730</v>
      </c>
      <c r="G10" s="19">
        <v>169729.89</v>
      </c>
      <c r="H10" s="19">
        <v>169729.89</v>
      </c>
      <c r="I10" s="19">
        <v>169729.89</v>
      </c>
      <c r="K10" s="45">
        <v>2010</v>
      </c>
    </row>
    <row r="11" spans="1:11" x14ac:dyDescent="0.2">
      <c r="A11" s="7" t="s">
        <v>51</v>
      </c>
      <c r="B11" s="31" t="s">
        <v>84</v>
      </c>
      <c r="C11" s="7" t="s">
        <v>52</v>
      </c>
      <c r="D11" s="17">
        <v>-9322794</v>
      </c>
      <c r="E11" s="17">
        <v>-8895798</v>
      </c>
      <c r="F11" s="17">
        <v>-8469892</v>
      </c>
      <c r="G11" s="19">
        <v>-8042896</v>
      </c>
      <c r="H11" s="19">
        <v>-7615900</v>
      </c>
      <c r="I11" s="19">
        <v>-7437985</v>
      </c>
      <c r="K11" s="43" t="s">
        <v>122</v>
      </c>
    </row>
    <row r="12" spans="1:11" x14ac:dyDescent="0.2">
      <c r="A12" s="7" t="s">
        <v>10</v>
      </c>
      <c r="B12" s="31" t="s">
        <v>84</v>
      </c>
      <c r="C12" s="7" t="s">
        <v>11</v>
      </c>
      <c r="D12" s="17">
        <v>1286931</v>
      </c>
      <c r="E12" s="17">
        <v>1489675</v>
      </c>
      <c r="F12" s="17">
        <v>1652246</v>
      </c>
      <c r="G12" s="19">
        <v>1873178.4</v>
      </c>
      <c r="H12" s="19">
        <v>2086538.6900000002</v>
      </c>
      <c r="I12" s="19">
        <v>2139878.77</v>
      </c>
      <c r="K12" s="43" t="s">
        <v>125</v>
      </c>
    </row>
    <row r="13" spans="1:11" x14ac:dyDescent="0.2">
      <c r="A13" s="7" t="s">
        <v>78</v>
      </c>
      <c r="B13" s="31" t="s">
        <v>84</v>
      </c>
      <c r="C13" s="7" t="s">
        <v>79</v>
      </c>
      <c r="D13" s="17"/>
      <c r="E13" s="17"/>
      <c r="F13" s="17">
        <v>1500791</v>
      </c>
      <c r="G13" s="19">
        <v>1425119</v>
      </c>
      <c r="H13" s="19">
        <v>1349447</v>
      </c>
      <c r="I13" s="19">
        <v>1317917</v>
      </c>
      <c r="K13" s="43" t="s">
        <v>125</v>
      </c>
    </row>
    <row r="14" spans="1:11" x14ac:dyDescent="0.2">
      <c r="A14" s="7" t="s">
        <v>12</v>
      </c>
      <c r="B14" s="31" t="s">
        <v>82</v>
      </c>
      <c r="C14" s="7" t="s">
        <v>13</v>
      </c>
      <c r="D14" s="17">
        <v>33798</v>
      </c>
      <c r="E14" s="17">
        <v>32812</v>
      </c>
      <c r="F14" s="17">
        <v>39642</v>
      </c>
      <c r="G14" s="19">
        <v>253244.71</v>
      </c>
      <c r="H14" s="19">
        <v>147465.32</v>
      </c>
      <c r="I14" s="19">
        <v>121020.48</v>
      </c>
      <c r="K14" s="43" t="s">
        <v>125</v>
      </c>
    </row>
    <row r="15" spans="1:11" x14ac:dyDescent="0.2">
      <c r="A15" s="7" t="s">
        <v>67</v>
      </c>
      <c r="B15" s="31" t="s">
        <v>84</v>
      </c>
      <c r="C15" s="7" t="s">
        <v>64</v>
      </c>
      <c r="D15" s="17"/>
      <c r="E15" s="17">
        <v>254799</v>
      </c>
      <c r="F15" s="17"/>
      <c r="G15" s="19"/>
      <c r="I15" s="19"/>
      <c r="K15" s="43" t="s">
        <v>126</v>
      </c>
    </row>
    <row r="16" spans="1:11" x14ac:dyDescent="0.2">
      <c r="A16" s="7" t="s">
        <v>14</v>
      </c>
      <c r="B16" s="31" t="s">
        <v>82</v>
      </c>
      <c r="C16" s="7" t="s">
        <v>15</v>
      </c>
      <c r="D16" s="17">
        <v>195143</v>
      </c>
      <c r="E16" s="17">
        <v>71583</v>
      </c>
      <c r="F16" s="17">
        <v>-37358</v>
      </c>
      <c r="G16" s="19">
        <v>69910.559999999998</v>
      </c>
      <c r="H16" s="19">
        <v>143604.45000000001</v>
      </c>
      <c r="I16" s="19">
        <v>162027.91</v>
      </c>
      <c r="K16" s="43" t="s">
        <v>125</v>
      </c>
    </row>
    <row r="17" spans="1:19" x14ac:dyDescent="0.2">
      <c r="A17" s="7" t="s">
        <v>16</v>
      </c>
      <c r="B17" s="31" t="s">
        <v>84</v>
      </c>
      <c r="C17" s="7" t="s">
        <v>17</v>
      </c>
      <c r="D17" s="17">
        <v>-30893600</v>
      </c>
      <c r="E17" s="17">
        <v>-31012417</v>
      </c>
      <c r="F17" s="17">
        <v>-31578087.530000001</v>
      </c>
      <c r="G17" s="19">
        <v>-32861324.66</v>
      </c>
      <c r="H17" s="19">
        <v>-34394865.32</v>
      </c>
      <c r="I17" s="19">
        <v>-34834466.519999996</v>
      </c>
      <c r="K17" s="43" t="s">
        <v>125</v>
      </c>
    </row>
    <row r="18" spans="1:19" x14ac:dyDescent="0.2">
      <c r="A18" s="7" t="s">
        <v>20</v>
      </c>
      <c r="B18" s="31" t="s">
        <v>82</v>
      </c>
      <c r="C18" s="7" t="s">
        <v>21</v>
      </c>
      <c r="D18" s="17">
        <v>1690256</v>
      </c>
      <c r="E18" s="17">
        <v>1668727</v>
      </c>
      <c r="F18" s="17">
        <v>1516436</v>
      </c>
      <c r="G18" s="19">
        <v>1098281.98</v>
      </c>
      <c r="H18" s="19">
        <v>1024940.65</v>
      </c>
      <c r="I18" s="19">
        <v>1006605.32</v>
      </c>
      <c r="K18" s="43" t="s">
        <v>125</v>
      </c>
    </row>
    <row r="19" spans="1:19" x14ac:dyDescent="0.2">
      <c r="A19" s="7" t="s">
        <v>24</v>
      </c>
      <c r="B19" s="31" t="s">
        <v>84</v>
      </c>
      <c r="C19" s="7" t="s">
        <v>25</v>
      </c>
      <c r="D19" s="17"/>
      <c r="E19" s="17">
        <v>-15237</v>
      </c>
      <c r="F19" s="17">
        <v>-15237</v>
      </c>
      <c r="G19" s="19">
        <v>424894.99</v>
      </c>
      <c r="H19" s="19">
        <v>508316.79</v>
      </c>
      <c r="I19" s="19">
        <v>529172.23</v>
      </c>
      <c r="K19" s="43" t="s">
        <v>123</v>
      </c>
    </row>
    <row r="20" spans="1:19" x14ac:dyDescent="0.2">
      <c r="A20" s="7" t="s">
        <v>26</v>
      </c>
      <c r="B20" s="31" t="s">
        <v>82</v>
      </c>
      <c r="C20" s="7" t="s">
        <v>27</v>
      </c>
      <c r="D20" s="17">
        <v>-58670</v>
      </c>
      <c r="E20" s="17">
        <v>-60253</v>
      </c>
      <c r="F20" s="17">
        <v>-143727</v>
      </c>
      <c r="G20" s="19">
        <v>-155041.71</v>
      </c>
      <c r="H20" s="19">
        <v>-132936.54999999999</v>
      </c>
      <c r="I20" s="19">
        <v>-127410.27</v>
      </c>
      <c r="K20" s="43" t="s">
        <v>122</v>
      </c>
    </row>
    <row r="21" spans="1:19" x14ac:dyDescent="0.2">
      <c r="A21" s="7" t="s">
        <v>68</v>
      </c>
      <c r="B21" s="31" t="s">
        <v>82</v>
      </c>
      <c r="C21" s="7" t="s">
        <v>65</v>
      </c>
      <c r="D21" s="17"/>
      <c r="E21" s="17"/>
      <c r="F21" s="17">
        <v>1369</v>
      </c>
      <c r="G21" s="19">
        <v>-44509.63</v>
      </c>
      <c r="H21" s="19">
        <v>-201610.35</v>
      </c>
      <c r="I21" s="19">
        <v>-240885.53</v>
      </c>
      <c r="K21" s="43" t="s">
        <v>119</v>
      </c>
    </row>
    <row r="22" spans="1:19" x14ac:dyDescent="0.2">
      <c r="A22" s="7" t="s">
        <v>53</v>
      </c>
      <c r="B22" s="31" t="s">
        <v>84</v>
      </c>
      <c r="C22" s="7" t="s">
        <v>54</v>
      </c>
      <c r="D22" s="17">
        <v>269759</v>
      </c>
      <c r="E22" s="17">
        <v>324822</v>
      </c>
      <c r="F22" s="17">
        <v>353373</v>
      </c>
      <c r="G22" s="19">
        <v>367018.16</v>
      </c>
      <c r="H22" s="19">
        <v>372473.16</v>
      </c>
      <c r="I22" s="19">
        <v>373836.91</v>
      </c>
      <c r="K22" s="43" t="s">
        <v>126</v>
      </c>
    </row>
    <row r="23" spans="1:19" x14ac:dyDescent="0.2">
      <c r="A23" s="7" t="s">
        <v>30</v>
      </c>
      <c r="B23" s="31" t="s">
        <v>84</v>
      </c>
      <c r="C23" s="7" t="s">
        <v>31</v>
      </c>
      <c r="D23" s="17">
        <v>-153137</v>
      </c>
      <c r="E23" s="17">
        <v>-445549</v>
      </c>
      <c r="F23" s="17">
        <v>-449631</v>
      </c>
      <c r="G23" s="19">
        <v>-1055195</v>
      </c>
      <c r="H23" s="19">
        <v>-1272856.8500000001</v>
      </c>
      <c r="I23" s="19">
        <v>-1327272.31</v>
      </c>
      <c r="K23" s="43" t="s">
        <v>125</v>
      </c>
    </row>
    <row r="24" spans="1:19" ht="15" x14ac:dyDescent="0.25">
      <c r="A24" s="7" t="s">
        <v>28</v>
      </c>
      <c r="B24" s="31" t="s">
        <v>84</v>
      </c>
      <c r="C24" s="20" t="s">
        <v>80</v>
      </c>
      <c r="D24" s="17"/>
      <c r="E24" s="17"/>
      <c r="F24" s="17"/>
      <c r="G24" s="19"/>
      <c r="H24" s="19">
        <v>39014.83</v>
      </c>
      <c r="I24" s="19">
        <v>39014.83</v>
      </c>
      <c r="K24" s="43" t="s">
        <v>124</v>
      </c>
    </row>
    <row r="25" spans="1:19" x14ac:dyDescent="0.2">
      <c r="A25" s="7" t="s">
        <v>32</v>
      </c>
      <c r="B25" s="31" t="s">
        <v>84</v>
      </c>
      <c r="C25" s="7" t="s">
        <v>33</v>
      </c>
      <c r="D25" s="17">
        <v>165501</v>
      </c>
      <c r="E25" s="17">
        <v>123428</v>
      </c>
      <c r="F25" s="17">
        <v>155631</v>
      </c>
      <c r="G25" s="19">
        <v>108402.99</v>
      </c>
      <c r="H25" s="19">
        <v>60110.63</v>
      </c>
      <c r="I25" s="19">
        <v>48037.54</v>
      </c>
      <c r="K25" s="43" t="s">
        <v>123</v>
      </c>
      <c r="L25" s="23"/>
      <c r="M25" s="23"/>
      <c r="N25" s="23"/>
      <c r="O25" s="23"/>
      <c r="P25" s="23"/>
      <c r="Q25" s="23"/>
      <c r="R25" s="23"/>
      <c r="S25" s="23"/>
    </row>
    <row r="26" spans="1:19" ht="15" x14ac:dyDescent="0.25">
      <c r="A26" s="7" t="s">
        <v>48</v>
      </c>
      <c r="B26" s="31" t="s">
        <v>84</v>
      </c>
      <c r="C26" s="20" t="s">
        <v>81</v>
      </c>
      <c r="D26" s="17"/>
      <c r="E26" s="17"/>
      <c r="F26" s="17"/>
      <c r="G26" s="19"/>
      <c r="H26" s="19">
        <v>-349366.89</v>
      </c>
      <c r="I26" s="19">
        <v>-349366.89</v>
      </c>
      <c r="K26" s="43" t="s">
        <v>125</v>
      </c>
    </row>
    <row r="27" spans="1:19" ht="15" x14ac:dyDescent="0.25">
      <c r="A27" s="7" t="s">
        <v>74</v>
      </c>
      <c r="B27" s="31" t="s">
        <v>82</v>
      </c>
      <c r="C27" s="20" t="s">
        <v>75</v>
      </c>
      <c r="D27" s="17"/>
      <c r="E27" s="17"/>
      <c r="F27" s="17"/>
      <c r="G27" s="19"/>
      <c r="H27" s="19">
        <v>73448.289999999994</v>
      </c>
      <c r="I27" s="19">
        <v>91810.37</v>
      </c>
      <c r="K27" s="43" t="s">
        <v>125</v>
      </c>
    </row>
    <row r="28" spans="1:19" x14ac:dyDescent="0.2">
      <c r="A28" s="7" t="s">
        <v>34</v>
      </c>
      <c r="B28" s="31" t="s">
        <v>84</v>
      </c>
      <c r="C28" s="7" t="s">
        <v>35</v>
      </c>
      <c r="D28" s="17">
        <v>-528716</v>
      </c>
      <c r="E28" s="17">
        <v>-773391</v>
      </c>
      <c r="F28" s="17">
        <v>-734401</v>
      </c>
      <c r="G28" s="19">
        <v>-737985.79</v>
      </c>
      <c r="H28" s="19">
        <v>-737985.79</v>
      </c>
      <c r="I28" s="19">
        <v>-737985.79</v>
      </c>
      <c r="K28" s="43" t="s">
        <v>118</v>
      </c>
    </row>
    <row r="29" spans="1:19" x14ac:dyDescent="0.2">
      <c r="A29" s="7" t="s">
        <v>56</v>
      </c>
      <c r="B29" s="31" t="s">
        <v>84</v>
      </c>
      <c r="C29" s="7" t="s">
        <v>57</v>
      </c>
      <c r="D29" s="17">
        <v>-98886</v>
      </c>
      <c r="E29" s="17">
        <v>-98886</v>
      </c>
      <c r="F29" s="17"/>
      <c r="G29" s="19"/>
      <c r="I29" s="19"/>
      <c r="K29" s="43" t="s">
        <v>125</v>
      </c>
    </row>
    <row r="30" spans="1:19" x14ac:dyDescent="0.2">
      <c r="A30" s="7" t="s">
        <v>69</v>
      </c>
      <c r="B30" s="31" t="s">
        <v>84</v>
      </c>
      <c r="C30" s="7" t="s">
        <v>66</v>
      </c>
      <c r="D30" s="17"/>
      <c r="E30" s="17">
        <v>135072</v>
      </c>
      <c r="F30" s="17"/>
      <c r="G30" s="19"/>
      <c r="I30" s="19"/>
      <c r="K30" s="43" t="s">
        <v>119</v>
      </c>
    </row>
    <row r="31" spans="1:19" x14ac:dyDescent="0.2">
      <c r="A31" s="7" t="s">
        <v>36</v>
      </c>
      <c r="B31" s="31" t="s">
        <v>84</v>
      </c>
      <c r="C31" s="7" t="s">
        <v>37</v>
      </c>
      <c r="D31" s="17">
        <v>1437729</v>
      </c>
      <c r="E31" s="17">
        <v>1070431</v>
      </c>
      <c r="F31" s="17">
        <v>840913</v>
      </c>
      <c r="G31" s="19">
        <v>539170.22</v>
      </c>
      <c r="H31" s="19">
        <v>173134.71</v>
      </c>
      <c r="I31" s="19">
        <v>81625.83</v>
      </c>
      <c r="K31" s="43" t="s">
        <v>125</v>
      </c>
    </row>
    <row r="32" spans="1:19" x14ac:dyDescent="0.2">
      <c r="A32" s="7" t="s">
        <v>38</v>
      </c>
      <c r="B32" s="31" t="s">
        <v>82</v>
      </c>
      <c r="C32" s="7" t="s">
        <v>39</v>
      </c>
      <c r="D32" s="17">
        <v>-582</v>
      </c>
      <c r="E32" s="17">
        <v>4639</v>
      </c>
      <c r="F32" s="17">
        <v>13876</v>
      </c>
      <c r="G32" s="19">
        <v>-12197.21</v>
      </c>
      <c r="H32" s="19">
        <v>-888.78</v>
      </c>
      <c r="I32" s="19">
        <v>1938.33</v>
      </c>
      <c r="K32" s="43" t="s">
        <v>125</v>
      </c>
    </row>
    <row r="33" spans="1:11" x14ac:dyDescent="0.2">
      <c r="A33" s="7" t="s">
        <v>40</v>
      </c>
      <c r="B33" s="31" t="s">
        <v>84</v>
      </c>
      <c r="C33" s="7" t="s">
        <v>41</v>
      </c>
      <c r="D33" s="17">
        <v>-1336</v>
      </c>
      <c r="E33" s="17">
        <v>-1336</v>
      </c>
      <c r="F33" s="17">
        <v>-1336</v>
      </c>
      <c r="G33" s="19">
        <v>0</v>
      </c>
      <c r="I33" s="19"/>
      <c r="K33" s="43" t="s">
        <v>118</v>
      </c>
    </row>
    <row r="34" spans="1:11" x14ac:dyDescent="0.2">
      <c r="A34" s="7" t="s">
        <v>42</v>
      </c>
      <c r="B34" s="31" t="s">
        <v>84</v>
      </c>
      <c r="C34" s="7" t="s">
        <v>58</v>
      </c>
      <c r="D34" s="17"/>
      <c r="E34" s="17">
        <v>303293</v>
      </c>
      <c r="F34" s="17"/>
      <c r="G34" s="19"/>
      <c r="I34" s="19"/>
      <c r="K34" s="43" t="s">
        <v>119</v>
      </c>
    </row>
    <row r="35" spans="1:11" x14ac:dyDescent="0.2">
      <c r="A35" s="7" t="s">
        <v>44</v>
      </c>
      <c r="B35" s="31" t="s">
        <v>84</v>
      </c>
      <c r="C35" s="7" t="s">
        <v>45</v>
      </c>
      <c r="D35" s="17">
        <v>6601471</v>
      </c>
      <c r="E35" s="17">
        <v>4863943</v>
      </c>
      <c r="F35" s="17">
        <v>4870427.53</v>
      </c>
      <c r="G35" s="19">
        <v>4861415.53</v>
      </c>
      <c r="H35" s="19">
        <v>4844232.68</v>
      </c>
      <c r="I35" s="19">
        <v>4832097.68</v>
      </c>
      <c r="K35" s="43" t="s">
        <v>121</v>
      </c>
    </row>
    <row r="36" spans="1:11" x14ac:dyDescent="0.2">
      <c r="A36" s="7" t="s">
        <v>59</v>
      </c>
      <c r="B36" s="31" t="s">
        <v>82</v>
      </c>
      <c r="C36" s="7" t="s">
        <v>60</v>
      </c>
      <c r="D36" s="17">
        <v>169621</v>
      </c>
      <c r="E36" s="17">
        <v>171142</v>
      </c>
      <c r="F36" s="17">
        <v>166504</v>
      </c>
      <c r="G36" s="19">
        <v>168008.97</v>
      </c>
      <c r="H36" s="19">
        <v>166129.39000000001</v>
      </c>
      <c r="I36" s="19">
        <v>165659.49</v>
      </c>
      <c r="K36" s="43" t="s">
        <v>125</v>
      </c>
    </row>
    <row r="37" spans="1:11" x14ac:dyDescent="0.2">
      <c r="A37" s="7" t="s">
        <v>61</v>
      </c>
      <c r="B37" s="31" t="s">
        <v>84</v>
      </c>
      <c r="C37" s="7" t="s">
        <v>77</v>
      </c>
      <c r="D37" s="17">
        <v>-74268.899999999994</v>
      </c>
      <c r="E37" s="17">
        <v>-74268.899999999994</v>
      </c>
      <c r="F37" s="17">
        <v>-74268.899999999994</v>
      </c>
      <c r="G37" s="17">
        <v>-74268.899999999994</v>
      </c>
      <c r="H37" s="17">
        <v>-74268.899999999994</v>
      </c>
      <c r="I37" s="17">
        <v>-74268.899999999994</v>
      </c>
      <c r="K37" s="43" t="s">
        <v>125</v>
      </c>
    </row>
    <row r="38" spans="1:11" x14ac:dyDescent="0.2">
      <c r="D38" s="11" t="s">
        <v>5</v>
      </c>
      <c r="E38" s="11" t="s">
        <v>5</v>
      </c>
      <c r="F38" s="11" t="s">
        <v>5</v>
      </c>
      <c r="G38" s="11" t="s">
        <v>5</v>
      </c>
      <c r="H38" s="11" t="s">
        <v>5</v>
      </c>
      <c r="I38" s="11" t="s">
        <v>5</v>
      </c>
      <c r="K38" s="44"/>
    </row>
    <row r="39" spans="1:11" x14ac:dyDescent="0.2">
      <c r="A39" s="8"/>
      <c r="B39" s="8"/>
      <c r="C39" s="9" t="s">
        <v>46</v>
      </c>
      <c r="D39" s="18">
        <f t="shared" ref="D39:I39" si="0">SUM(D10:D37)</f>
        <v>-29112050.899999999</v>
      </c>
      <c r="E39" s="18">
        <f t="shared" si="0"/>
        <v>-30693039.899999999</v>
      </c>
      <c r="F39" s="18">
        <f t="shared" si="0"/>
        <v>-30222999.899999999</v>
      </c>
      <c r="G39" s="18">
        <f t="shared" si="0"/>
        <v>-31625043.500000007</v>
      </c>
      <c r="H39" s="18">
        <f t="shared" si="0"/>
        <v>-33622092.950000003</v>
      </c>
      <c r="I39" s="18">
        <f t="shared" si="0"/>
        <v>-34049268.630000018</v>
      </c>
      <c r="K39" s="44"/>
    </row>
    <row r="40" spans="1:11" x14ac:dyDescent="0.2">
      <c r="A40" s="8"/>
      <c r="B40" s="8"/>
      <c r="C40" s="9"/>
      <c r="D40" s="18"/>
      <c r="E40" s="18"/>
      <c r="F40" s="18"/>
      <c r="G40" s="18"/>
      <c r="H40" s="18"/>
      <c r="I40" s="18"/>
      <c r="K40" s="44"/>
    </row>
    <row r="41" spans="1:11" x14ac:dyDescent="0.2">
      <c r="A41" s="8"/>
      <c r="B41" s="31" t="s">
        <v>84</v>
      </c>
      <c r="C41" s="9" t="s">
        <v>135</v>
      </c>
      <c r="D41" s="47">
        <f>-D11-D13</f>
        <v>9322794</v>
      </c>
      <c r="E41" s="47">
        <f t="shared" ref="E41:I41" si="1">-E11-E13</f>
        <v>8895798</v>
      </c>
      <c r="F41" s="47">
        <f t="shared" si="1"/>
        <v>6969101</v>
      </c>
      <c r="G41" s="47">
        <f t="shared" si="1"/>
        <v>6617777</v>
      </c>
      <c r="H41" s="47">
        <f t="shared" si="1"/>
        <v>6266453</v>
      </c>
      <c r="I41" s="47">
        <f t="shared" si="1"/>
        <v>6120068</v>
      </c>
      <c r="K41" s="44"/>
    </row>
    <row r="42" spans="1:11" x14ac:dyDescent="0.2">
      <c r="A42" s="8"/>
      <c r="B42" s="8"/>
      <c r="C42" s="9"/>
      <c r="D42" s="48"/>
      <c r="E42" s="48"/>
      <c r="F42" s="48"/>
      <c r="G42" s="48"/>
      <c r="H42" s="48"/>
      <c r="I42" s="48"/>
      <c r="K42" s="44"/>
    </row>
    <row r="43" spans="1:11" x14ac:dyDescent="0.2">
      <c r="A43" s="8"/>
      <c r="B43" s="8"/>
      <c r="C43" s="9" t="s">
        <v>131</v>
      </c>
      <c r="D43" s="18">
        <f>SUM(D39:D42)</f>
        <v>-19789256.899999999</v>
      </c>
      <c r="E43" s="18">
        <f t="shared" ref="E43:I43" si="2">SUM(E39:E42)</f>
        <v>-21797241.899999999</v>
      </c>
      <c r="F43" s="18">
        <f t="shared" si="2"/>
        <v>-23253898.899999999</v>
      </c>
      <c r="G43" s="18">
        <f t="shared" si="2"/>
        <v>-25007266.500000007</v>
      </c>
      <c r="H43" s="18">
        <f t="shared" si="2"/>
        <v>-27355639.950000003</v>
      </c>
      <c r="I43" s="18">
        <f t="shared" si="2"/>
        <v>-27929200.630000018</v>
      </c>
      <c r="K43" s="44"/>
    </row>
    <row r="44" spans="1:11" ht="25.5" x14ac:dyDescent="0.35">
      <c r="A44" s="46" t="s">
        <v>128</v>
      </c>
      <c r="E44" s="23"/>
      <c r="F44" s="23"/>
      <c r="G44" s="23"/>
      <c r="H44" s="23"/>
      <c r="I44" s="23"/>
      <c r="K44" s="44"/>
    </row>
    <row r="45" spans="1:11" x14ac:dyDescent="0.2">
      <c r="B45" s="31" t="s">
        <v>82</v>
      </c>
      <c r="C45" t="s">
        <v>85</v>
      </c>
      <c r="D45" s="2">
        <f>SUMIF($B$10:$B$41,$B45,D10:D41)</f>
        <v>2029566</v>
      </c>
      <c r="E45" s="2">
        <f t="shared" ref="E45:I45" si="3">SUMIF($B$10:$B$41,$B45,E10:E41)</f>
        <v>1888650</v>
      </c>
      <c r="F45" s="2">
        <f t="shared" si="3"/>
        <v>1556742</v>
      </c>
      <c r="G45" s="2">
        <f t="shared" si="3"/>
        <v>1377697.6700000002</v>
      </c>
      <c r="H45" s="2">
        <f t="shared" si="3"/>
        <v>1220152.42</v>
      </c>
      <c r="I45" s="2">
        <f t="shared" si="3"/>
        <v>1180766.0999999999</v>
      </c>
      <c r="K45" s="44"/>
    </row>
    <row r="46" spans="1:11" x14ac:dyDescent="0.2">
      <c r="B46" s="31" t="s">
        <v>84</v>
      </c>
      <c r="C46" t="s">
        <v>86</v>
      </c>
      <c r="D46" s="2">
        <f>SUMIF($B$10:$B41,$B46,D10:D41)</f>
        <v>-21818822.899999999</v>
      </c>
      <c r="E46" s="2">
        <f>SUMIF($B$10:$B41,$B46,E10:E41)</f>
        <v>-23685891.899999999</v>
      </c>
      <c r="F46" s="2">
        <f>SUMIF($B$10:$B41,$B46,F10:F41)</f>
        <v>-24810640.899999999</v>
      </c>
      <c r="G46" s="2">
        <f>SUMIF($B$10:$B41,$B46,G10:G41)</f>
        <v>-26384964.170000002</v>
      </c>
      <c r="H46" s="2">
        <f>SUMIF($B$10:$B41,$B46,H10:H41)</f>
        <v>-28575792.370000005</v>
      </c>
      <c r="I46" s="2">
        <f>SUMIF($B$10:$B41,$B46,I10:I41)</f>
        <v>-29109966.730000012</v>
      </c>
      <c r="K46" s="44"/>
    </row>
    <row r="47" spans="1:11" x14ac:dyDescent="0.2">
      <c r="D47" s="33"/>
      <c r="E47" s="33"/>
      <c r="F47" s="33"/>
      <c r="G47" s="33"/>
      <c r="H47" s="33"/>
      <c r="I47" s="33"/>
      <c r="K47" s="44"/>
    </row>
    <row r="48" spans="1:11" x14ac:dyDescent="0.2">
      <c r="D48" s="2">
        <f>SUM(D45:D47)</f>
        <v>-19789256.899999999</v>
      </c>
      <c r="E48" s="2">
        <f t="shared" ref="E48:I48" si="4">SUM(E45:E47)</f>
        <v>-21797241.899999999</v>
      </c>
      <c r="F48" s="2">
        <f t="shared" si="4"/>
        <v>-23253898.899999999</v>
      </c>
      <c r="G48" s="2">
        <f t="shared" si="4"/>
        <v>-25007266.5</v>
      </c>
      <c r="H48" s="2">
        <f t="shared" si="4"/>
        <v>-27355639.950000003</v>
      </c>
      <c r="I48" s="2">
        <f t="shared" si="4"/>
        <v>-27929200.63000001</v>
      </c>
      <c r="K48" s="44"/>
    </row>
    <row r="49" spans="4:9" x14ac:dyDescent="0.2">
      <c r="D49" s="34">
        <f>+D43-D48</f>
        <v>0</v>
      </c>
      <c r="E49" s="34">
        <f t="shared" ref="E49:I49" si="5">+E43-E48</f>
        <v>0</v>
      </c>
      <c r="F49" s="34">
        <f t="shared" si="5"/>
        <v>0</v>
      </c>
      <c r="G49" s="34">
        <f t="shared" si="5"/>
        <v>0</v>
      </c>
      <c r="H49" s="34">
        <f t="shared" si="5"/>
        <v>0</v>
      </c>
      <c r="I49" s="34">
        <f t="shared" si="5"/>
        <v>0</v>
      </c>
    </row>
  </sheetData>
  <autoFilter ref="A6:L39"/>
  <pageMargins left="0.75" right="0.75" top="0.75" bottom="0.75" header="0.5" footer="0.5"/>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0"/>
  <sheetViews>
    <sheetView workbookViewId="0">
      <pane ySplit="6" topLeftCell="A10" activePane="bottomLeft" state="frozenSplit"/>
      <selection pane="bottomLeft" activeCell="C13" sqref="C13"/>
    </sheetView>
  </sheetViews>
  <sheetFormatPr defaultRowHeight="12.75" x14ac:dyDescent="0.2"/>
  <cols>
    <col min="1" max="1" width="23.7109375" customWidth="1"/>
    <col min="2" max="2" width="9.5703125" bestFit="1" customWidth="1"/>
    <col min="3" max="3" width="24.28515625" bestFit="1" customWidth="1"/>
    <col min="4" max="4" width="11.28515625" style="2" bestFit="1" customWidth="1"/>
    <col min="5" max="5" width="11.85546875" bestFit="1" customWidth="1"/>
    <col min="6" max="6" width="12" bestFit="1" customWidth="1"/>
    <col min="7" max="7" width="12.140625" style="13" bestFit="1" customWidth="1"/>
    <col min="8" max="8" width="12.140625" bestFit="1" customWidth="1"/>
    <col min="9" max="9" width="12" bestFit="1" customWidth="1"/>
    <col min="10" max="10" width="4.85546875" customWidth="1"/>
  </cols>
  <sheetData>
    <row r="1" spans="1:11" ht="19.5" x14ac:dyDescent="0.4">
      <c r="A1" s="1" t="s">
        <v>62</v>
      </c>
      <c r="B1" s="1"/>
    </row>
    <row r="2" spans="1:11" ht="15" x14ac:dyDescent="0.3">
      <c r="A2" s="3"/>
      <c r="B2" s="3"/>
    </row>
    <row r="3" spans="1:11" ht="15" x14ac:dyDescent="0.3">
      <c r="A3" s="3"/>
      <c r="B3" s="3"/>
    </row>
    <row r="5" spans="1:11" x14ac:dyDescent="0.2">
      <c r="D5" s="4" t="s">
        <v>1</v>
      </c>
      <c r="E5" s="4" t="s">
        <v>1</v>
      </c>
      <c r="F5" s="4" t="s">
        <v>1</v>
      </c>
      <c r="G5" s="29" t="s">
        <v>1</v>
      </c>
      <c r="H5" s="21" t="s">
        <v>1</v>
      </c>
      <c r="I5" s="4" t="s">
        <v>1</v>
      </c>
    </row>
    <row r="6" spans="1:11" ht="51" x14ac:dyDescent="0.2">
      <c r="A6" s="5" t="s">
        <v>2</v>
      </c>
      <c r="B6" s="5" t="s">
        <v>83</v>
      </c>
      <c r="C6" s="5" t="s">
        <v>3</v>
      </c>
      <c r="D6" s="6" t="s">
        <v>4</v>
      </c>
      <c r="E6" s="6" t="s">
        <v>63</v>
      </c>
      <c r="F6" s="6" t="s">
        <v>70</v>
      </c>
      <c r="G6" s="30" t="s">
        <v>71</v>
      </c>
      <c r="H6" s="22" t="s">
        <v>73</v>
      </c>
      <c r="I6" s="12" t="s">
        <v>76</v>
      </c>
      <c r="K6" s="41" t="s">
        <v>112</v>
      </c>
    </row>
    <row r="7" spans="1:11" ht="25.5" x14ac:dyDescent="0.35">
      <c r="A7" s="46" t="s">
        <v>127</v>
      </c>
      <c r="B7" s="15"/>
      <c r="C7" s="15"/>
      <c r="D7" s="16"/>
    </row>
    <row r="9" spans="1:11" x14ac:dyDescent="0.2">
      <c r="A9" s="24"/>
      <c r="B9" s="24"/>
      <c r="C9" s="25" t="s">
        <v>6</v>
      </c>
      <c r="D9" s="26"/>
      <c r="E9" s="26"/>
      <c r="F9" s="26"/>
    </row>
    <row r="10" spans="1:11" x14ac:dyDescent="0.2">
      <c r="A10" s="7" t="s">
        <v>10</v>
      </c>
      <c r="B10" s="31" t="s">
        <v>84</v>
      </c>
      <c r="C10" s="7" t="s">
        <v>11</v>
      </c>
      <c r="D10" s="17">
        <v>-60316</v>
      </c>
      <c r="E10" s="17">
        <v>-72376</v>
      </c>
      <c r="F10" s="17">
        <v>-84441</v>
      </c>
      <c r="G10" s="19">
        <v>-96501.59</v>
      </c>
      <c r="H10" s="19">
        <v>-108564.54999999999</v>
      </c>
      <c r="I10" s="19">
        <v>-111580.29000000001</v>
      </c>
      <c r="K10" s="43" t="s">
        <v>120</v>
      </c>
    </row>
    <row r="11" spans="1:11" x14ac:dyDescent="0.2">
      <c r="A11" s="7" t="s">
        <v>12</v>
      </c>
      <c r="B11" s="31" t="s">
        <v>82</v>
      </c>
      <c r="C11" s="7" t="s">
        <v>13</v>
      </c>
      <c r="D11" s="17">
        <v>464</v>
      </c>
      <c r="E11" s="17">
        <v>222</v>
      </c>
      <c r="F11" s="17">
        <v>329</v>
      </c>
      <c r="G11" s="19">
        <v>1117.57</v>
      </c>
      <c r="H11" s="19">
        <v>1439.96</v>
      </c>
      <c r="I11" s="19">
        <v>1520.56</v>
      </c>
      <c r="K11" s="43" t="s">
        <v>120</v>
      </c>
    </row>
    <row r="12" spans="1:11" x14ac:dyDescent="0.2">
      <c r="A12" s="7" t="s">
        <v>67</v>
      </c>
      <c r="B12" s="31" t="s">
        <v>84</v>
      </c>
      <c r="C12" s="7" t="s">
        <v>64</v>
      </c>
      <c r="D12" s="17"/>
      <c r="E12" s="17">
        <v>2395</v>
      </c>
      <c r="F12" s="17"/>
      <c r="G12" s="19"/>
      <c r="H12" s="19"/>
      <c r="I12" s="19"/>
      <c r="K12" s="43" t="s">
        <v>120</v>
      </c>
    </row>
    <row r="13" spans="1:11" x14ac:dyDescent="0.2">
      <c r="A13" s="7" t="s">
        <v>14</v>
      </c>
      <c r="B13" s="31" t="s">
        <v>82</v>
      </c>
      <c r="C13" s="7" t="s">
        <v>15</v>
      </c>
      <c r="D13" s="17">
        <v>2082</v>
      </c>
      <c r="E13" s="17">
        <v>721</v>
      </c>
      <c r="F13" s="17">
        <v>-376</v>
      </c>
      <c r="G13" s="19">
        <v>647.29</v>
      </c>
      <c r="H13" s="19">
        <v>1329.58</v>
      </c>
      <c r="I13" s="19">
        <v>1500.15</v>
      </c>
      <c r="K13" s="43" t="s">
        <v>120</v>
      </c>
    </row>
    <row r="14" spans="1:11" x14ac:dyDescent="0.2">
      <c r="A14" s="7" t="s">
        <v>16</v>
      </c>
      <c r="B14" s="31" t="s">
        <v>84</v>
      </c>
      <c r="C14" s="7" t="s">
        <v>17</v>
      </c>
      <c r="D14" s="17">
        <v>-76277</v>
      </c>
      <c r="E14" s="17">
        <f>-94408+1</f>
        <v>-94407</v>
      </c>
      <c r="F14" s="17">
        <v>-107776.51</v>
      </c>
      <c r="G14" s="19">
        <v>-120435.46</v>
      </c>
      <c r="H14" s="19">
        <v>-136825.04999999999</v>
      </c>
      <c r="I14" s="19">
        <v>-140010.9</v>
      </c>
      <c r="K14" s="43" t="s">
        <v>120</v>
      </c>
    </row>
    <row r="15" spans="1:11" x14ac:dyDescent="0.2">
      <c r="A15" s="7" t="s">
        <v>26</v>
      </c>
      <c r="B15" s="31" t="s">
        <v>82</v>
      </c>
      <c r="C15" s="7" t="s">
        <v>27</v>
      </c>
      <c r="D15" s="17">
        <v>-300</v>
      </c>
      <c r="E15" s="17">
        <v>-303</v>
      </c>
      <c r="F15" s="17">
        <v>-804</v>
      </c>
      <c r="G15" s="19">
        <v>-876.69</v>
      </c>
      <c r="H15" s="19">
        <v>-33.96</v>
      </c>
      <c r="I15" s="19">
        <v>176.72</v>
      </c>
      <c r="K15" s="43" t="s">
        <v>120</v>
      </c>
    </row>
    <row r="16" spans="1:11" x14ac:dyDescent="0.2">
      <c r="A16" s="7" t="s">
        <v>48</v>
      </c>
      <c r="B16" s="31" t="s">
        <v>84</v>
      </c>
      <c r="C16" s="7" t="s">
        <v>49</v>
      </c>
      <c r="D16" s="17">
        <v>2993</v>
      </c>
      <c r="E16" s="17">
        <v>4557</v>
      </c>
      <c r="F16" s="17"/>
      <c r="G16" s="19"/>
      <c r="H16" s="19"/>
      <c r="I16" s="19"/>
      <c r="K16" s="43" t="s">
        <v>120</v>
      </c>
    </row>
    <row r="17" spans="1:11" x14ac:dyDescent="0.2">
      <c r="A17" s="7" t="s">
        <v>74</v>
      </c>
      <c r="B17" s="31" t="s">
        <v>82</v>
      </c>
      <c r="C17" s="7" t="s">
        <v>75</v>
      </c>
      <c r="D17" s="17"/>
      <c r="E17" s="17"/>
      <c r="F17" s="17"/>
      <c r="G17" s="19"/>
      <c r="H17" s="19">
        <v>31.93</v>
      </c>
      <c r="I17" s="19">
        <v>39.92</v>
      </c>
      <c r="K17" s="43" t="s">
        <v>124</v>
      </c>
    </row>
    <row r="18" spans="1:11" x14ac:dyDescent="0.2">
      <c r="A18" s="7" t="s">
        <v>34</v>
      </c>
      <c r="B18" s="31" t="s">
        <v>84</v>
      </c>
      <c r="C18" s="7" t="s">
        <v>35</v>
      </c>
      <c r="D18" s="17">
        <v>-91</v>
      </c>
      <c r="E18" s="17">
        <v>-30905</v>
      </c>
      <c r="F18" s="17">
        <v>-30894</v>
      </c>
      <c r="G18" s="19">
        <v>-30894</v>
      </c>
      <c r="H18" s="19">
        <v>-30894</v>
      </c>
      <c r="I18" s="19">
        <v>-30894</v>
      </c>
      <c r="K18" s="43" t="s">
        <v>118</v>
      </c>
    </row>
    <row r="19" spans="1:11" x14ac:dyDescent="0.2">
      <c r="A19" s="7" t="s">
        <v>69</v>
      </c>
      <c r="B19" s="31" t="s">
        <v>84</v>
      </c>
      <c r="C19" s="7" t="s">
        <v>66</v>
      </c>
      <c r="D19" s="17"/>
      <c r="E19" s="17">
        <v>1369</v>
      </c>
      <c r="F19" s="17"/>
      <c r="G19" s="19"/>
      <c r="H19" s="19"/>
      <c r="I19" s="19"/>
      <c r="K19" s="43" t="s">
        <v>119</v>
      </c>
    </row>
    <row r="20" spans="1:11" x14ac:dyDescent="0.2">
      <c r="A20" s="7" t="s">
        <v>38</v>
      </c>
      <c r="B20" s="31" t="s">
        <v>82</v>
      </c>
      <c r="C20" s="7" t="s">
        <v>39</v>
      </c>
      <c r="D20" s="17">
        <v>-8455</v>
      </c>
      <c r="E20" s="17"/>
      <c r="F20" s="17">
        <v>-8455</v>
      </c>
      <c r="G20" s="19">
        <v>-8455.09</v>
      </c>
      <c r="H20" s="19">
        <v>-8455.09</v>
      </c>
      <c r="I20" s="19">
        <v>-8455.09</v>
      </c>
      <c r="K20" s="43" t="s">
        <v>118</v>
      </c>
    </row>
    <row r="21" spans="1:11" x14ac:dyDescent="0.2">
      <c r="A21" s="7" t="s">
        <v>42</v>
      </c>
      <c r="B21" s="31" t="s">
        <v>84</v>
      </c>
      <c r="C21" s="7" t="s">
        <v>43</v>
      </c>
      <c r="D21" s="17"/>
      <c r="E21" s="17">
        <v>3063</v>
      </c>
      <c r="F21" s="17"/>
      <c r="G21" s="19"/>
      <c r="H21" s="19"/>
      <c r="I21" s="19"/>
      <c r="K21" s="43" t="s">
        <v>119</v>
      </c>
    </row>
    <row r="22" spans="1:11" x14ac:dyDescent="0.2">
      <c r="A22" s="7" t="s">
        <v>44</v>
      </c>
      <c r="B22" s="31" t="s">
        <v>84</v>
      </c>
      <c r="C22" s="7" t="s">
        <v>45</v>
      </c>
      <c r="D22" s="17">
        <v>24791</v>
      </c>
      <c r="E22" s="17">
        <v>24780</v>
      </c>
      <c r="F22" s="17">
        <v>21742.51</v>
      </c>
      <c r="G22" s="19">
        <v>24253.51</v>
      </c>
      <c r="H22" s="19">
        <v>18527.91</v>
      </c>
      <c r="I22" s="19">
        <v>17837.91</v>
      </c>
      <c r="K22" s="43" t="s">
        <v>121</v>
      </c>
    </row>
    <row r="23" spans="1:11" x14ac:dyDescent="0.2">
      <c r="D23" s="11" t="s">
        <v>5</v>
      </c>
      <c r="E23" s="11" t="s">
        <v>5</v>
      </c>
      <c r="F23" s="11" t="s">
        <v>5</v>
      </c>
      <c r="G23" s="11" t="s">
        <v>5</v>
      </c>
      <c r="H23" s="11" t="s">
        <v>5</v>
      </c>
      <c r="I23" s="11" t="s">
        <v>5</v>
      </c>
      <c r="K23" s="44"/>
    </row>
    <row r="24" spans="1:11" x14ac:dyDescent="0.2">
      <c r="A24" s="24"/>
      <c r="B24" s="24"/>
      <c r="C24" s="25" t="s">
        <v>46</v>
      </c>
      <c r="D24" s="27">
        <f t="shared" ref="D24:I24" si="0">SUM(D10:D22)</f>
        <v>-115109</v>
      </c>
      <c r="E24" s="27">
        <f t="shared" si="0"/>
        <v>-160884</v>
      </c>
      <c r="F24" s="27">
        <f t="shared" si="0"/>
        <v>-210675</v>
      </c>
      <c r="G24" s="27">
        <f t="shared" si="0"/>
        <v>-231144.46</v>
      </c>
      <c r="H24" s="27">
        <f t="shared" si="0"/>
        <v>-263443.27</v>
      </c>
      <c r="I24" s="27">
        <f t="shared" si="0"/>
        <v>-269865.02</v>
      </c>
      <c r="K24" s="44"/>
    </row>
    <row r="25" spans="1:11" ht="25.5" x14ac:dyDescent="0.35">
      <c r="A25" s="46" t="s">
        <v>128</v>
      </c>
      <c r="K25" s="44"/>
    </row>
    <row r="26" spans="1:11" x14ac:dyDescent="0.2">
      <c r="B26" s="31" t="s">
        <v>82</v>
      </c>
      <c r="C26" t="s">
        <v>85</v>
      </c>
      <c r="D26" s="2">
        <f t="shared" ref="D26:I26" si="1">SUMIF($B$10:$B$22,$B26,D10:D22)</f>
        <v>-6209</v>
      </c>
      <c r="E26" s="2">
        <f t="shared" si="1"/>
        <v>640</v>
      </c>
      <c r="F26" s="2">
        <f t="shared" si="1"/>
        <v>-9306</v>
      </c>
      <c r="G26" s="2">
        <f t="shared" si="1"/>
        <v>-7566.92</v>
      </c>
      <c r="H26" s="2">
        <f t="shared" si="1"/>
        <v>-5687.58</v>
      </c>
      <c r="I26" s="2">
        <f t="shared" si="1"/>
        <v>-5217.74</v>
      </c>
      <c r="K26" s="44"/>
    </row>
    <row r="27" spans="1:11" x14ac:dyDescent="0.2">
      <c r="B27" s="31" t="s">
        <v>84</v>
      </c>
      <c r="C27" t="s">
        <v>86</v>
      </c>
      <c r="D27" s="2">
        <f>SUMIF($B$10:$B22,$B27,D10:D22)</f>
        <v>-108900</v>
      </c>
      <c r="E27" s="2">
        <f>SUMIF($B$10:$B22,$B27,E10:E22)</f>
        <v>-161524</v>
      </c>
      <c r="F27" s="2">
        <f>SUMIF($B$10:$B22,$B27,F10:F22)</f>
        <v>-201369</v>
      </c>
      <c r="G27" s="2">
        <f>SUMIF($B$10:$B22,$B27,G10:G22)</f>
        <v>-223577.53999999998</v>
      </c>
      <c r="H27" s="2">
        <f>SUMIF($B$10:$B22,$B27,H10:H22)</f>
        <v>-257755.68999999997</v>
      </c>
      <c r="I27" s="2">
        <f>SUMIF($B$10:$B22,$B27,I10:I22)</f>
        <v>-264647.28000000003</v>
      </c>
    </row>
    <row r="28" spans="1:11" x14ac:dyDescent="0.2">
      <c r="D28" s="33"/>
      <c r="E28" s="33"/>
      <c r="F28" s="33"/>
      <c r="G28" s="33"/>
      <c r="H28" s="33"/>
      <c r="I28" s="33"/>
    </row>
    <row r="29" spans="1:11" x14ac:dyDescent="0.2">
      <c r="D29" s="2">
        <f>SUM(D26:D28)</f>
        <v>-115109</v>
      </c>
      <c r="E29" s="2">
        <f t="shared" ref="E29:I29" si="2">SUM(E26:E28)</f>
        <v>-160884</v>
      </c>
      <c r="F29" s="2">
        <f t="shared" si="2"/>
        <v>-210675</v>
      </c>
      <c r="G29" s="2">
        <f t="shared" si="2"/>
        <v>-231144.46</v>
      </c>
      <c r="H29" s="2">
        <f t="shared" si="2"/>
        <v>-263443.26999999996</v>
      </c>
      <c r="I29" s="2">
        <f t="shared" si="2"/>
        <v>-269865.02</v>
      </c>
    </row>
    <row r="30" spans="1:11" x14ac:dyDescent="0.2">
      <c r="D30" s="34">
        <f>+D24-D29</f>
        <v>0</v>
      </c>
      <c r="E30" s="34">
        <f t="shared" ref="E30:I30" si="3">+E24-E29</f>
        <v>0</v>
      </c>
      <c r="F30" s="34">
        <f t="shared" si="3"/>
        <v>0</v>
      </c>
      <c r="G30" s="34">
        <f t="shared" si="3"/>
        <v>0</v>
      </c>
      <c r="H30" s="34">
        <f t="shared" si="3"/>
        <v>0</v>
      </c>
      <c r="I30" s="34">
        <f t="shared" si="3"/>
        <v>0</v>
      </c>
    </row>
  </sheetData>
  <autoFilter ref="A6:K30"/>
  <pageMargins left="0.75" right="0.75" top="0.75" bottom="0.75" header="0.5" footer="0.5"/>
  <pageSetup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4:B35"/>
  <sheetViews>
    <sheetView topLeftCell="A31" workbookViewId="0">
      <selection activeCell="D12" sqref="D12"/>
    </sheetView>
  </sheetViews>
  <sheetFormatPr defaultRowHeight="12.75" x14ac:dyDescent="0.2"/>
  <cols>
    <col min="2" max="2" width="64.42578125" style="36" customWidth="1"/>
  </cols>
  <sheetData>
    <row r="4" spans="1:2" x14ac:dyDescent="0.2">
      <c r="A4" s="7"/>
    </row>
    <row r="5" spans="1:2" ht="105" x14ac:dyDescent="0.25">
      <c r="A5" s="37" t="s">
        <v>51</v>
      </c>
      <c r="B5" s="35" t="s">
        <v>132</v>
      </c>
    </row>
    <row r="6" spans="1:2" ht="60" x14ac:dyDescent="0.2">
      <c r="A6" s="37" t="s">
        <v>8</v>
      </c>
      <c r="B6" s="38" t="s">
        <v>134</v>
      </c>
    </row>
    <row r="7" spans="1:2" ht="60" x14ac:dyDescent="0.2">
      <c r="A7" s="37" t="s">
        <v>10</v>
      </c>
      <c r="B7" s="38" t="s">
        <v>87</v>
      </c>
    </row>
    <row r="8" spans="1:2" ht="25.5" x14ac:dyDescent="0.2">
      <c r="A8" s="37" t="s">
        <v>78</v>
      </c>
      <c r="B8" s="49" t="s">
        <v>133</v>
      </c>
    </row>
    <row r="9" spans="1:2" ht="60" x14ac:dyDescent="0.2">
      <c r="A9" s="37" t="s">
        <v>12</v>
      </c>
      <c r="B9" s="38" t="s">
        <v>88</v>
      </c>
    </row>
    <row r="10" spans="1:2" ht="60" x14ac:dyDescent="0.25">
      <c r="A10" s="37" t="s">
        <v>67</v>
      </c>
      <c r="B10" s="35" t="s">
        <v>89</v>
      </c>
    </row>
    <row r="11" spans="1:2" ht="45" x14ac:dyDescent="0.25">
      <c r="A11" s="37" t="s">
        <v>14</v>
      </c>
      <c r="B11" s="35" t="s">
        <v>90</v>
      </c>
    </row>
    <row r="12" spans="1:2" ht="60" x14ac:dyDescent="0.2">
      <c r="A12" s="37" t="s">
        <v>16</v>
      </c>
      <c r="B12" s="38" t="s">
        <v>130</v>
      </c>
    </row>
    <row r="13" spans="1:2" ht="45" x14ac:dyDescent="0.2">
      <c r="A13" s="37" t="s">
        <v>18</v>
      </c>
      <c r="B13" s="38" t="s">
        <v>91</v>
      </c>
    </row>
    <row r="14" spans="1:2" ht="105" x14ac:dyDescent="0.2">
      <c r="A14" s="37" t="s">
        <v>20</v>
      </c>
      <c r="B14" s="38" t="s">
        <v>92</v>
      </c>
    </row>
    <row r="15" spans="1:2" ht="60" x14ac:dyDescent="0.2">
      <c r="A15" s="37" t="s">
        <v>22</v>
      </c>
      <c r="B15" s="38" t="s">
        <v>93</v>
      </c>
    </row>
    <row r="16" spans="1:2" ht="105" x14ac:dyDescent="0.2">
      <c r="A16" s="37" t="s">
        <v>24</v>
      </c>
      <c r="B16" s="38" t="s">
        <v>94</v>
      </c>
    </row>
    <row r="17" spans="1:2" ht="60" x14ac:dyDescent="0.2">
      <c r="A17" s="37" t="s">
        <v>26</v>
      </c>
      <c r="B17" s="39" t="s">
        <v>95</v>
      </c>
    </row>
    <row r="18" spans="1:2" ht="60" x14ac:dyDescent="0.2">
      <c r="A18" s="37" t="s">
        <v>68</v>
      </c>
      <c r="B18" s="38" t="s">
        <v>96</v>
      </c>
    </row>
    <row r="19" spans="1:2" ht="45" x14ac:dyDescent="0.2">
      <c r="A19" s="37" t="s">
        <v>28</v>
      </c>
      <c r="B19" s="38" t="s">
        <v>97</v>
      </c>
    </row>
    <row r="20" spans="1:2" ht="45" x14ac:dyDescent="0.2">
      <c r="A20" s="37" t="s">
        <v>53</v>
      </c>
      <c r="B20" s="38" t="s">
        <v>98</v>
      </c>
    </row>
    <row r="21" spans="1:2" ht="240" x14ac:dyDescent="0.2">
      <c r="A21" s="37" t="s">
        <v>48</v>
      </c>
      <c r="B21" s="38" t="s">
        <v>99</v>
      </c>
    </row>
    <row r="22" spans="1:2" ht="45" x14ac:dyDescent="0.2">
      <c r="A22" s="37" t="s">
        <v>30</v>
      </c>
      <c r="B22" s="38" t="s">
        <v>100</v>
      </c>
    </row>
    <row r="23" spans="1:2" ht="45" x14ac:dyDescent="0.2">
      <c r="A23" s="37" t="s">
        <v>32</v>
      </c>
      <c r="B23" s="38" t="s">
        <v>101</v>
      </c>
    </row>
    <row r="24" spans="1:2" ht="60" x14ac:dyDescent="0.2">
      <c r="A24" s="37" t="s">
        <v>74</v>
      </c>
      <c r="B24" s="38" t="s">
        <v>102</v>
      </c>
    </row>
    <row r="25" spans="1:2" ht="45" x14ac:dyDescent="0.2">
      <c r="A25" s="37" t="s">
        <v>55</v>
      </c>
      <c r="B25" s="38" t="s">
        <v>103</v>
      </c>
    </row>
    <row r="26" spans="1:2" x14ac:dyDescent="0.2">
      <c r="A26" s="37" t="s">
        <v>34</v>
      </c>
    </row>
    <row r="27" spans="1:2" ht="30" x14ac:dyDescent="0.2">
      <c r="A27" s="37" t="s">
        <v>56</v>
      </c>
      <c r="B27" s="38" t="s">
        <v>104</v>
      </c>
    </row>
    <row r="28" spans="1:2" ht="375" x14ac:dyDescent="0.25">
      <c r="A28" s="37" t="s">
        <v>69</v>
      </c>
      <c r="B28" s="35" t="s">
        <v>105</v>
      </c>
    </row>
    <row r="29" spans="1:2" ht="45" x14ac:dyDescent="0.2">
      <c r="A29" s="37" t="s">
        <v>36</v>
      </c>
      <c r="B29" s="38" t="s">
        <v>106</v>
      </c>
    </row>
    <row r="30" spans="1:2" ht="45" x14ac:dyDescent="0.2">
      <c r="A30" s="37" t="s">
        <v>38</v>
      </c>
      <c r="B30" s="38" t="s">
        <v>107</v>
      </c>
    </row>
    <row r="31" spans="1:2" ht="45" x14ac:dyDescent="0.2">
      <c r="A31" s="37" t="s">
        <v>40</v>
      </c>
      <c r="B31" s="38" t="s">
        <v>108</v>
      </c>
    </row>
    <row r="32" spans="1:2" ht="45" x14ac:dyDescent="0.2">
      <c r="A32" s="37" t="s">
        <v>42</v>
      </c>
      <c r="B32" s="38" t="s">
        <v>109</v>
      </c>
    </row>
    <row r="33" spans="1:2" ht="25.5" x14ac:dyDescent="0.2">
      <c r="A33" s="37" t="s">
        <v>44</v>
      </c>
      <c r="B33" s="40" t="s">
        <v>110</v>
      </c>
    </row>
    <row r="34" spans="1:2" ht="60" x14ac:dyDescent="0.25">
      <c r="A34" s="37" t="s">
        <v>59</v>
      </c>
      <c r="B34" s="35" t="s">
        <v>111</v>
      </c>
    </row>
    <row r="35" spans="1:2" x14ac:dyDescent="0.2">
      <c r="A35" s="37"/>
    </row>
  </sheetData>
  <sortState ref="A4:A35">
    <sortCondition ref="A4:A35"/>
  </sortState>
  <pageMargins left="0.7" right="0.7" top="0.75" bottom="0.75" header="0.3" footer="0.3"/>
  <pageSetup orientation="portrait" r:id="rId1"/>
</worksheet>
</file>

<file path=customXML/item.xml>��< ? x m l   v e r s i o n = " 1 . 0 "   e n c o d i n g = " u t f - 1 6 " ? >  
 < p r o p e r t i e s   x m l n s = " h t t p : / / w w w . i m a n a g e . c o m / w o r k / x m l s c h e m a " >  
     < d o c u m e n t i d > A C T I V E ! 1 5 6 5 2 0 1 9 . 1 < / d o c u m e n t i d >  
     < s e n d e r i d > K E A B E T < / s e n d e r i d >  
     < s e n d e r e m a i l > B K E A T I N G @ G U N S T E R . C O M < / s e n d e r e m a i l >  
     < l a s t m o d i f i e d > 2 0 2 2 - 0 6 - 2 3 T 1 6 : 5 2 : 3 5 . 0 0 0 0 0 0 0 - 0 4 : 0 0 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CF</vt:lpstr>
      <vt:lpstr>FI</vt:lpstr>
      <vt:lpstr>FN</vt:lpstr>
      <vt:lpstr>FT</vt:lpstr>
      <vt:lpstr>ADIT Descriptions</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Staudt, Kevin</dc:creator>
  <cp:lastModifiedBy>Welch, Kathy</cp:lastModifiedBy>
  <cp:lastPrinted>2022-06-16T19:36:06Z</cp:lastPrinted>
  <dcterms:created xsi:type="dcterms:W3CDTF">2022-06-14T18:46:27Z</dcterms:created>
  <dcterms:modified xsi:type="dcterms:W3CDTF">2022-06-23T20:52:35Z</dcterms:modified>
</cp:coreProperties>
</file>