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bookViews>
    <workbookView xWindow="-110" yWindow="-110" windowWidth="19420" windowHeight="10420" activeTab="0"/>
  </bookViews>
  <sheets>
    <sheet name="TN3 Aug 2020" sheetId="1" r:id="rId1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<sst xmlns="http://schemas.openxmlformats.org/spreadsheetml/2006/main" count="54" uniqueCount="53">
  <si>
    <t>Florida Power &amp; Light Company</t>
  </si>
  <si>
    <t xml:space="preserve">Staff’s 2nd Set of Interrogatories </t>
  </si>
  <si>
    <t>Page 1 of 1</t>
  </si>
  <si>
    <t>Turkey Point Unit 3</t>
  </si>
  <si>
    <t>Event Start</t>
  </si>
  <si>
    <t>Event End</t>
  </si>
  <si>
    <t>Seq. #</t>
  </si>
  <si>
    <t>Event Title</t>
  </si>
  <si>
    <t>MW Loss</t>
  </si>
  <si>
    <t>Outage Hours</t>
  </si>
  <si>
    <t>MWh Loss</t>
  </si>
  <si>
    <t>Replacement Cost ($/MWh)</t>
  </si>
  <si>
    <t>Replacement Cost ($)</t>
  </si>
  <si>
    <t>TN3 Fuel Cost ($/MWh)</t>
  </si>
  <si>
    <t>Nuclear Fuel Cost ($)</t>
  </si>
  <si>
    <t>Net Replacement Cost ($)</t>
  </si>
  <si>
    <t>Unit 3 Manual Rx trip due to high 3C SG level</t>
  </si>
  <si>
    <t>PTN Unit 3 Automatic Rx trip caused by N-3-31 Source Range Counts</t>
  </si>
  <si>
    <t>PTN Unit 3 power ascension following Auto Rx trip</t>
  </si>
  <si>
    <t>Unit 3 Manual Rx Trip due to loss of running SG feed pump</t>
  </si>
  <si>
    <t>PTN Unit 3 Power ascension following manual Rx trip</t>
  </si>
  <si>
    <t>August 2020 - A4 Data</t>
  </si>
  <si>
    <t>TN3 Fuel Cost</t>
  </si>
  <si>
    <t>TN3 Heat Rate</t>
  </si>
  <si>
    <t>TN3 $/MWh</t>
  </si>
  <si>
    <t>August 2020 - A3 Data</t>
  </si>
  <si>
    <t>Fuel</t>
  </si>
  <si>
    <t>MWh</t>
  </si>
  <si>
    <t>% Mix</t>
  </si>
  <si>
    <t>Fuel Cost $</t>
  </si>
  <si>
    <t>$/MWh</t>
  </si>
  <si>
    <t>Demand $</t>
  </si>
  <si>
    <t>Rev. Fuel Cost $</t>
  </si>
  <si>
    <t>WA $/MWh</t>
  </si>
  <si>
    <t>Heavy Oil</t>
  </si>
  <si>
    <t>Light Oil</t>
  </si>
  <si>
    <t>Coal</t>
  </si>
  <si>
    <t>Gas</t>
  </si>
  <si>
    <t>Total</t>
  </si>
  <si>
    <t>A</t>
  </si>
  <si>
    <t>B</t>
  </si>
  <si>
    <t>C</t>
  </si>
  <si>
    <t>D</t>
  </si>
  <si>
    <t>E</t>
  </si>
  <si>
    <t>F = (B - A) * 24</t>
  </si>
  <si>
    <t>G = E * F</t>
  </si>
  <si>
    <t>H = WA $/MWh</t>
  </si>
  <si>
    <t>I = G * H</t>
  </si>
  <si>
    <t>J = TN3 $/MWh</t>
  </si>
  <si>
    <t xml:space="preserve"> K = J * G</t>
  </si>
  <si>
    <t>L = I - K</t>
  </si>
  <si>
    <t>Docket No. 20220001-EI</t>
  </si>
  <si>
    <t>Attachment No. I, Interrogatory No.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</si>
</sst>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\ &quot;/Day&quot;"/>
    <numFmt numFmtId="165" formatCode="&quot;$&quot;#,##0.00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8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/>
    </fill>
    <fill>
      <patternFill patternType="gray125"/>
    </fill>
    <fill>
      <patternFill patternType="solid">
        <fgColor theme="6" tint="0.79998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>
      <alignment/>
      <protection/>
    </xf>
  </cellStyleXfs>
  <cellXfs count="59">
    <xf numFmtId="0" fontId="0" fillId="0" borderId="0" xfId="0"/>
    <xf numFmtId="0" fontId="2" fillId="0" borderId="0" xfId="20" applyFont="1">
      <alignment/>
      <protection/>
    </xf>
    <xf numFmtId="6" fontId="2" fillId="0" borderId="0" xfId="20" applyNumberFormat="1" applyFont="1">
      <alignment/>
      <protection/>
    </xf>
    <xf numFmtId="0" fontId="3" fillId="0" borderId="1" xfId="20" applyFont="1" applyBorder="1" applyAlignment="1">
      <alignment horizontal="center" vertical="center" wrapText="1"/>
      <protection/>
    </xf>
    <xf numFmtId="22" fontId="2" fillId="0" borderId="1" xfId="20" applyNumberFormat="1" applyFont="1" applyBorder="1" applyAlignment="1">
      <alignment horizontal="center" vertical="center"/>
      <protection/>
    </xf>
    <xf numFmtId="0" fontId="2" fillId="0" borderId="1" xfId="20" applyFont="1" applyBorder="1" applyAlignment="1">
      <alignment horizontal="center" vertical="center"/>
      <protection/>
    </xf>
    <xf numFmtId="0" fontId="2" fillId="0" borderId="1" xfId="20" applyFont="1" applyBorder="1" applyAlignment="1">
      <alignment horizontal="center" vertical="center" wrapText="1"/>
      <protection/>
    </xf>
    <xf numFmtId="2" fontId="2" fillId="0" borderId="1" xfId="20" applyNumberFormat="1" applyFont="1" applyBorder="1" applyAlignment="1">
      <alignment horizontal="center" vertical="center"/>
      <protection/>
    </xf>
    <xf numFmtId="40" fontId="2" fillId="0" borderId="1" xfId="20" applyNumberFormat="1" applyFont="1" applyBorder="1" applyAlignment="1">
      <alignment horizontal="center" vertical="center"/>
      <protection/>
    </xf>
    <xf numFmtId="3" fontId="2" fillId="0" borderId="2" xfId="20" applyNumberFormat="1" applyFont="1" applyBorder="1" applyAlignment="1">
      <alignment horizontal="center" vertical="center"/>
      <protection/>
    </xf>
    <xf numFmtId="8" fontId="2" fillId="0" borderId="1" xfId="20" applyNumberFormat="1" applyFont="1" applyBorder="1" applyAlignment="1">
      <alignment horizontal="center" vertical="center"/>
      <protection/>
    </xf>
    <xf numFmtId="6" fontId="2" fillId="0" borderId="1" xfId="20" applyNumberFormat="1" applyFont="1" applyBorder="1" applyAlignment="1">
      <alignment horizontal="center" vertical="center"/>
      <protection/>
    </xf>
    <xf numFmtId="22" fontId="2" fillId="0" borderId="0" xfId="20" applyNumberFormat="1" applyFont="1" applyAlignment="1">
      <alignment horizontal="center" vertical="center"/>
      <protection/>
    </xf>
    <xf numFmtId="0" fontId="2" fillId="0" borderId="0" xfId="20" applyFont="1" applyAlignment="1">
      <alignment horizontal="center" vertical="center"/>
      <protection/>
    </xf>
    <xf numFmtId="0" fontId="2" fillId="0" borderId="0" xfId="20" applyFont="1" applyAlignment="1">
      <alignment horizontal="center" vertical="center" wrapText="1"/>
      <protection/>
    </xf>
    <xf numFmtId="2" fontId="2" fillId="0" borderId="0" xfId="20" applyNumberFormat="1" applyFont="1" applyAlignment="1">
      <alignment horizontal="center" vertical="center"/>
      <protection/>
    </xf>
    <xf numFmtId="4" fontId="3" fillId="0" borderId="1" xfId="20" applyNumberFormat="1" applyFont="1" applyBorder="1" applyAlignment="1">
      <alignment horizontal="center"/>
      <protection/>
    </xf>
    <xf numFmtId="3" fontId="3" fillId="0" borderId="1" xfId="20" applyNumberFormat="1" applyFont="1" applyBorder="1" applyAlignment="1">
      <alignment horizontal="center"/>
      <protection/>
    </xf>
    <xf numFmtId="8" fontId="2" fillId="0" borderId="0" xfId="20" applyNumberFormat="1" applyFont="1" applyAlignment="1">
      <alignment horizontal="center" vertical="center"/>
      <protection/>
    </xf>
    <xf numFmtId="6" fontId="2" fillId="0" borderId="0" xfId="20" applyNumberFormat="1" applyFont="1" applyAlignment="1">
      <alignment horizontal="center" vertical="center"/>
      <protection/>
    </xf>
    <xf numFmtId="6" fontId="3" fillId="0" borderId="1" xfId="20" applyNumberFormat="1" applyFont="1" applyBorder="1" applyAlignment="1">
      <alignment horizontal="center"/>
      <protection/>
    </xf>
    <xf numFmtId="40" fontId="2" fillId="0" borderId="3" xfId="20" applyNumberFormat="1" applyFont="1" applyBorder="1" applyAlignment="1">
      <alignment horizontal="center" vertical="center"/>
      <protection/>
    </xf>
    <xf numFmtId="3" fontId="2" fillId="0" borderId="3" xfId="20" applyNumberFormat="1" applyFont="1" applyBorder="1" applyAlignment="1">
      <alignment horizontal="center" vertical="center"/>
      <protection/>
    </xf>
    <xf numFmtId="164" fontId="3" fillId="0" borderId="1" xfId="20" applyNumberFormat="1" applyFont="1" applyBorder="1" applyAlignment="1">
      <alignment horizontal="center"/>
      <protection/>
    </xf>
    <xf numFmtId="0" fontId="3" fillId="0" borderId="1" xfId="20" applyFont="1" applyBorder="1" applyAlignment="1">
      <alignment horizontal="center"/>
      <protection/>
    </xf>
    <xf numFmtId="40" fontId="2" fillId="0" borderId="0" xfId="20" applyNumberFormat="1" applyFont="1" applyAlignment="1">
      <alignment horizontal="center" vertical="center"/>
      <protection/>
    </xf>
    <xf numFmtId="3" fontId="2" fillId="0" borderId="0" xfId="20" applyNumberFormat="1" applyFont="1" applyAlignment="1">
      <alignment horizontal="center" vertical="center"/>
      <protection/>
    </xf>
    <xf numFmtId="6" fontId="2" fillId="0" borderId="3" xfId="20" applyNumberFormat="1" applyFont="1" applyBorder="1" applyAlignment="1">
      <alignment horizontal="center" vertical="center"/>
      <protection/>
    </xf>
    <xf numFmtId="2" fontId="2" fillId="0" borderId="1" xfId="20" applyNumberFormat="1" applyFont="1" applyBorder="1" applyAlignment="1">
      <alignment horizontal="center"/>
      <protection/>
    </xf>
    <xf numFmtId="38" fontId="2" fillId="0" borderId="1" xfId="20" applyNumberFormat="1" applyFont="1" applyBorder="1" applyAlignment="1">
      <alignment horizontal="center"/>
      <protection/>
    </xf>
    <xf numFmtId="4" fontId="2" fillId="0" borderId="0" xfId="20" applyNumberFormat="1" applyFont="1" applyAlignment="1">
      <alignment horizontal="center"/>
      <protection/>
    </xf>
    <xf numFmtId="8" fontId="2" fillId="0" borderId="0" xfId="20" applyNumberFormat="1" applyFont="1">
      <alignment/>
      <protection/>
    </xf>
    <xf numFmtId="0" fontId="2" fillId="0" borderId="1" xfId="20" applyFont="1" applyBorder="1">
      <alignment/>
      <protection/>
    </xf>
    <xf numFmtId="37" fontId="2" fillId="0" borderId="1" xfId="20" applyNumberFormat="1" applyFont="1" applyBorder="1" applyAlignment="1">
      <alignment horizontal="center"/>
      <protection/>
    </xf>
    <xf numFmtId="10" fontId="2" fillId="0" borderId="1" xfId="20" applyNumberFormat="1" applyFont="1" applyBorder="1" applyAlignment="1">
      <alignment horizontal="center"/>
      <protection/>
    </xf>
    <xf numFmtId="6" fontId="2" fillId="0" borderId="1" xfId="20" applyNumberFormat="1" applyFont="1" applyBorder="1" applyAlignment="1">
      <alignment horizontal="center"/>
      <protection/>
    </xf>
    <xf numFmtId="8" fontId="2" fillId="0" borderId="1" xfId="20" applyNumberFormat="1" applyFont="1" applyBorder="1" applyAlignment="1">
      <alignment horizontal="center"/>
      <protection/>
    </xf>
    <xf numFmtId="0" fontId="3" fillId="0" borderId="1" xfId="20" applyFont="1" applyBorder="1">
      <alignment/>
      <protection/>
    </xf>
    <xf numFmtId="37" fontId="3" fillId="0" borderId="1" xfId="20" applyNumberFormat="1" applyFont="1" applyBorder="1" applyAlignment="1">
      <alignment horizontal="center"/>
      <protection/>
    </xf>
    <xf numFmtId="10" fontId="3" fillId="0" borderId="1" xfId="20" applyNumberFormat="1" applyFont="1" applyBorder="1" applyAlignment="1">
      <alignment horizontal="center"/>
      <protection/>
    </xf>
    <xf numFmtId="8" fontId="3" fillId="0" borderId="1" xfId="20" applyNumberFormat="1" applyFont="1" applyBorder="1">
      <alignment/>
      <protection/>
    </xf>
    <xf numFmtId="8" fontId="2" fillId="0" borderId="1" xfId="20" applyNumberFormat="1" applyFont="1" applyBorder="1">
      <alignment/>
      <protection/>
    </xf>
    <xf numFmtId="8" fontId="3" fillId="0" borderId="1" xfId="20" applyNumberFormat="1" applyFont="1" applyBorder="1" applyAlignment="1">
      <alignment horizontal="center"/>
      <protection/>
    </xf>
    <xf numFmtId="0" fontId="1" fillId="0" borderId="0" xfId="20" applyFont="1">
      <alignment/>
      <protection/>
    </xf>
    <xf numFmtId="6" fontId="1" fillId="0" borderId="0" xfId="20" applyNumberFormat="1" applyFont="1" applyAlignment="1">
      <alignment horizontal="center"/>
      <protection/>
    </xf>
    <xf numFmtId="6" fontId="1" fillId="0" borderId="0" xfId="20" applyNumberFormat="1" applyFont="1">
      <alignment/>
      <protection/>
    </xf>
    <xf numFmtId="0" fontId="4" fillId="0" borderId="0" xfId="20" applyFont="1">
      <alignment/>
      <protection/>
    </xf>
    <xf numFmtId="0" fontId="5" fillId="0" borderId="0" xfId="0" applyFont="1"/>
    <xf numFmtId="6" fontId="4" fillId="0" borderId="0" xfId="20" applyNumberFormat="1" applyFont="1">
      <alignment/>
      <protection/>
    </xf>
    <xf numFmtId="0" fontId="6" fillId="0" borderId="0" xfId="0" applyFont="1"/>
    <xf numFmtId="0" fontId="3" fillId="0" borderId="2" xfId="20" applyFont="1" applyBorder="1" applyAlignment="1">
      <alignment horizontal="center" vertical="center" wrapText="1"/>
      <protection/>
    </xf>
    <xf numFmtId="0" fontId="7" fillId="0" borderId="0" xfId="20" applyFont="1" applyAlignment="1">
      <alignment horizontal="left" vertical="center" indent="15"/>
      <protection/>
    </xf>
    <xf numFmtId="0" fontId="8" fillId="0" borderId="0" xfId="0" applyFont="1"/>
    <xf numFmtId="0" fontId="9" fillId="0" borderId="0" xfId="20" applyFont="1" applyAlignment="1">
      <alignment vertical="center"/>
      <protection/>
    </xf>
    <xf numFmtId="0" fontId="3" fillId="2" borderId="4" xfId="20" applyFont="1" applyFill="1" applyBorder="1" applyAlignment="1">
      <alignment horizontal="center"/>
      <protection/>
    </xf>
    <xf numFmtId="0" fontId="3" fillId="2" borderId="2" xfId="20" applyFont="1" applyFill="1" applyBorder="1" applyAlignment="1">
      <alignment horizontal="center"/>
      <protection/>
    </xf>
    <xf numFmtId="0" fontId="3" fillId="0" borderId="1" xfId="20" applyFont="1" applyBorder="1" applyAlignment="1">
      <alignment horizontal="center"/>
      <protection/>
    </xf>
    <xf numFmtId="165" fontId="2" fillId="0" borderId="1" xfId="20" applyNumberFormat="1" applyFont="1" applyBorder="1" applyAlignment="1">
      <alignment horizontal="center"/>
      <protection/>
    </xf>
    <xf numFmtId="0" fontId="3" fillId="2" borderId="5" xfId="20" applyFont="1" applyFill="1" applyBorder="1" applyAlignment="1">
      <alignment horizontal="center"/>
      <protection/>
    </xf>
  </cellXfs>
  <cellStyles count="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al 3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ustomXml" Target="../customXml/item1.xml" /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theme" Target="theme/theme1.xml" /><Relationship Id="rId6" Type="http://schemas.openxmlformats.org/officeDocument/2006/relationships/customXml" Target="../customXml/item2.xml" /><Relationship Id="rId3" Type="http://schemas.openxmlformats.org/officeDocument/2006/relationships/sharedStrings" Target="sharedStrings.xml" /><Relationship Id="rId7" Type="http://schemas.openxmlformats.org/officeDocument/2006/relationships/customXml" Target="../customXml/item3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AC174-B544-47B6-9CB4-DAF7C3E9B3CC}">
  <dimension ref="A1:M34"/>
  <sheetViews>
    <sheetView tabSelected="1" workbookViewId="0" topLeftCell="A1">
      <selection pane="topLeft" activeCell="A1" sqref="A1"/>
    </sheetView>
  </sheetViews>
  <sheetFormatPr defaultColWidth="9.1796875" defaultRowHeight="15.75"/>
  <cols>
    <col min="1" max="1" width="13.8571428571429" style="47" customWidth="1"/>
    <col min="2" max="2" width="12.1428571428571" style="47" bestFit="1" customWidth="1"/>
    <col min="3" max="3" width="7" style="47" bestFit="1" customWidth="1"/>
    <col min="4" max="4" width="39.5714285714286" style="47" customWidth="1"/>
    <col min="5" max="5" width="8.28571428571429" style="47" bestFit="1" customWidth="1"/>
    <col min="6" max="6" width="11.7142857142857" style="47" bestFit="1" customWidth="1"/>
    <col min="7" max="7" width="13.5714285714286" style="47" bestFit="1" customWidth="1"/>
    <col min="8" max="8" width="12.7142857142857" style="47" customWidth="1"/>
    <col min="9" max="9" width="18" style="47" customWidth="1"/>
    <col min="10" max="10" width="12" style="47" bestFit="1" customWidth="1"/>
    <col min="11" max="11" width="10.5714285714286" style="47" bestFit="1" customWidth="1"/>
    <col min="12" max="12" width="14.4285714285714" style="47" bestFit="1" customWidth="1"/>
    <col min="13" max="16384" width="9.14285714285714" style="47"/>
  </cols>
  <sheetData>
    <row r="1" spans="1:13" s="52" customFormat="1" ht="13">
      <c r="A1" s="43"/>
      <c r="B1" s="43"/>
      <c r="C1" s="43"/>
      <c r="D1" s="43"/>
      <c r="E1" s="43"/>
      <c r="F1" s="43"/>
      <c r="H1" s="51" t="s">
        <v>0</v>
      </c>
      <c r="J1" s="43"/>
      <c r="K1" s="43"/>
      <c r="L1" s="43"/>
      <c r="M1" s="43"/>
    </row>
    <row r="2" spans="1:13" s="52" customFormat="1" ht="13">
      <c r="A2" s="43"/>
      <c r="B2" s="43"/>
      <c r="C2" s="43"/>
      <c r="D2" s="43"/>
      <c r="E2" s="43"/>
      <c r="F2" s="43"/>
      <c r="H2" s="51" t="s">
        <v>51</v>
      </c>
      <c r="J2" s="43"/>
      <c r="K2" s="43"/>
      <c r="L2" s="43"/>
      <c r="M2" s="43"/>
    </row>
    <row r="3" spans="1:13" s="52" customFormat="1" ht="13">
      <c r="A3" s="43"/>
      <c r="B3" s="43"/>
      <c r="C3" s="43"/>
      <c r="D3" s="43"/>
      <c r="E3" s="43"/>
      <c r="F3" s="43"/>
      <c r="H3" s="51" t="s">
        <v>1</v>
      </c>
      <c r="J3" s="43"/>
      <c r="K3" s="43"/>
      <c r="L3" s="43"/>
      <c r="M3" s="43"/>
    </row>
    <row r="4" spans="1:13" s="52" customFormat="1" ht="13">
      <c r="A4" s="43"/>
      <c r="B4" s="43"/>
      <c r="C4" s="43"/>
      <c r="D4" s="43"/>
      <c r="E4" s="43"/>
      <c r="F4" s="43"/>
      <c r="H4" s="51" t="s">
        <v>52</v>
      </c>
      <c r="J4" s="43"/>
      <c r="K4" s="43"/>
      <c r="L4" s="43"/>
      <c r="M4" s="43"/>
    </row>
    <row r="5" spans="1:13" s="52" customFormat="1" ht="13">
      <c r="A5" s="43"/>
      <c r="B5" s="43"/>
      <c r="C5" s="43"/>
      <c r="D5" s="43"/>
      <c r="E5" s="43"/>
      <c r="F5" s="43"/>
      <c r="H5" s="51" t="s">
        <v>2</v>
      </c>
      <c r="J5" s="43"/>
      <c r="K5" s="43"/>
      <c r="L5" s="43"/>
      <c r="M5" s="43"/>
    </row>
    <row r="6" spans="1:13" s="52" customFormat="1" ht="13">
      <c r="A6" s="53" t="s">
        <v>3</v>
      </c>
      <c r="B6" s="44"/>
      <c r="C6" s="44"/>
      <c r="D6" s="44"/>
      <c r="E6" s="43"/>
      <c r="F6" s="43"/>
      <c r="G6" s="43"/>
      <c r="H6" s="43"/>
      <c r="I6" s="43"/>
      <c r="J6" s="43"/>
      <c r="K6" s="45"/>
      <c r="L6" s="45"/>
      <c r="M6" s="45"/>
    </row>
    <row r="7" spans="1:13" ht="30" customHeight="1">
      <c r="A7" s="3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48"/>
    </row>
    <row r="8" spans="1:13" ht="20.25" customHeight="1">
      <c r="A8" s="3" t="s">
        <v>39</v>
      </c>
      <c r="B8" s="3" t="s">
        <v>40</v>
      </c>
      <c r="C8" s="3" t="s">
        <v>41</v>
      </c>
      <c r="D8" s="3" t="s">
        <v>42</v>
      </c>
      <c r="E8" s="3" t="s">
        <v>43</v>
      </c>
      <c r="F8" s="3" t="s">
        <v>44</v>
      </c>
      <c r="G8" s="50" t="s">
        <v>45</v>
      </c>
      <c r="H8" s="3" t="s">
        <v>46</v>
      </c>
      <c r="I8" s="3" t="s">
        <v>47</v>
      </c>
      <c r="J8" s="3" t="s">
        <v>48</v>
      </c>
      <c r="K8" s="3" t="s">
        <v>49</v>
      </c>
      <c r="L8" s="3" t="s">
        <v>50</v>
      </c>
      <c r="M8" s="48"/>
    </row>
    <row r="9" spans="1:13" ht="24" customHeight="1">
      <c r="A9" s="4">
        <v>44060.884027777778</v>
      </c>
      <c r="B9" s="4">
        <v>44062.557638888888</v>
      </c>
      <c r="C9" s="5">
        <v>1</v>
      </c>
      <c r="D9" s="6" t="s">
        <v>16</v>
      </c>
      <c r="E9" s="7">
        <v>837</v>
      </c>
      <c r="F9" s="8">
        <f>(B9-A9)*24</f>
        <v>40.166666666627862</v>
      </c>
      <c r="G9" s="9">
        <f>E9*F9</f>
        <v>33619.49999996752</v>
      </c>
      <c r="H9" s="10">
        <f>I27</f>
        <v>14.761757620344799</v>
      </c>
      <c r="I9" s="11">
        <f>G9*H9</f>
        <v>496282.9103167025</v>
      </c>
      <c r="J9" s="10">
        <f>A19</f>
        <v>4.9870624525709131</v>
      </c>
      <c r="K9" s="11">
        <f>J9*G9</f>
        <v>167662.54612404582</v>
      </c>
      <c r="L9" s="11">
        <f>I9-K9</f>
        <v>328620.36419265671</v>
      </c>
      <c r="M9" s="48"/>
    </row>
    <row r="10" spans="1:13" ht="24" customHeight="1">
      <c r="A10" s="4">
        <v>44062.557638888888</v>
      </c>
      <c r="B10" s="4">
        <v>44063.761111111111</v>
      </c>
      <c r="C10" s="5">
        <v>2</v>
      </c>
      <c r="D10" s="6" t="s">
        <v>17</v>
      </c>
      <c r="E10" s="7">
        <v>837</v>
      </c>
      <c r="F10" s="8">
        <f>(B10-A10)*24</f>
        <v>28.883333333360497</v>
      </c>
      <c r="G10" s="9">
        <f>E10*F10</f>
        <v>24175.350000022736</v>
      </c>
      <c r="H10" s="10">
        <f>H9</f>
        <v>14.761757620344799</v>
      </c>
      <c r="I10" s="11">
        <f>G10*H10</f>
        <v>356870.65708733827</v>
      </c>
      <c r="J10" s="10">
        <f>J9</f>
        <v>4.9870624525709131</v>
      </c>
      <c r="K10" s="11">
        <f>J10*G10</f>
        <v>120563.98026287361</v>
      </c>
      <c r="L10" s="11">
        <f>I10-K10</f>
        <v>236306.67682446467</v>
      </c>
      <c r="M10" s="48"/>
    </row>
    <row r="11" spans="1:13" ht="24" customHeight="1">
      <c r="A11" s="4">
        <v>44063.761805555558</v>
      </c>
      <c r="B11" s="4">
        <v>44063.995833333334</v>
      </c>
      <c r="C11" s="5">
        <v>3</v>
      </c>
      <c r="D11" s="6" t="s">
        <v>18</v>
      </c>
      <c r="E11" s="7">
        <v>755.44</v>
      </c>
      <c r="F11" s="8">
        <f>(B11-A11)*24</f>
        <v>5.6166666666395031</v>
      </c>
      <c r="G11" s="9">
        <f>E11*F11</f>
        <v>4243.0546666461469</v>
      </c>
      <c r="H11" s="10">
        <f>H10</f>
        <v>14.761757620344799</v>
      </c>
      <c r="I11" s="11">
        <f>G11*H11</f>
        <v>62634.94455890332</v>
      </c>
      <c r="J11" s="10">
        <f>J10</f>
        <v>4.9870624525709131</v>
      </c>
      <c r="K11" s="11">
        <f>J11*G11</f>
        <v>21160.378612236793</v>
      </c>
      <c r="L11" s="11">
        <f>I11-K11</f>
        <v>41474.565946666524</v>
      </c>
      <c r="M11" s="48"/>
    </row>
    <row r="12" spans="1:13" ht="24" customHeight="1">
      <c r="A12" s="4">
        <v>44063.995833333334</v>
      </c>
      <c r="B12" s="4">
        <v>44067.54583333333</v>
      </c>
      <c r="C12" s="5">
        <v>4</v>
      </c>
      <c r="D12" s="6" t="s">
        <v>19</v>
      </c>
      <c r="E12" s="7">
        <v>837</v>
      </c>
      <c r="F12" s="8">
        <f>(B12-A12)*24</f>
        <v>85.199999999895226</v>
      </c>
      <c r="G12" s="9">
        <f>E12*F12</f>
        <v>71312.399999912304</v>
      </c>
      <c r="H12" s="10">
        <f>H11</f>
        <v>14.761757620344799</v>
      </c>
      <c r="I12" s="11">
        <f>G12*H12</f>
        <v>1052696.3641237819</v>
      </c>
      <c r="J12" s="10">
        <f>J11</f>
        <v>4.9870624525709131</v>
      </c>
      <c r="K12" s="11">
        <f>J12*G12</f>
        <v>355639.39244228066</v>
      </c>
      <c r="L12" s="11">
        <f>I12-K12</f>
        <v>697056.97168150125</v>
      </c>
      <c r="M12" s="48"/>
    </row>
    <row r="13" spans="1:13" ht="24" customHeight="1">
      <c r="A13" s="4">
        <v>44067.546527777777</v>
      </c>
      <c r="B13" s="4">
        <v>44068.50</v>
      </c>
      <c r="C13" s="5">
        <v>5</v>
      </c>
      <c r="D13" s="6" t="s">
        <v>20</v>
      </c>
      <c r="E13" s="7">
        <v>737</v>
      </c>
      <c r="F13" s="8">
        <f>(B13-A13)*24</f>
        <v>22.883333333360497</v>
      </c>
      <c r="G13" s="9">
        <f>E13*F13</f>
        <v>16865.016666686686</v>
      </c>
      <c r="H13" s="10">
        <f>H12</f>
        <v>14.761757620344799</v>
      </c>
      <c r="I13" s="11">
        <f>G13*H13</f>
        <v>248957.28829670424</v>
      </c>
      <c r="J13" s="10">
        <f>J12</f>
        <v>4.9870624525709131</v>
      </c>
      <c r="K13" s="11">
        <f>J13*G13</f>
        <v>84106.891380415836</v>
      </c>
      <c r="L13" s="11">
        <f>I13-K13</f>
        <v>164850.39691628842</v>
      </c>
      <c r="M13" s="48"/>
    </row>
    <row r="14" spans="1:13" ht="13.75" customHeight="1">
      <c r="A14" s="12"/>
      <c r="B14" s="12"/>
      <c r="C14" s="13"/>
      <c r="D14" s="14"/>
      <c r="E14" s="15"/>
      <c r="F14" s="16">
        <f>SUM(F9:F13)</f>
        <v>182.74999999988359</v>
      </c>
      <c r="G14" s="17">
        <f>SUM(G9:G13)</f>
        <v>150215.32133323539</v>
      </c>
      <c r="H14" s="18"/>
      <c r="I14" s="19"/>
      <c r="J14" s="18"/>
      <c r="K14" s="19"/>
      <c r="L14" s="20">
        <f>SUM(L9:L13)</f>
        <v>1468308.9755615776</v>
      </c>
      <c r="M14" s="48"/>
    </row>
    <row r="15" spans="1:13" ht="13.75" customHeight="1">
      <c r="A15" s="54" t="s">
        <v>21</v>
      </c>
      <c r="B15" s="55"/>
      <c r="C15" s="13"/>
      <c r="D15" s="14"/>
      <c r="E15" s="15"/>
      <c r="F15" s="21"/>
      <c r="G15" s="22"/>
      <c r="H15" s="18"/>
      <c r="I15" s="19"/>
      <c r="J15" s="18"/>
      <c r="K15" s="19"/>
      <c r="L15" s="23">
        <f>(L14/F14)*24</f>
        <v>192828.53851436556</v>
      </c>
      <c r="M15" s="48"/>
    </row>
    <row r="16" spans="1:13" ht="13.75" customHeight="1">
      <c r="A16" s="24" t="s">
        <v>22</v>
      </c>
      <c r="B16" s="24" t="s">
        <v>23</v>
      </c>
      <c r="C16" s="13"/>
      <c r="D16" s="14"/>
      <c r="E16" s="15"/>
      <c r="F16" s="25"/>
      <c r="G16" s="26"/>
      <c r="H16" s="18"/>
      <c r="I16" s="19"/>
      <c r="J16" s="18"/>
      <c r="K16" s="19"/>
      <c r="L16" s="27"/>
      <c r="M16" s="48"/>
    </row>
    <row r="17" spans="1:13" ht="13.75" customHeight="1">
      <c r="A17" s="28">
        <v>0.46872918851397199</v>
      </c>
      <c r="B17" s="29">
        <v>10639.538937998646</v>
      </c>
      <c r="C17" s="1"/>
      <c r="D17" s="1"/>
      <c r="E17" s="1"/>
      <c r="F17" s="1"/>
      <c r="G17" s="1"/>
      <c r="H17" s="1"/>
      <c r="I17" s="1"/>
      <c r="J17" s="1"/>
      <c r="K17" s="2"/>
      <c r="L17" s="30"/>
      <c r="M17" s="48"/>
    </row>
    <row r="18" spans="1:13" ht="13.75" customHeight="1">
      <c r="A18" s="56" t="s">
        <v>24</v>
      </c>
      <c r="B18" s="56"/>
      <c r="C18" s="1"/>
      <c r="D18" s="1"/>
      <c r="E18" s="1"/>
      <c r="F18" s="1"/>
      <c r="G18" s="1"/>
      <c r="H18" s="1"/>
      <c r="I18" s="1"/>
      <c r="J18" s="1"/>
      <c r="K18" s="1"/>
      <c r="L18" s="1"/>
      <c r="M18" s="48"/>
    </row>
    <row r="19" spans="1:13" ht="13.75" customHeight="1">
      <c r="A19" s="57">
        <f>(A17*B17)/1000</f>
        <v>4.9870624525709131</v>
      </c>
      <c r="B19" s="57"/>
      <c r="C19" s="1"/>
      <c r="D19" s="1"/>
      <c r="E19" s="1"/>
      <c r="F19" s="1"/>
      <c r="G19" s="1"/>
      <c r="H19" s="1"/>
      <c r="I19" s="1"/>
      <c r="J19" s="1"/>
      <c r="K19" s="1"/>
      <c r="L19" s="30"/>
      <c r="M19" s="48"/>
    </row>
    <row r="20" spans="1:13" ht="13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31"/>
      <c r="L20" s="1"/>
      <c r="M20" s="48"/>
    </row>
    <row r="21" spans="1:13" ht="13.75" customHeight="1">
      <c r="A21" s="54" t="s">
        <v>25</v>
      </c>
      <c r="B21" s="58"/>
      <c r="C21" s="58"/>
      <c r="D21" s="58"/>
      <c r="E21" s="58"/>
      <c r="F21" s="58"/>
      <c r="G21" s="58"/>
      <c r="H21" s="58"/>
      <c r="I21" s="55"/>
      <c r="J21" s="1"/>
      <c r="K21" s="31"/>
      <c r="L21" s="1"/>
      <c r="M21" s="46"/>
    </row>
    <row r="22" spans="1:13" ht="13.75" customHeight="1">
      <c r="A22" s="24" t="s">
        <v>26</v>
      </c>
      <c r="B22" s="24" t="s">
        <v>27</v>
      </c>
      <c r="C22" s="24" t="s">
        <v>28</v>
      </c>
      <c r="D22" s="24" t="s">
        <v>29</v>
      </c>
      <c r="E22" s="24" t="s">
        <v>30</v>
      </c>
      <c r="F22" s="24" t="s">
        <v>31</v>
      </c>
      <c r="G22" s="24" t="s">
        <v>32</v>
      </c>
      <c r="H22" s="24" t="s">
        <v>30</v>
      </c>
      <c r="I22" s="24" t="s">
        <v>33</v>
      </c>
      <c r="J22" s="1"/>
      <c r="K22" s="1"/>
      <c r="L22" s="1"/>
      <c r="M22" s="46"/>
    </row>
    <row r="23" spans="1:13" ht="13.75" customHeight="1">
      <c r="A23" s="32" t="s">
        <v>34</v>
      </c>
      <c r="B23" s="33">
        <v>2585.8200000000002</v>
      </c>
      <c r="C23" s="34">
        <f>B23/$B$27</f>
        <v>0.00025207667489631798</v>
      </c>
      <c r="D23" s="35">
        <v>340645.31</v>
      </c>
      <c r="E23" s="36">
        <f>D23/B23</f>
        <v>131.73589422310911</v>
      </c>
      <c r="F23" s="35">
        <v>0</v>
      </c>
      <c r="G23" s="35">
        <f>D23-F23</f>
        <v>340645.31</v>
      </c>
      <c r="H23" s="36">
        <f>G23/B23</f>
        <v>131.73589422310911</v>
      </c>
      <c r="I23" s="36">
        <f>H23*C23</f>
        <v>0.033207546180254413</v>
      </c>
      <c r="J23" s="1"/>
      <c r="K23" s="1"/>
      <c r="L23" s="1"/>
      <c r="M23" s="46"/>
    </row>
    <row r="24" spans="1:13" ht="13.75" customHeight="1">
      <c r="A24" s="32" t="s">
        <v>35</v>
      </c>
      <c r="B24" s="33">
        <v>2842.6803748483244</v>
      </c>
      <c r="C24" s="34">
        <f>B24/$B$27</f>
        <v>0.00027711651108150773</v>
      </c>
      <c r="D24" s="35">
        <v>355147.63929999998</v>
      </c>
      <c r="E24" s="36">
        <f t="shared" si="0" ref="E24:E26">D24/B24</f>
        <v>124.93407364482525</v>
      </c>
      <c r="F24" s="35">
        <v>0</v>
      </c>
      <c r="G24" s="35">
        <f t="shared" si="1" ref="G24:G26">D24-F24</f>
        <v>355147.63929999998</v>
      </c>
      <c r="H24" s="36">
        <f t="shared" si="2" ref="H24:H26">G24/B24</f>
        <v>124.93407364482525</v>
      </c>
      <c r="I24" s="36">
        <f>H24*C24</f>
        <v>0.034621294603654117</v>
      </c>
      <c r="J24" s="1"/>
      <c r="K24" s="1"/>
      <c r="L24" s="1"/>
      <c r="M24" s="46"/>
    </row>
    <row r="25" spans="1:13" ht="13.75" customHeight="1">
      <c r="A25" s="32" t="s">
        <v>36</v>
      </c>
      <c r="B25" s="33">
        <v>183829.94962515167</v>
      </c>
      <c r="C25" s="34">
        <f>B25/$B$27</f>
        <v>0.017920521323164747</v>
      </c>
      <c r="D25" s="35">
        <v>5989567.4299999997</v>
      </c>
      <c r="E25" s="36">
        <f t="shared" si="0"/>
        <v>32.582108857742433</v>
      </c>
      <c r="F25" s="35">
        <v>0</v>
      </c>
      <c r="G25" s="35">
        <f t="shared" si="1"/>
        <v>5989567.4299999997</v>
      </c>
      <c r="H25" s="36">
        <f t="shared" si="2"/>
        <v>32.582108857742433</v>
      </c>
      <c r="I25" s="36">
        <f>H25*C25</f>
        <v>0.58388837653884829</v>
      </c>
      <c r="J25" s="1"/>
      <c r="K25" s="1"/>
      <c r="L25" s="1"/>
      <c r="M25" s="46"/>
    </row>
    <row r="26" spans="1:13" ht="13.75" customHeight="1">
      <c r="A26" s="32" t="s">
        <v>37</v>
      </c>
      <c r="B26" s="33">
        <v>10068810.850000002</v>
      </c>
      <c r="C26" s="34">
        <f>B26/$B$27</f>
        <v>0.98155028549085754</v>
      </c>
      <c r="D26" s="35">
        <v>232689230.74000004</v>
      </c>
      <c r="E26" s="36">
        <f t="shared" si="0"/>
        <v>23.109901874857446</v>
      </c>
      <c r="F26" s="35">
        <v>87947458.459999993</v>
      </c>
      <c r="G26" s="35">
        <f t="shared" si="1"/>
        <v>144741772.28000003</v>
      </c>
      <c r="H26" s="36">
        <f t="shared" si="2"/>
        <v>14.37525984312239</v>
      </c>
      <c r="I26" s="36">
        <f>H26*C26</f>
        <v>14.110040403022042</v>
      </c>
      <c r="J26" s="1"/>
      <c r="K26" s="1"/>
      <c r="L26" s="1"/>
      <c r="M26" s="46"/>
    </row>
    <row r="27" spans="1:13" ht="13.75" customHeight="1">
      <c r="A27" s="37" t="s">
        <v>38</v>
      </c>
      <c r="B27" s="38">
        <f>SUM(B23:B26)</f>
        <v>10258069.300000001</v>
      </c>
      <c r="C27" s="39">
        <f>SUM(C23:C26)</f>
        <v>1.0000000000000002</v>
      </c>
      <c r="D27" s="20">
        <f>SUM(D23:D26)</f>
        <v>239374591.11930004</v>
      </c>
      <c r="E27" s="40"/>
      <c r="F27" s="20">
        <f>SUM(F23:F26)</f>
        <v>87947458.459999993</v>
      </c>
      <c r="G27" s="20">
        <f>SUM(G23:G26)</f>
        <v>151427132.65930003</v>
      </c>
      <c r="H27" s="41"/>
      <c r="I27" s="42">
        <f>SUM(I23:I26)</f>
        <v>14.761757620344799</v>
      </c>
      <c r="J27" s="1"/>
      <c r="K27" s="1"/>
      <c r="L27" s="1"/>
      <c r="M27" s="46"/>
    </row>
    <row r="28" spans="1:13" ht="13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46"/>
    </row>
    <row r="29" spans="1:12" ht="13.75" customHeight="1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</row>
    <row r="30" spans="1:12" ht="13.75" customHeight="1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spans="1:12" ht="13.75" customHeight="1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12" ht="14.15" customHeight="1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12" ht="14.15" customHeight="1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1:12" ht="14.15" customHeight="1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ht="14.15" customHeight="1"/>
  </sheetData>
  <mergeCells count="4">
    <mergeCell ref="A15:B15"/>
    <mergeCell ref="A18:B18"/>
    <mergeCell ref="A19:B19"/>
    <mergeCell ref="A21:I21"/>
  </mergeCells>
  <pageMargins left="0.7" right="0.7" top="0.75" bottom="0.75" header="0.3" footer="0.3"/>
  <pageSetup orientation="landscape" scale="70"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3B9348086E1545BB5A8B3217A89AA7" ma:contentTypeVersion="" ma:contentTypeDescription="Create a new document." ma:contentTypeScope="" ma:versionID="d9e0691c922ce098adc584b6a071e551">
  <xsd:schema xmlns:xsd="http://www.w3.org/2001/XMLSchema" xmlns:xs="http://www.w3.org/2001/XMLSchema" xmlns:p="http://schemas.microsoft.com/office/2006/metadata/properties" xmlns:ns2="c85253b9-0a55-49a1-98ad-b5b6252d7079" xmlns:ns3="90B1B344-4220-4913-86D9-22832AB1580E" xmlns:ns4="8b86ae58-4ff9-4300-8876-bb89783e485c" xmlns:ns5="d45cdb80-29a5-403f-961d-5d96f3e310b8" targetNamespace="http://schemas.microsoft.com/office/2006/metadata/properties" ma:root="true" ma:fieldsID="d4a4bd3e61a7df471baad96e7eabfe2f" ns2:_="" ns3:_="" ns4:_="" ns5:_="">
    <xsd:import namespace="c85253b9-0a55-49a1-98ad-b5b6252d7079"/>
    <xsd:import namespace="90B1B344-4220-4913-86D9-22832AB1580E"/>
    <xsd:import namespace="8b86ae58-4ff9-4300-8876-bb89783e485c"/>
    <xsd:import namespace="d45cdb80-29a5-403f-961d-5d96f3e310b8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B1B344-4220-4913-86D9-22832AB1580E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5cdb80-29a5-403f-961d-5d96f3e310b8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Subjects xmlns="8b86ae58-4ff9-4300-8876-bb89783e485c" xsi:nil="true"/>
    <Document_x0020_Status xmlns="c85253b9-0a55-49a1-98ad-b5b6252d7079">Draft</Document_x0020_Status>
    <CaseNumber xmlns="8b86ae58-4ff9-4300-8876-bb89783e485c" xsi:nil="true"/>
    <Comments xmlns="c85253b9-0a55-49a1-98ad-b5b6252d7079" xsi:nil="true"/>
    <CaseJurisdiction xmlns="8b86ae58-4ff9-4300-8876-bb89783e485c" xsi:nil="true"/>
    <SRCH_DRItemNumber xmlns="8b86ae58-4ff9-4300-8876-bb89783e485c" xsi:nil="true"/>
    <MB xmlns="90B1B344-4220-4913-86D9-22832AB1580E">0</MB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>DRI</SRCH_ObjectType>
    <SRCH_DRSetNumber xmlns="8b86ae58-4ff9-4300-8876-bb89783e485c" xsi:nil="true"/>
    <Sequence_x0020_Number xmlns="90B1B344-4220-4913-86D9-22832AB1580E" xsi:nil="true"/>
    <SRCH_DocketId xmlns="8b86ae58-4ff9-4300-8876-bb89783e485c">214</SRCH_DocketId>
    <Pgs xmlns="90B1B344-4220-4913-86D9-22832AB1580E">1</Pgs>
    <CaseType xmlns="8b86ae58-4ff9-4300-8876-bb89783e485c" xsi:nil="true"/>
    <Document_x0020_Type xmlns="c85253b9-0a55-49a1-98ad-b5b6252d7079">Question</Document_x0020_Type>
    <CasePracticeArea xmlns="8b86ae58-4ff9-4300-8876-bb89783e485c" xsi:nil="true"/>
    <SRCH_DrSiteId xmlns="8b86ae58-4ff9-4300-8876-bb89783e485c" xsi:nil="true"/>
  </documentManagement>
</p:properties>
</file>

<file path=customXml/itemProps1.xml><?xml version="1.0" encoding="utf-8"?>
<ds:datastoreItem xmlns:ds="http://schemas.openxmlformats.org/officeDocument/2006/customXml" ds:itemID="{C8AE121A-AB88-4544-A5F5-0C4CF6D549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90B1B344-4220-4913-86D9-22832AB1580E"/>
    <ds:schemaRef ds:uri="8b86ae58-4ff9-4300-8876-bb89783e485c"/>
    <ds:schemaRef ds:uri="d45cdb80-29a5-403f-961d-5d96f3e310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E83A76-BC77-45BD-8A07-B58C65E5AF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CB8DB0-9BEA-4A24-ACFF-87EA2E22B3F6}">
  <ds:schemaRefs>
    <ds:schemaRef ds:uri="http://schemas.microsoft.com/office/2006/documentManagement/types"/>
    <ds:schemaRef ds:uri="90B1B344-4220-4913-86D9-22832AB1580E"/>
    <ds:schemaRef ds:uri="http://purl.org/dc/elements/1.1/"/>
    <ds:schemaRef ds:uri="http://schemas.microsoft.com/office/2006/metadata/properties"/>
    <ds:schemaRef ds:uri="http://schemas.microsoft.com/office/infopath/2007/PartnerControls"/>
    <ds:schemaRef ds:uri="c85253b9-0a55-49a1-98ad-b5b6252d7079"/>
    <ds:schemaRef ds:uri="http://schemas.openxmlformats.org/package/2006/metadata/core-properties"/>
    <ds:schemaRef ds:uri="http://purl.org/dc/terms/"/>
    <ds:schemaRef ds:uri="8b86ae58-4ff9-4300-8876-bb89783e485c"/>
    <ds:schemaRef ds:uri="d45cdb80-29a5-403f-961d-5d96f3e310b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