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BC52AD99-6DE9-4279-88F1-8BFE1E71D0F8}" xr6:coauthVersionLast="46" xr6:coauthVersionMax="46" xr10:uidLastSave="{00000000-0000-0000-0000-000000000000}"/>
  <bookViews>
    <workbookView xWindow="30765" yWindow="1965" windowWidth="21600" windowHeight="11385" activeTab="1" xr2:uid="{6912CAF3-E7D8-4449-A57E-BDEE62FF10D6}"/>
  </bookViews>
  <sheets>
    <sheet name="customers" sheetId="1" r:id="rId1"/>
    <sheet name="therm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5" i="2" l="1"/>
  <c r="Y44" i="2"/>
  <c r="Y43" i="2"/>
  <c r="Y42" i="2"/>
  <c r="Y38" i="2"/>
  <c r="Y37" i="2"/>
  <c r="Y36" i="2"/>
  <c r="Y35" i="2"/>
  <c r="Y34" i="2"/>
  <c r="Y32" i="2"/>
  <c r="Y31" i="2"/>
  <c r="Y29" i="2"/>
  <c r="Y28" i="2"/>
  <c r="Y27" i="2"/>
  <c r="Y26" i="2"/>
  <c r="Y25" i="2"/>
  <c r="Y24" i="2"/>
  <c r="Y23" i="2"/>
  <c r="Y22" i="2"/>
  <c r="Y20" i="2"/>
  <c r="Y19" i="2"/>
  <c r="Y18" i="2"/>
  <c r="Y17" i="2"/>
  <c r="Y16" i="2"/>
  <c r="Y15" i="2"/>
  <c r="Y14" i="2"/>
  <c r="Y12" i="2"/>
  <c r="Y11" i="2"/>
  <c r="Y10" i="2"/>
  <c r="X10" i="2"/>
  <c r="AH44" i="2"/>
  <c r="AH43" i="2"/>
  <c r="AH42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2" i="2"/>
  <c r="AH20" i="2"/>
  <c r="AH19" i="2"/>
  <c r="AH18" i="2"/>
  <c r="AH17" i="2"/>
  <c r="AH16" i="2"/>
  <c r="AH15" i="2"/>
  <c r="AH14" i="2"/>
  <c r="AH12" i="2"/>
  <c r="AH11" i="2"/>
  <c r="AH10" i="2"/>
  <c r="AG32" i="2"/>
  <c r="AF32" i="2"/>
  <c r="AE32" i="2"/>
  <c r="AD32" i="2"/>
  <c r="AC32" i="2"/>
  <c r="AB32" i="2"/>
  <c r="AA32" i="2"/>
  <c r="X32" i="2"/>
  <c r="W32" i="2"/>
  <c r="V32" i="2"/>
  <c r="U32" i="2"/>
  <c r="T32" i="2"/>
  <c r="S32" i="2"/>
  <c r="R32" i="2"/>
  <c r="AF45" i="1"/>
  <c r="X45" i="1"/>
  <c r="W45" i="1"/>
  <c r="P45" i="1"/>
  <c r="O45" i="1"/>
  <c r="AE45" i="1" s="1"/>
  <c r="N45" i="1"/>
  <c r="V45" i="1" s="1"/>
  <c r="M45" i="1"/>
  <c r="AC45" i="1" s="1"/>
  <c r="L45" i="1"/>
  <c r="T45" i="1" s="1"/>
  <c r="K45" i="1"/>
  <c r="J45" i="1"/>
  <c r="R45" i="1" s="1"/>
  <c r="H45" i="1"/>
  <c r="G45" i="1"/>
  <c r="F45" i="1"/>
  <c r="E45" i="1"/>
  <c r="U45" i="1" s="1"/>
  <c r="D45" i="1"/>
  <c r="C45" i="1"/>
  <c r="S45" i="1" s="1"/>
  <c r="B45" i="1"/>
  <c r="AF32" i="1"/>
  <c r="AE32" i="1"/>
  <c r="AD32" i="1"/>
  <c r="AC32" i="1"/>
  <c r="AB32" i="1"/>
  <c r="AA32" i="1"/>
  <c r="Z32" i="1"/>
  <c r="X32" i="1"/>
  <c r="W32" i="1"/>
  <c r="V32" i="1"/>
  <c r="U32" i="1"/>
  <c r="T32" i="1"/>
  <c r="S32" i="1"/>
  <c r="R32" i="1"/>
  <c r="P43" i="2"/>
  <c r="O43" i="2"/>
  <c r="N43" i="2"/>
  <c r="M43" i="2"/>
  <c r="L43" i="2"/>
  <c r="K43" i="2"/>
  <c r="J43" i="2"/>
  <c r="H43" i="2"/>
  <c r="G43" i="2"/>
  <c r="F43" i="2"/>
  <c r="E43" i="2"/>
  <c r="D43" i="2"/>
  <c r="C43" i="2"/>
  <c r="B43" i="2"/>
  <c r="P42" i="2"/>
  <c r="O42" i="2"/>
  <c r="N42" i="2"/>
  <c r="M42" i="2"/>
  <c r="L42" i="2"/>
  <c r="K42" i="2"/>
  <c r="J42" i="2"/>
  <c r="H42" i="2"/>
  <c r="G42" i="2"/>
  <c r="F42" i="2"/>
  <c r="E42" i="2"/>
  <c r="D42" i="2"/>
  <c r="C42" i="2"/>
  <c r="B42" i="2"/>
  <c r="P43" i="1"/>
  <c r="O43" i="1"/>
  <c r="N43" i="1"/>
  <c r="M43" i="1"/>
  <c r="L43" i="1"/>
  <c r="K43" i="1"/>
  <c r="J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H42" i="1"/>
  <c r="G42" i="1"/>
  <c r="E42" i="1"/>
  <c r="D42" i="1"/>
  <c r="C42" i="1"/>
  <c r="B42" i="1"/>
  <c r="F42" i="1"/>
  <c r="Z45" i="1" l="1"/>
  <c r="AA45" i="1"/>
  <c r="AB45" i="1"/>
  <c r="AD45" i="1"/>
  <c r="P44" i="1"/>
  <c r="O44" i="1"/>
  <c r="N44" i="1"/>
  <c r="M44" i="1"/>
  <c r="L44" i="1"/>
  <c r="K44" i="1"/>
  <c r="J44" i="1"/>
  <c r="H44" i="1"/>
  <c r="F44" i="1"/>
  <c r="E44" i="1"/>
  <c r="D44" i="1"/>
  <c r="C44" i="1"/>
  <c r="B44" i="1"/>
  <c r="G44" i="1"/>
  <c r="P44" i="2"/>
  <c r="P45" i="2" s="1"/>
  <c r="O44" i="2"/>
  <c r="O45" i="2" s="1"/>
  <c r="N44" i="2"/>
  <c r="N45" i="2" s="1"/>
  <c r="M44" i="2"/>
  <c r="M45" i="2" s="1"/>
  <c r="L44" i="2"/>
  <c r="L45" i="2" s="1"/>
  <c r="K44" i="2"/>
  <c r="K45" i="2" s="1"/>
  <c r="J44" i="2"/>
  <c r="H44" i="2"/>
  <c r="H45" i="2" s="1"/>
  <c r="G44" i="2"/>
  <c r="G45" i="2" s="1"/>
  <c r="F44" i="2"/>
  <c r="F45" i="2" s="1"/>
  <c r="E44" i="2"/>
  <c r="E45" i="2" s="1"/>
  <c r="D44" i="2"/>
  <c r="D45" i="2" s="1"/>
  <c r="C44" i="2"/>
  <c r="C45" i="2" s="1"/>
  <c r="B44" i="2"/>
  <c r="B45" i="2" s="1"/>
  <c r="J45" i="2" l="1"/>
  <c r="W45" i="2"/>
  <c r="V45" i="2"/>
  <c r="X45" i="2"/>
  <c r="T45" i="2"/>
  <c r="S45" i="2"/>
  <c r="R45" i="2"/>
  <c r="U45" i="2"/>
  <c r="R17" i="1"/>
  <c r="AF44" i="1"/>
  <c r="V44" i="1"/>
  <c r="U44" i="1"/>
  <c r="AB44" i="1"/>
  <c r="T43" i="1"/>
  <c r="AF43" i="1"/>
  <c r="W43" i="1"/>
  <c r="AC43" i="1"/>
  <c r="U43" i="1"/>
  <c r="X42" i="1"/>
  <c r="T42" i="1"/>
  <c r="AA42" i="1"/>
  <c r="AD44" i="2"/>
  <c r="AB43" i="2"/>
  <c r="R43" i="2"/>
  <c r="X42" i="2"/>
  <c r="X44" i="2"/>
  <c r="W44" i="2"/>
  <c r="V44" i="2"/>
  <c r="U44" i="2"/>
  <c r="AC44" i="2"/>
  <c r="S44" i="2"/>
  <c r="R44" i="2"/>
  <c r="X43" i="2"/>
  <c r="W43" i="2"/>
  <c r="V43" i="2"/>
  <c r="U43" i="2"/>
  <c r="T43" i="2"/>
  <c r="S43" i="2"/>
  <c r="AA43" i="2"/>
  <c r="AG42" i="2"/>
  <c r="W42" i="2"/>
  <c r="V42" i="2"/>
  <c r="U42" i="2"/>
  <c r="T42" i="2"/>
  <c r="S42" i="2"/>
  <c r="R42" i="2"/>
  <c r="T44" i="2"/>
  <c r="R24" i="2"/>
  <c r="S24" i="2"/>
  <c r="T24" i="2"/>
  <c r="U24" i="2"/>
  <c r="V24" i="2"/>
  <c r="W24" i="2"/>
  <c r="X24" i="2"/>
  <c r="AG37" i="2"/>
  <c r="AF37" i="2"/>
  <c r="AE37" i="2"/>
  <c r="AD37" i="2"/>
  <c r="AC37" i="2"/>
  <c r="AB37" i="2"/>
  <c r="AA37" i="2"/>
  <c r="AG36" i="2"/>
  <c r="AF36" i="2"/>
  <c r="AE36" i="2"/>
  <c r="AD36" i="2"/>
  <c r="AC36" i="2"/>
  <c r="AB36" i="2"/>
  <c r="AA36" i="2"/>
  <c r="AG35" i="2"/>
  <c r="AF35" i="2"/>
  <c r="AE35" i="2"/>
  <c r="AD35" i="2"/>
  <c r="AC35" i="2"/>
  <c r="AB35" i="2"/>
  <c r="AA35" i="2"/>
  <c r="AG34" i="2"/>
  <c r="AF34" i="2"/>
  <c r="AE34" i="2"/>
  <c r="AD34" i="2"/>
  <c r="AC34" i="2"/>
  <c r="AB34" i="2"/>
  <c r="AA34" i="2"/>
  <c r="AF37" i="1"/>
  <c r="AE37" i="1"/>
  <c r="AD37" i="1"/>
  <c r="AC37" i="1"/>
  <c r="AB37" i="1"/>
  <c r="AA37" i="1"/>
  <c r="Z37" i="1"/>
  <c r="X37" i="1"/>
  <c r="W37" i="1"/>
  <c r="V37" i="1"/>
  <c r="U37" i="1"/>
  <c r="T37" i="1"/>
  <c r="S37" i="1"/>
  <c r="R37" i="1"/>
  <c r="AF36" i="1"/>
  <c r="AE36" i="1"/>
  <c r="AD36" i="1"/>
  <c r="AC36" i="1"/>
  <c r="AB36" i="1"/>
  <c r="AA36" i="1"/>
  <c r="Z36" i="1"/>
  <c r="X36" i="1"/>
  <c r="W36" i="1"/>
  <c r="V36" i="1"/>
  <c r="U36" i="1"/>
  <c r="T36" i="1"/>
  <c r="S36" i="1"/>
  <c r="R36" i="1"/>
  <c r="AF35" i="1"/>
  <c r="AE35" i="1"/>
  <c r="AD35" i="1"/>
  <c r="AC35" i="1"/>
  <c r="AB35" i="1"/>
  <c r="AA35" i="1"/>
  <c r="Z35" i="1"/>
  <c r="X35" i="1"/>
  <c r="W35" i="1"/>
  <c r="V35" i="1"/>
  <c r="U35" i="1"/>
  <c r="T35" i="1"/>
  <c r="S35" i="1"/>
  <c r="R35" i="1"/>
  <c r="AF34" i="1"/>
  <c r="AE34" i="1"/>
  <c r="AD34" i="1"/>
  <c r="AC34" i="1"/>
  <c r="AB34" i="1"/>
  <c r="AA34" i="1"/>
  <c r="Z34" i="1"/>
  <c r="X34" i="1"/>
  <c r="W34" i="1"/>
  <c r="V34" i="1"/>
  <c r="U34" i="1"/>
  <c r="T34" i="1"/>
  <c r="S34" i="1"/>
  <c r="R34" i="1"/>
  <c r="X37" i="2"/>
  <c r="W37" i="2"/>
  <c r="V37" i="2"/>
  <c r="U37" i="2"/>
  <c r="T37" i="2"/>
  <c r="S37" i="2"/>
  <c r="R37" i="2"/>
  <c r="X36" i="2"/>
  <c r="W36" i="2"/>
  <c r="V36" i="2"/>
  <c r="U36" i="2"/>
  <c r="T36" i="2"/>
  <c r="S36" i="2"/>
  <c r="R36" i="2"/>
  <c r="X35" i="2"/>
  <c r="W35" i="2"/>
  <c r="V35" i="2"/>
  <c r="U35" i="2"/>
  <c r="T35" i="2"/>
  <c r="S35" i="2"/>
  <c r="R35" i="2"/>
  <c r="X34" i="2"/>
  <c r="W34" i="2"/>
  <c r="V34" i="2"/>
  <c r="U34" i="2"/>
  <c r="T34" i="2"/>
  <c r="S34" i="2"/>
  <c r="R34" i="2"/>
  <c r="R26" i="2"/>
  <c r="S26" i="2"/>
  <c r="T26" i="2"/>
  <c r="U26" i="2"/>
  <c r="V26" i="2"/>
  <c r="W26" i="2"/>
  <c r="X26" i="2"/>
  <c r="R27" i="2"/>
  <c r="S27" i="2"/>
  <c r="T27" i="2"/>
  <c r="U27" i="2"/>
  <c r="V27" i="2"/>
  <c r="W27" i="2"/>
  <c r="X27" i="2"/>
  <c r="R28" i="2"/>
  <c r="S28" i="2"/>
  <c r="T28" i="2"/>
  <c r="U28" i="2"/>
  <c r="V28" i="2"/>
  <c r="W28" i="2"/>
  <c r="X28" i="2"/>
  <c r="R29" i="2"/>
  <c r="S29" i="2"/>
  <c r="T29" i="2"/>
  <c r="U29" i="2"/>
  <c r="V29" i="2"/>
  <c r="W29" i="2"/>
  <c r="X29" i="2"/>
  <c r="AA42" i="2" l="1"/>
  <c r="AC43" i="2"/>
  <c r="AE44" i="2"/>
  <c r="AB42" i="2"/>
  <c r="AD43" i="2"/>
  <c r="AF44" i="2"/>
  <c r="AC42" i="2"/>
  <c r="AE43" i="2"/>
  <c r="AG44" i="2"/>
  <c r="AD42" i="2"/>
  <c r="AF43" i="2"/>
  <c r="AE42" i="2"/>
  <c r="AG43" i="2"/>
  <c r="AA44" i="2"/>
  <c r="AF42" i="2"/>
  <c r="AB44" i="2"/>
  <c r="AB42" i="1"/>
  <c r="U42" i="1"/>
  <c r="AC42" i="1"/>
  <c r="R43" i="1"/>
  <c r="W44" i="1"/>
  <c r="V42" i="1"/>
  <c r="S43" i="1"/>
  <c r="X43" i="1"/>
  <c r="W42" i="1"/>
  <c r="AB43" i="1"/>
  <c r="T44" i="1"/>
  <c r="AF42" i="1"/>
  <c r="R44" i="1"/>
  <c r="X44" i="1"/>
  <c r="S42" i="1"/>
  <c r="V43" i="1"/>
  <c r="S44" i="1"/>
  <c r="R42" i="1"/>
  <c r="AE43" i="1"/>
  <c r="AC44" i="1"/>
  <c r="AD43" i="1"/>
  <c r="Z44" i="1"/>
  <c r="Z42" i="1"/>
  <c r="AA44" i="1"/>
  <c r="AD42" i="1"/>
  <c r="Z43" i="1"/>
  <c r="AD44" i="1"/>
  <c r="AE42" i="1"/>
  <c r="AA43" i="1"/>
  <c r="AE44" i="1"/>
  <c r="AG31" i="2"/>
  <c r="AF31" i="2"/>
  <c r="AE31" i="2"/>
  <c r="AD31" i="2"/>
  <c r="AC31" i="2"/>
  <c r="AB31" i="2"/>
  <c r="AA31" i="2"/>
  <c r="AG29" i="2"/>
  <c r="AF29" i="2"/>
  <c r="AE29" i="2"/>
  <c r="AD29" i="2"/>
  <c r="AC29" i="2"/>
  <c r="AB29" i="2"/>
  <c r="AA29" i="2"/>
  <c r="AG28" i="2"/>
  <c r="AF28" i="2"/>
  <c r="AE28" i="2"/>
  <c r="AD28" i="2"/>
  <c r="AC28" i="2"/>
  <c r="AB28" i="2"/>
  <c r="AA28" i="2"/>
  <c r="AG27" i="2"/>
  <c r="AF27" i="2"/>
  <c r="AE27" i="2"/>
  <c r="AD27" i="2"/>
  <c r="AC27" i="2"/>
  <c r="AB27" i="2"/>
  <c r="AA27" i="2"/>
  <c r="AG26" i="2"/>
  <c r="AF26" i="2"/>
  <c r="AE26" i="2"/>
  <c r="AD26" i="2"/>
  <c r="AC26" i="2"/>
  <c r="AB26" i="2"/>
  <c r="AA26" i="2"/>
  <c r="AG25" i="2"/>
  <c r="AF25" i="2"/>
  <c r="AE25" i="2"/>
  <c r="AD25" i="2"/>
  <c r="AC25" i="2"/>
  <c r="AB25" i="2"/>
  <c r="AA25" i="2"/>
  <c r="AG24" i="2"/>
  <c r="AF24" i="2"/>
  <c r="AE24" i="2"/>
  <c r="AD24" i="2"/>
  <c r="AC24" i="2"/>
  <c r="AB24" i="2"/>
  <c r="AA24" i="2"/>
  <c r="AG23" i="2"/>
  <c r="AF23" i="2"/>
  <c r="AE23" i="2"/>
  <c r="AD23" i="2"/>
  <c r="AC23" i="2"/>
  <c r="AB23" i="2"/>
  <c r="AA23" i="2"/>
  <c r="AG22" i="2"/>
  <c r="AF22" i="2"/>
  <c r="AE22" i="2"/>
  <c r="AD22" i="2"/>
  <c r="AC22" i="2"/>
  <c r="AB22" i="2"/>
  <c r="AA22" i="2"/>
  <c r="AG20" i="2"/>
  <c r="AF20" i="2"/>
  <c r="AE20" i="2"/>
  <c r="AD20" i="2"/>
  <c r="AC20" i="2"/>
  <c r="AB20" i="2"/>
  <c r="AA20" i="2"/>
  <c r="AG19" i="2"/>
  <c r="AF19" i="2"/>
  <c r="AE19" i="2"/>
  <c r="AD19" i="2"/>
  <c r="AC19" i="2"/>
  <c r="AB19" i="2"/>
  <c r="AA19" i="2"/>
  <c r="AG18" i="2"/>
  <c r="AF18" i="2"/>
  <c r="AE18" i="2"/>
  <c r="AD18" i="2"/>
  <c r="AC18" i="2"/>
  <c r="AB18" i="2"/>
  <c r="AA18" i="2"/>
  <c r="AG17" i="2"/>
  <c r="AF17" i="2"/>
  <c r="AE17" i="2"/>
  <c r="AD17" i="2"/>
  <c r="AC17" i="2"/>
  <c r="AB17" i="2"/>
  <c r="AA17" i="2"/>
  <c r="AG16" i="2"/>
  <c r="AF16" i="2"/>
  <c r="AE16" i="2"/>
  <c r="AD16" i="2"/>
  <c r="AC16" i="2"/>
  <c r="AB16" i="2"/>
  <c r="AA16" i="2"/>
  <c r="AG15" i="2"/>
  <c r="AF15" i="2"/>
  <c r="AE15" i="2"/>
  <c r="AD15" i="2"/>
  <c r="AC15" i="2"/>
  <c r="AB15" i="2"/>
  <c r="AA15" i="2"/>
  <c r="AG14" i="2"/>
  <c r="AF14" i="2"/>
  <c r="AE14" i="2"/>
  <c r="AD14" i="2"/>
  <c r="AC14" i="2"/>
  <c r="AB14" i="2"/>
  <c r="AA14" i="2"/>
  <c r="AG12" i="2"/>
  <c r="AF12" i="2"/>
  <c r="AE12" i="2"/>
  <c r="AD12" i="2"/>
  <c r="AC12" i="2"/>
  <c r="AB12" i="2"/>
  <c r="AA12" i="2"/>
  <c r="AG11" i="2"/>
  <c r="AF11" i="2"/>
  <c r="AE11" i="2"/>
  <c r="AD11" i="2"/>
  <c r="AC11" i="2"/>
  <c r="AB11" i="2"/>
  <c r="AA11" i="2"/>
  <c r="AG10" i="2"/>
  <c r="AF10" i="2"/>
  <c r="AE10" i="2"/>
  <c r="AD10" i="2"/>
  <c r="AC10" i="2"/>
  <c r="AB10" i="2"/>
  <c r="AA10" i="2"/>
  <c r="AF31" i="1"/>
  <c r="AE31" i="1"/>
  <c r="AD31" i="1"/>
  <c r="AC31" i="1"/>
  <c r="AB31" i="1"/>
  <c r="AA31" i="1"/>
  <c r="Z31" i="1"/>
  <c r="AF29" i="1"/>
  <c r="AE29" i="1"/>
  <c r="AD29" i="1"/>
  <c r="AC29" i="1"/>
  <c r="AB29" i="1"/>
  <c r="AA29" i="1"/>
  <c r="Z29" i="1"/>
  <c r="AF28" i="1"/>
  <c r="AE28" i="1"/>
  <c r="AD28" i="1"/>
  <c r="AC28" i="1"/>
  <c r="AB28" i="1"/>
  <c r="AA28" i="1"/>
  <c r="Z28" i="1"/>
  <c r="AF27" i="1"/>
  <c r="AE27" i="1"/>
  <c r="AD27" i="1"/>
  <c r="AC27" i="1"/>
  <c r="AB27" i="1"/>
  <c r="AA27" i="1"/>
  <c r="Z27" i="1"/>
  <c r="AF26" i="1"/>
  <c r="AE26" i="1"/>
  <c r="AD26" i="1"/>
  <c r="AC26" i="1"/>
  <c r="AB26" i="1"/>
  <c r="AA26" i="1"/>
  <c r="Z26" i="1"/>
  <c r="AF25" i="1"/>
  <c r="AE25" i="1"/>
  <c r="AD25" i="1"/>
  <c r="AC25" i="1"/>
  <c r="AB25" i="1"/>
  <c r="AA25" i="1"/>
  <c r="Z25" i="1"/>
  <c r="AF24" i="1"/>
  <c r="AE24" i="1"/>
  <c r="AD24" i="1"/>
  <c r="AC24" i="1"/>
  <c r="AB24" i="1"/>
  <c r="AA24" i="1"/>
  <c r="Z24" i="1"/>
  <c r="AF23" i="1"/>
  <c r="AE23" i="1"/>
  <c r="AD23" i="1"/>
  <c r="AC23" i="1"/>
  <c r="AB23" i="1"/>
  <c r="AA23" i="1"/>
  <c r="Z23" i="1"/>
  <c r="AF22" i="1"/>
  <c r="AE22" i="1"/>
  <c r="AD22" i="1"/>
  <c r="AC22" i="1"/>
  <c r="AB22" i="1"/>
  <c r="AA22" i="1"/>
  <c r="Z22" i="1"/>
  <c r="AF20" i="1"/>
  <c r="AE20" i="1"/>
  <c r="AD20" i="1"/>
  <c r="AC20" i="1"/>
  <c r="AB20" i="1"/>
  <c r="AA20" i="1"/>
  <c r="Z20" i="1"/>
  <c r="AF19" i="1"/>
  <c r="AE19" i="1"/>
  <c r="AD19" i="1"/>
  <c r="AC19" i="1"/>
  <c r="AB19" i="1"/>
  <c r="AA19" i="1"/>
  <c r="Z19" i="1"/>
  <c r="AF18" i="1"/>
  <c r="AE18" i="1"/>
  <c r="AD18" i="1"/>
  <c r="AC18" i="1"/>
  <c r="AB18" i="1"/>
  <c r="AA18" i="1"/>
  <c r="Z18" i="1"/>
  <c r="AF17" i="1"/>
  <c r="AE17" i="1"/>
  <c r="AD17" i="1"/>
  <c r="AC17" i="1"/>
  <c r="AB17" i="1"/>
  <c r="AA17" i="1"/>
  <c r="Z17" i="1"/>
  <c r="AF16" i="1"/>
  <c r="AE16" i="1"/>
  <c r="AD16" i="1"/>
  <c r="AC16" i="1"/>
  <c r="AB16" i="1"/>
  <c r="AA16" i="1"/>
  <c r="Z16" i="1"/>
  <c r="AF15" i="1"/>
  <c r="AE15" i="1"/>
  <c r="AD15" i="1"/>
  <c r="AC15" i="1"/>
  <c r="AB15" i="1"/>
  <c r="AA15" i="1"/>
  <c r="Z15" i="1"/>
  <c r="AF14" i="1"/>
  <c r="AE14" i="1"/>
  <c r="AD14" i="1"/>
  <c r="AC14" i="1"/>
  <c r="AB14" i="1"/>
  <c r="AA14" i="1"/>
  <c r="Z14" i="1"/>
  <c r="Z12" i="1"/>
  <c r="AA12" i="1"/>
  <c r="AB12" i="1"/>
  <c r="AC12" i="1"/>
  <c r="AD12" i="1"/>
  <c r="AE12" i="1"/>
  <c r="AF12" i="1"/>
  <c r="Z11" i="1"/>
  <c r="AA11" i="1"/>
  <c r="AB11" i="1"/>
  <c r="AC11" i="1"/>
  <c r="AD11" i="1"/>
  <c r="AE11" i="1"/>
  <c r="AF11" i="1"/>
  <c r="AF10" i="1"/>
  <c r="AE10" i="1"/>
  <c r="AD10" i="1"/>
  <c r="AC10" i="1"/>
  <c r="AB10" i="1"/>
  <c r="AA10" i="1"/>
  <c r="Z10" i="1"/>
  <c r="R10" i="2" l="1"/>
  <c r="R20" i="2"/>
  <c r="S20" i="2"/>
  <c r="T20" i="2"/>
  <c r="U20" i="2"/>
  <c r="V20" i="2"/>
  <c r="W20" i="2"/>
  <c r="X20" i="2"/>
  <c r="R20" i="1"/>
  <c r="S20" i="1"/>
  <c r="T20" i="1"/>
  <c r="U20" i="1"/>
  <c r="V20" i="1"/>
  <c r="W20" i="1"/>
  <c r="X20" i="1"/>
  <c r="R12" i="1"/>
  <c r="X31" i="1"/>
  <c r="W31" i="1"/>
  <c r="V31" i="1"/>
  <c r="U31" i="1"/>
  <c r="T31" i="1"/>
  <c r="S31" i="1"/>
  <c r="R31" i="1"/>
  <c r="X25" i="1"/>
  <c r="W25" i="1"/>
  <c r="V25" i="1"/>
  <c r="U25" i="1"/>
  <c r="T25" i="1"/>
  <c r="S25" i="1"/>
  <c r="R25" i="1"/>
  <c r="X23" i="1"/>
  <c r="W23" i="1"/>
  <c r="V23" i="1"/>
  <c r="U23" i="1"/>
  <c r="T23" i="1"/>
  <c r="S23" i="1"/>
  <c r="R23" i="1"/>
  <c r="X22" i="1"/>
  <c r="W22" i="1"/>
  <c r="V22" i="1"/>
  <c r="U22" i="1"/>
  <c r="T22" i="1"/>
  <c r="S22" i="1"/>
  <c r="R22" i="1"/>
  <c r="X19" i="1"/>
  <c r="W19" i="1"/>
  <c r="V19" i="1"/>
  <c r="U19" i="1"/>
  <c r="T19" i="1"/>
  <c r="S19" i="1"/>
  <c r="R19" i="1"/>
  <c r="X18" i="1"/>
  <c r="W18" i="1"/>
  <c r="V18" i="1"/>
  <c r="U18" i="1"/>
  <c r="T18" i="1"/>
  <c r="S18" i="1"/>
  <c r="R18" i="1"/>
  <c r="X17" i="1"/>
  <c r="W17" i="1"/>
  <c r="V17" i="1"/>
  <c r="U17" i="1"/>
  <c r="T17" i="1"/>
  <c r="S17" i="1"/>
  <c r="X16" i="1"/>
  <c r="W16" i="1"/>
  <c r="V16" i="1"/>
  <c r="U16" i="1"/>
  <c r="T16" i="1"/>
  <c r="S16" i="1"/>
  <c r="R16" i="1"/>
  <c r="X15" i="1"/>
  <c r="W15" i="1"/>
  <c r="V15" i="1"/>
  <c r="U15" i="1"/>
  <c r="T15" i="1"/>
  <c r="S15" i="1"/>
  <c r="R15" i="1"/>
  <c r="X14" i="1"/>
  <c r="W14" i="1"/>
  <c r="V14" i="1"/>
  <c r="U14" i="1"/>
  <c r="T14" i="1"/>
  <c r="S14" i="1"/>
  <c r="R14" i="1"/>
  <c r="X12" i="1"/>
  <c r="W12" i="1"/>
  <c r="V12" i="1"/>
  <c r="U12" i="1"/>
  <c r="T12" i="1"/>
  <c r="S12" i="1"/>
  <c r="X11" i="1"/>
  <c r="W11" i="1"/>
  <c r="V11" i="1"/>
  <c r="U11" i="1"/>
  <c r="T11" i="1"/>
  <c r="S11" i="1"/>
  <c r="R11" i="1"/>
  <c r="X10" i="1"/>
  <c r="W10" i="1"/>
  <c r="V10" i="1"/>
  <c r="U10" i="1"/>
  <c r="T10" i="1"/>
  <c r="S10" i="1"/>
  <c r="R10" i="1"/>
  <c r="R11" i="2"/>
  <c r="S11" i="2"/>
  <c r="T11" i="2"/>
  <c r="U11" i="2"/>
  <c r="V11" i="2"/>
  <c r="W11" i="2"/>
  <c r="X11" i="2"/>
  <c r="R12" i="2"/>
  <c r="S12" i="2"/>
  <c r="T12" i="2"/>
  <c r="U12" i="2"/>
  <c r="V12" i="2"/>
  <c r="W12" i="2"/>
  <c r="X12" i="2"/>
  <c r="R14" i="2"/>
  <c r="S14" i="2"/>
  <c r="T14" i="2"/>
  <c r="U14" i="2"/>
  <c r="V14" i="2"/>
  <c r="W14" i="2"/>
  <c r="X14" i="2"/>
  <c r="R15" i="2"/>
  <c r="S15" i="2"/>
  <c r="T15" i="2"/>
  <c r="U15" i="2"/>
  <c r="V15" i="2"/>
  <c r="W15" i="2"/>
  <c r="X15" i="2"/>
  <c r="R16" i="2"/>
  <c r="S16" i="2"/>
  <c r="T16" i="2"/>
  <c r="U16" i="2"/>
  <c r="V16" i="2"/>
  <c r="W16" i="2"/>
  <c r="X16" i="2"/>
  <c r="R17" i="2"/>
  <c r="S17" i="2"/>
  <c r="T17" i="2"/>
  <c r="U17" i="2"/>
  <c r="V17" i="2"/>
  <c r="W17" i="2"/>
  <c r="X17" i="2"/>
  <c r="R18" i="2"/>
  <c r="S18" i="2"/>
  <c r="T18" i="2"/>
  <c r="U18" i="2"/>
  <c r="V18" i="2"/>
  <c r="W18" i="2"/>
  <c r="X18" i="2"/>
  <c r="R19" i="2"/>
  <c r="S19" i="2"/>
  <c r="T19" i="2"/>
  <c r="U19" i="2"/>
  <c r="V19" i="2"/>
  <c r="W19" i="2"/>
  <c r="X19" i="2"/>
  <c r="R22" i="2"/>
  <c r="S22" i="2"/>
  <c r="T22" i="2"/>
  <c r="U22" i="2"/>
  <c r="V22" i="2"/>
  <c r="W22" i="2"/>
  <c r="X22" i="2"/>
  <c r="R23" i="2"/>
  <c r="S23" i="2"/>
  <c r="T23" i="2"/>
  <c r="U23" i="2"/>
  <c r="V23" i="2"/>
  <c r="W23" i="2"/>
  <c r="X23" i="2"/>
  <c r="R25" i="2"/>
  <c r="S25" i="2"/>
  <c r="T25" i="2"/>
  <c r="U25" i="2"/>
  <c r="V25" i="2"/>
  <c r="W25" i="2"/>
  <c r="X25" i="2"/>
  <c r="R31" i="2"/>
  <c r="S31" i="2"/>
  <c r="T31" i="2"/>
  <c r="U31" i="2"/>
  <c r="V31" i="2"/>
  <c r="W31" i="2"/>
  <c r="X31" i="2"/>
  <c r="S10" i="2"/>
  <c r="T10" i="2"/>
  <c r="U10" i="2"/>
  <c r="V10" i="2"/>
  <c r="W10" i="2"/>
  <c r="H38" i="2"/>
  <c r="G38" i="2"/>
  <c r="AF38" i="2" s="1"/>
  <c r="F38" i="2"/>
  <c r="AE38" i="2" s="1"/>
  <c r="E38" i="2"/>
  <c r="D38" i="2"/>
  <c r="C38" i="2"/>
  <c r="B38" i="2"/>
  <c r="H38" i="1"/>
  <c r="AF38" i="1" s="1"/>
  <c r="G38" i="1"/>
  <c r="AE38" i="1" s="1"/>
  <c r="F38" i="1"/>
  <c r="AD38" i="1" s="1"/>
  <c r="E38" i="1"/>
  <c r="AC38" i="1" s="1"/>
  <c r="D38" i="1"/>
  <c r="AB38" i="1" s="1"/>
  <c r="C38" i="1"/>
  <c r="AA38" i="1" s="1"/>
  <c r="B38" i="1"/>
  <c r="Z38" i="1" s="1"/>
  <c r="V38" i="1" l="1"/>
  <c r="W38" i="1"/>
  <c r="X38" i="1"/>
  <c r="R38" i="1"/>
  <c r="S38" i="1"/>
  <c r="T38" i="1"/>
  <c r="U38" i="1"/>
  <c r="V38" i="2"/>
  <c r="X38" i="2"/>
  <c r="AG38" i="2"/>
  <c r="R38" i="2"/>
  <c r="AA38" i="2"/>
  <c r="S38" i="2"/>
  <c r="AB38" i="2"/>
  <c r="T38" i="2"/>
  <c r="AC38" i="2"/>
  <c r="U38" i="2"/>
  <c r="AD38" i="2"/>
  <c r="W38" i="2"/>
</calcChain>
</file>

<file path=xl/sharedStrings.xml><?xml version="1.0" encoding="utf-8"?>
<sst xmlns="http://schemas.openxmlformats.org/spreadsheetml/2006/main" count="134" uniqueCount="43">
  <si>
    <t>RS-1</t>
  </si>
  <si>
    <t>RS-100</t>
  </si>
  <si>
    <t>RS-600</t>
  </si>
  <si>
    <t>GS-1</t>
  </si>
  <si>
    <t>GS-1 (Transportation)</t>
  </si>
  <si>
    <t>GS-6K</t>
  </si>
  <si>
    <t>GS-6K (Transportation)</t>
  </si>
  <si>
    <t>GS-25K</t>
  </si>
  <si>
    <t>GS-25K (Transportation)</t>
  </si>
  <si>
    <t>Gas Light</t>
  </si>
  <si>
    <t>GS-120K</t>
  </si>
  <si>
    <t>GS-120K (Transportation)</t>
  </si>
  <si>
    <t>GS-1250K</t>
  </si>
  <si>
    <t>GS-1250K (Transportation)</t>
  </si>
  <si>
    <t>GS-11 M</t>
  </si>
  <si>
    <t>GS-11 M (Transportation)</t>
  </si>
  <si>
    <t>GS-25</t>
  </si>
  <si>
    <t>GS-25 Transportation</t>
  </si>
  <si>
    <t>LES</t>
  </si>
  <si>
    <t>Total</t>
  </si>
  <si>
    <t>Actual</t>
  </si>
  <si>
    <t>Forecast</t>
  </si>
  <si>
    <t>% Diff</t>
  </si>
  <si>
    <t>803-838: RSG</t>
  </si>
  <si>
    <t>818-838: CSG Sales</t>
  </si>
  <si>
    <t>NGV Sales</t>
  </si>
  <si>
    <t>Diff</t>
  </si>
  <si>
    <t>Total by Class</t>
  </si>
  <si>
    <t>Residential</t>
  </si>
  <si>
    <t>Commercial</t>
  </si>
  <si>
    <t>Industrial</t>
  </si>
  <si>
    <t>Total Retail</t>
  </si>
  <si>
    <t>KDS</t>
  </si>
  <si>
    <t>Company Use</t>
  </si>
  <si>
    <t>Customer Class</t>
  </si>
  <si>
    <t>YTD</t>
  </si>
  <si>
    <t>Florida City Gas</t>
  </si>
  <si>
    <t>Docket No. 20220069-GU</t>
  </si>
  <si>
    <t>Staff's First Set of Interrogatories</t>
  </si>
  <si>
    <t>Attachment No. 1 of 1</t>
  </si>
  <si>
    <t>Interrogatory No. 16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</si>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</sst>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Courier"/>
    </font>
    <font>
      <sz val="14"/>
      <name val="Tms Rmn"/>
    </font>
    <font>
      <sz val="12"/>
      <name val="Univers (W1)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43" fontId="2" fillId="0" borderId="0" applyFont="0" applyFill="0" applyBorder="0" applyAlignment="0" applyProtection="0"/>
    <xf numFmtId="167" fontId="8" fillId="0" borderId="0"/>
    <xf numFmtId="43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Border="1"/>
    <xf numFmtId="3" fontId="0" fillId="0" borderId="1" xfId="0" applyNumberFormat="1" applyFill="1" applyBorder="1"/>
    <xf numFmtId="165" fontId="0" fillId="0" borderId="0" xfId="1" applyNumberFormat="1" applyFont="1"/>
    <xf numFmtId="165" fontId="0" fillId="0" borderId="0" xfId="0" applyNumberFormat="1"/>
    <xf numFmtId="165" fontId="2" fillId="0" borderId="0" xfId="3" applyNumberFormat="1" applyFont="1" applyFill="1"/>
    <xf numFmtId="166" fontId="0" fillId="0" borderId="0" xfId="2" applyNumberFormat="1" applyFont="1"/>
    <xf numFmtId="166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0" fontId="3" fillId="2" borderId="0" xfId="0" applyFont="1" applyFill="1"/>
    <xf numFmtId="164" fontId="3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12" fillId="0" borderId="0" xfId="19" applyFont="1"/>
    <xf numFmtId="0" fontId="11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0" fontId="11" fillId="0" borderId="0" xfId="19" applyFont="1"/>
  </cellXfs>
  <cellStyles count="21">
    <cellStyle name="Comma" xfId="1" builtinId="3"/>
    <cellStyle name="Comma 2" xfId="7" xr:uid="{9B39FE97-FF5F-41AB-ADD8-0F2B28B91C84}"/>
    <cellStyle name="Comma 2 2" xfId="3" xr:uid="{12964C9F-EB0F-47E8-B54A-702D6E10EBE2}"/>
    <cellStyle name="Comma 2 2 2" xfId="20" xr:uid="{DBE8C88D-0904-4CF5-AC2F-9636FFEF69E5}"/>
    <cellStyle name="Comma 2 3" xfId="13" xr:uid="{79484DED-0536-41F4-8DCC-4ABEF9B2CA39}"/>
    <cellStyle name="Comma 3" xfId="11" xr:uid="{36F8910C-DE21-4695-A475-9FAF8D890DB5}"/>
    <cellStyle name="Comma 4" xfId="17" xr:uid="{5306CC5E-CAA1-448C-8B6C-E9F0A91F414C}"/>
    <cellStyle name="Currency 2" xfId="15" xr:uid="{9797594F-D253-4B00-9963-BDDEFB7498DB}"/>
    <cellStyle name="Normal" xfId="0" builtinId="0"/>
    <cellStyle name="Normal 2" xfId="5" xr:uid="{4E258346-40E2-4AB5-B543-18E1B91C0760}"/>
    <cellStyle name="Normal 2 2" xfId="10" xr:uid="{75039E75-420B-4864-9A66-CDCF0319389F}"/>
    <cellStyle name="Normal 2 21" xfId="12" xr:uid="{C857856A-02AC-49D5-91BC-C50505D5B25F}"/>
    <cellStyle name="Normal 2 3" xfId="19" xr:uid="{6ABC06D9-827A-43A6-8A80-EDA5E15B4222}"/>
    <cellStyle name="Normal 2 4" xfId="8" xr:uid="{F7DC19D9-C386-4266-BE40-18DFA603E8FC}"/>
    <cellStyle name="Normal 3" xfId="14" xr:uid="{E259A461-AD8C-4756-A586-8E57A79B5153}"/>
    <cellStyle name="Normal 4" xfId="16" xr:uid="{3B91D3F6-9E6C-4287-8F0E-318BA4ECE598}"/>
    <cellStyle name="Normal 5" xfId="4" xr:uid="{95DE34C2-BF9E-4FE0-8288-DCF31883C2DE}"/>
    <cellStyle name="Normal 52" xfId="6" xr:uid="{04E866AB-F708-4DB0-80F1-777882234BE9}"/>
    <cellStyle name="Normal 6" xfId="9" xr:uid="{FB4FB418-1CC6-45B4-8B47-8EC20651A87F}"/>
    <cellStyle name="Percent" xfId="2" builtinId="5"/>
    <cellStyle name="Percent 2" xfId="18" xr:uid="{83BE822A-1674-4B13-AA23-9156C7B48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3C02-5494-497F-AB3D-121B2396EA03}">
  <dimension ref="A1:AF45"/>
  <sheetViews>
    <sheetView zoomScale="85" zoomScaleNormal="85" workbookViewId="0">
      <pane xSplit="1" ySplit="9" topLeftCell="B10" activePane="bottomRight" state="frozen"/>
      <selection activeCell="B2" sqref="B2"/>
      <selection pane="topRight" activeCell="B2" sqref="B2"/>
      <selection pane="bottomLeft" activeCell="B2" sqref="B2"/>
      <selection pane="bottomRight" activeCell="A5" sqref="A5"/>
    </sheetView>
  </sheetViews>
  <sheetFormatPr defaultRowHeight="15"/>
  <cols>
    <col min="1" max="1" width="24.42578125" bestFit="1" customWidth="1"/>
    <col min="2" max="8" width="10.7109375" customWidth="1"/>
    <col min="9" max="9" width="1.7109375" customWidth="1"/>
    <col min="10" max="16" width="10.7109375" customWidth="1"/>
    <col min="17" max="17" width="1.7109375" customWidth="1"/>
    <col min="18" max="24" width="10.7109375" customWidth="1"/>
    <col min="25" max="25" width="1.7109375" customWidth="1"/>
    <col min="26" max="32" width="10.7109375" customWidth="1"/>
  </cols>
  <sheetData>
    <row r="1" spans="1:32">
      <c r="A1" s="30" t="s">
        <v>36</v>
      </c>
    </row>
    <row r="2" spans="1:32">
      <c r="A2" s="30" t="s">
        <v>37</v>
      </c>
    </row>
    <row r="3" spans="1:32">
      <c r="A3" s="28" t="s">
        <v>38</v>
      </c>
    </row>
    <row r="4" spans="1:32">
      <c r="A4" s="28" t="s">
        <v>40</v>
      </c>
    </row>
    <row r="5" spans="1:32">
      <c r="A5" s="28" t="s">
        <v>39</v>
      </c>
    </row>
    <row r="6" spans="1:32">
      <c r="A6" s="28" t="s">
        <v>41</v>
      </c>
    </row>
    <row r="8" spans="1:32">
      <c r="B8" s="13" t="s">
        <v>21</v>
      </c>
      <c r="C8" s="14" t="s">
        <v>21</v>
      </c>
      <c r="D8" s="14" t="s">
        <v>21</v>
      </c>
      <c r="E8" s="14" t="s">
        <v>21</v>
      </c>
      <c r="F8" s="14" t="s">
        <v>21</v>
      </c>
      <c r="G8" s="14" t="s">
        <v>21</v>
      </c>
      <c r="H8" s="14" t="s">
        <v>21</v>
      </c>
      <c r="I8" s="11"/>
      <c r="J8" s="15" t="s">
        <v>20</v>
      </c>
      <c r="K8" s="15" t="s">
        <v>20</v>
      </c>
      <c r="L8" s="15" t="s">
        <v>20</v>
      </c>
      <c r="M8" s="15" t="s">
        <v>20</v>
      </c>
      <c r="N8" s="15" t="s">
        <v>20</v>
      </c>
      <c r="O8" s="15" t="s">
        <v>20</v>
      </c>
      <c r="P8" s="15" t="s">
        <v>20</v>
      </c>
      <c r="Q8" s="11"/>
      <c r="R8" s="15" t="s">
        <v>22</v>
      </c>
      <c r="S8" s="15" t="s">
        <v>22</v>
      </c>
      <c r="T8" s="15" t="s">
        <v>22</v>
      </c>
      <c r="U8" s="15" t="s">
        <v>22</v>
      </c>
      <c r="V8" s="15" t="s">
        <v>22</v>
      </c>
      <c r="W8" s="15" t="s">
        <v>22</v>
      </c>
      <c r="X8" s="15" t="s">
        <v>22</v>
      </c>
      <c r="Y8" s="11"/>
      <c r="Z8" s="16" t="s">
        <v>26</v>
      </c>
      <c r="AA8" s="16" t="s">
        <v>26</v>
      </c>
      <c r="AB8" s="16" t="s">
        <v>26</v>
      </c>
      <c r="AC8" s="16" t="s">
        <v>26</v>
      </c>
      <c r="AD8" s="16" t="s">
        <v>26</v>
      </c>
      <c r="AE8" s="16" t="s">
        <v>26</v>
      </c>
      <c r="AF8" s="16" t="s">
        <v>26</v>
      </c>
    </row>
    <row r="9" spans="1:32" s="17" customFormat="1">
      <c r="A9" s="24" t="s">
        <v>34</v>
      </c>
      <c r="B9" s="18">
        <v>44562</v>
      </c>
      <c r="C9" s="19">
        <v>44593</v>
      </c>
      <c r="D9" s="19">
        <v>44621</v>
      </c>
      <c r="E9" s="19">
        <v>44652</v>
      </c>
      <c r="F9" s="19">
        <v>44682</v>
      </c>
      <c r="G9" s="19">
        <v>44713</v>
      </c>
      <c r="H9" s="19">
        <v>44743</v>
      </c>
      <c r="I9" s="20"/>
      <c r="J9" s="21">
        <v>44562</v>
      </c>
      <c r="K9" s="21">
        <v>44593</v>
      </c>
      <c r="L9" s="21">
        <v>44621</v>
      </c>
      <c r="M9" s="21">
        <v>44652</v>
      </c>
      <c r="N9" s="21">
        <v>44682</v>
      </c>
      <c r="O9" s="21">
        <v>44713</v>
      </c>
      <c r="P9" s="21">
        <v>44743</v>
      </c>
      <c r="Q9" s="20"/>
      <c r="R9" s="21">
        <v>44562</v>
      </c>
      <c r="S9" s="21">
        <v>44593</v>
      </c>
      <c r="T9" s="21">
        <v>44621</v>
      </c>
      <c r="U9" s="21">
        <v>44652</v>
      </c>
      <c r="V9" s="21">
        <v>44682</v>
      </c>
      <c r="W9" s="21">
        <v>44713</v>
      </c>
      <c r="X9" s="21">
        <v>44743</v>
      </c>
      <c r="Y9" s="20"/>
      <c r="Z9" s="21">
        <v>44562</v>
      </c>
      <c r="AA9" s="21">
        <v>44593</v>
      </c>
      <c r="AB9" s="21">
        <v>44621</v>
      </c>
      <c r="AC9" s="21">
        <v>44652</v>
      </c>
      <c r="AD9" s="21">
        <v>44682</v>
      </c>
      <c r="AE9" s="21">
        <v>44713</v>
      </c>
      <c r="AF9" s="21">
        <v>44743</v>
      </c>
    </row>
    <row r="10" spans="1:32">
      <c r="A10" t="s">
        <v>0</v>
      </c>
      <c r="B10" s="4">
        <v>30532.628551267022</v>
      </c>
      <c r="C10" s="1">
        <v>30561.311276687517</v>
      </c>
      <c r="D10" s="1">
        <v>30590.57110862781</v>
      </c>
      <c r="E10" s="1">
        <v>30605.704627666863</v>
      </c>
      <c r="F10" s="1">
        <v>30598.26793817685</v>
      </c>
      <c r="G10" s="1">
        <v>30604.762870788098</v>
      </c>
      <c r="H10" s="1">
        <v>30616.494992538319</v>
      </c>
      <c r="I10" s="11"/>
      <c r="J10" s="6">
        <v>32329</v>
      </c>
      <c r="K10" s="6">
        <v>32266</v>
      </c>
      <c r="L10" s="6">
        <v>32198</v>
      </c>
      <c r="M10" s="6">
        <v>32125</v>
      </c>
      <c r="N10" s="6">
        <v>32044</v>
      </c>
      <c r="O10" s="6">
        <v>31984</v>
      </c>
      <c r="P10" s="6">
        <v>31942</v>
      </c>
      <c r="Q10" s="11"/>
      <c r="R10" s="9">
        <f>J10/B10-1</f>
        <v>5.8834484090248163E-2</v>
      </c>
      <c r="S10" s="9">
        <f t="shared" ref="S10:X25" si="0">K10/C10-1</f>
        <v>5.577930566784417E-2</v>
      </c>
      <c r="T10" s="9">
        <f t="shared" si="0"/>
        <v>5.2546547289495704E-2</v>
      </c>
      <c r="U10" s="9">
        <f t="shared" si="0"/>
        <v>4.9640921220932333E-2</v>
      </c>
      <c r="V10" s="9">
        <f t="shared" si="0"/>
        <v>4.7248820251663215E-2</v>
      </c>
      <c r="W10" s="9">
        <f t="shared" si="0"/>
        <v>4.5066094288492842E-2</v>
      </c>
      <c r="X10" s="9">
        <f t="shared" si="0"/>
        <v>4.3293819484716556E-2</v>
      </c>
      <c r="Y10" s="11"/>
      <c r="Z10" s="7">
        <f>J10-B10</f>
        <v>1796.371448732978</v>
      </c>
      <c r="AA10" s="7">
        <f t="shared" ref="AA10:AF10" si="1">K10-C10</f>
        <v>1704.6887233124835</v>
      </c>
      <c r="AB10" s="7">
        <f t="shared" si="1"/>
        <v>1607.4288913721903</v>
      </c>
      <c r="AC10" s="7">
        <f t="shared" si="1"/>
        <v>1519.2953723331375</v>
      </c>
      <c r="AD10" s="7">
        <f t="shared" si="1"/>
        <v>1445.7320618231497</v>
      </c>
      <c r="AE10" s="7">
        <f t="shared" si="1"/>
        <v>1379.2371292119024</v>
      </c>
      <c r="AF10" s="7">
        <f t="shared" si="1"/>
        <v>1325.5050074616811</v>
      </c>
    </row>
    <row r="11" spans="1:32">
      <c r="A11" t="s">
        <v>1</v>
      </c>
      <c r="B11" s="4">
        <v>76039.027855936991</v>
      </c>
      <c r="C11" s="1">
        <v>76110.459850518484</v>
      </c>
      <c r="D11" s="1">
        <v>76183.329081945194</v>
      </c>
      <c r="E11" s="1">
        <v>76221.017880138141</v>
      </c>
      <c r="F11" s="1">
        <v>76202.497409870164</v>
      </c>
      <c r="G11" s="1">
        <v>76218.672511234909</v>
      </c>
      <c r="H11" s="1">
        <v>76247.890406152685</v>
      </c>
      <c r="I11" s="11"/>
      <c r="J11" s="6">
        <v>74492</v>
      </c>
      <c r="K11" s="6">
        <v>74711</v>
      </c>
      <c r="L11" s="6">
        <v>74982</v>
      </c>
      <c r="M11" s="6">
        <v>75210</v>
      </c>
      <c r="N11" s="6">
        <v>75406</v>
      </c>
      <c r="O11" s="6">
        <v>75590</v>
      </c>
      <c r="P11" s="6">
        <v>75810</v>
      </c>
      <c r="Q11" s="11"/>
      <c r="R11" s="9">
        <f t="shared" ref="R11:R38" si="2">J11/B11-1</f>
        <v>-2.0345181935623624E-2</v>
      </c>
      <c r="S11" s="9">
        <f t="shared" si="0"/>
        <v>-1.8387221063530967E-2</v>
      </c>
      <c r="T11" s="9">
        <f t="shared" si="0"/>
        <v>-1.5768923416998537E-2</v>
      </c>
      <c r="U11" s="9">
        <f t="shared" si="0"/>
        <v>-1.3264292556785628E-2</v>
      </c>
      <c r="V11" s="9">
        <f t="shared" si="0"/>
        <v>-1.0452379343764084E-2</v>
      </c>
      <c r="W11" s="9">
        <f t="shared" si="0"/>
        <v>-8.2482742157735656E-3</v>
      </c>
      <c r="X11" s="9">
        <f t="shared" si="0"/>
        <v>-5.7429838887365081E-3</v>
      </c>
      <c r="Y11" s="11"/>
      <c r="Z11" s="7">
        <f>J11-B11</f>
        <v>-1547.0278559369908</v>
      </c>
      <c r="AA11" s="7">
        <f t="shared" ref="AA11:AA12" si="3">K11-C11</f>
        <v>-1399.459850518484</v>
      </c>
      <c r="AB11" s="7">
        <f t="shared" ref="AB11:AB12" si="4">L11-D11</f>
        <v>-1201.329081945194</v>
      </c>
      <c r="AC11" s="7">
        <f t="shared" ref="AC11:AC12" si="5">M11-E11</f>
        <v>-1011.0178801381408</v>
      </c>
      <c r="AD11" s="7">
        <f t="shared" ref="AD11:AD12" si="6">N11-F11</f>
        <v>-796.49740987016412</v>
      </c>
      <c r="AE11" s="7">
        <f t="shared" ref="AE11:AE12" si="7">O11-G11</f>
        <v>-628.6725112349086</v>
      </c>
      <c r="AF11" s="7">
        <f t="shared" ref="AF11:AF12" si="8">P11-H11</f>
        <v>-437.89040615268459</v>
      </c>
    </row>
    <row r="12" spans="1:32">
      <c r="A12" t="s">
        <v>2</v>
      </c>
      <c r="B12" s="4">
        <v>1307.10546875</v>
      </c>
      <c r="C12" s="1">
        <v>1323.24365234375</v>
      </c>
      <c r="D12" s="1">
        <v>1342.2741088867188</v>
      </c>
      <c r="E12" s="1">
        <v>1363.6833724975586</v>
      </c>
      <c r="F12" s="1">
        <v>1388.1437940597534</v>
      </c>
      <c r="G12" s="1">
        <v>1361.4117683172226</v>
      </c>
      <c r="H12" s="1">
        <v>1332.0882393568754</v>
      </c>
      <c r="I12" s="11"/>
      <c r="J12" s="6">
        <v>1592</v>
      </c>
      <c r="K12" s="6">
        <v>1594</v>
      </c>
      <c r="L12" s="6">
        <v>1593</v>
      </c>
      <c r="M12" s="6">
        <v>1594</v>
      </c>
      <c r="N12" s="6">
        <v>1593</v>
      </c>
      <c r="O12" s="6">
        <v>1594</v>
      </c>
      <c r="P12" s="6">
        <v>1596</v>
      </c>
      <c r="Q12" s="11"/>
      <c r="R12" s="9">
        <f>J12/B12-1</f>
        <v>0.21795833470305026</v>
      </c>
      <c r="S12" s="9">
        <f t="shared" si="0"/>
        <v>0.20461564064689219</v>
      </c>
      <c r="T12" s="9">
        <f t="shared" si="0"/>
        <v>0.18679187019500287</v>
      </c>
      <c r="U12" s="9">
        <f t="shared" si="0"/>
        <v>0.16889303789091525</v>
      </c>
      <c r="V12" s="9">
        <f t="shared" si="0"/>
        <v>0.14757563792517914</v>
      </c>
      <c r="W12" s="9">
        <f t="shared" si="0"/>
        <v>0.17084341203416287</v>
      </c>
      <c r="X12" s="9">
        <f t="shared" si="0"/>
        <v>0.19811882790177604</v>
      </c>
      <c r="Y12" s="11"/>
      <c r="Z12" s="7">
        <f>J12-B12</f>
        <v>284.89453125</v>
      </c>
      <c r="AA12" s="7">
        <f t="shared" si="3"/>
        <v>270.75634765625</v>
      </c>
      <c r="AB12" s="7">
        <f t="shared" si="4"/>
        <v>250.72589111328125</v>
      </c>
      <c r="AC12" s="7">
        <f t="shared" si="5"/>
        <v>230.31662750244141</v>
      </c>
      <c r="AD12" s="7">
        <f t="shared" si="6"/>
        <v>204.85620594024658</v>
      </c>
      <c r="AE12" s="7">
        <f t="shared" si="7"/>
        <v>232.5882316827774</v>
      </c>
      <c r="AF12" s="7">
        <f t="shared" si="8"/>
        <v>263.91176064312458</v>
      </c>
    </row>
    <row r="13" spans="1:32">
      <c r="I13" s="11"/>
      <c r="Q13" s="11"/>
      <c r="Y13" s="11"/>
    </row>
    <row r="14" spans="1:32">
      <c r="A14" t="s">
        <v>3</v>
      </c>
      <c r="B14" s="4">
        <v>4178.6621583981796</v>
      </c>
      <c r="C14" s="1">
        <v>4184.97736501299</v>
      </c>
      <c r="D14" s="1">
        <v>4191.2925716277996</v>
      </c>
      <c r="E14" s="1">
        <v>4197.60777824261</v>
      </c>
      <c r="F14" s="1">
        <v>4203.9229848574196</v>
      </c>
      <c r="G14" s="1">
        <v>4210.23819147223</v>
      </c>
      <c r="H14" s="1">
        <v>4216.5533980870396</v>
      </c>
      <c r="I14" s="11"/>
      <c r="J14" s="6">
        <v>4180</v>
      </c>
      <c r="K14" s="6">
        <v>4169</v>
      </c>
      <c r="L14" s="6">
        <v>4177</v>
      </c>
      <c r="M14" s="6">
        <v>4174</v>
      </c>
      <c r="N14" s="6">
        <v>4181</v>
      </c>
      <c r="O14" s="6">
        <v>4208</v>
      </c>
      <c r="P14" s="6">
        <v>4198</v>
      </c>
      <c r="Q14" s="11"/>
      <c r="R14" s="9">
        <f t="shared" si="2"/>
        <v>3.201602692697314E-4</v>
      </c>
      <c r="S14" s="9">
        <f t="shared" si="0"/>
        <v>-3.817790066575566E-3</v>
      </c>
      <c r="T14" s="9">
        <f t="shared" si="0"/>
        <v>-3.4100629778389679E-3</v>
      </c>
      <c r="U14" s="9">
        <f t="shared" si="0"/>
        <v>-5.6241029390539099E-3</v>
      </c>
      <c r="V14" s="9">
        <f t="shared" si="0"/>
        <v>-5.4527604192532442E-3</v>
      </c>
      <c r="W14" s="9">
        <f t="shared" si="0"/>
        <v>-5.3160685225916993E-4</v>
      </c>
      <c r="X14" s="9">
        <f t="shared" si="0"/>
        <v>-4.40013355349822E-3</v>
      </c>
      <c r="Y14" s="11"/>
      <c r="Z14" s="7">
        <f t="shared" ref="Z14:Z20" si="9">J14-B14</f>
        <v>1.3378416018204007</v>
      </c>
      <c r="AA14" s="7">
        <f t="shared" ref="AA14:AA20" si="10">K14-C14</f>
        <v>-15.977365012990049</v>
      </c>
      <c r="AB14" s="7">
        <f t="shared" ref="AB14:AB20" si="11">L14-D14</f>
        <v>-14.292571627799589</v>
      </c>
      <c r="AC14" s="7">
        <f t="shared" ref="AC14:AC20" si="12">M14-E14</f>
        <v>-23.607778242610038</v>
      </c>
      <c r="AD14" s="7">
        <f t="shared" ref="AD14:AD20" si="13">N14-F14</f>
        <v>-22.922984857419578</v>
      </c>
      <c r="AE14" s="7">
        <f t="shared" ref="AE14:AE20" si="14">O14-G14</f>
        <v>-2.238191472230028</v>
      </c>
      <c r="AF14" s="7">
        <f t="shared" ref="AF14:AF20" si="15">P14-H14</f>
        <v>-18.553398087039568</v>
      </c>
    </row>
    <row r="15" spans="1:32">
      <c r="A15" t="s">
        <v>4</v>
      </c>
      <c r="B15" s="4">
        <v>1436.4647574862699</v>
      </c>
      <c r="C15" s="1">
        <v>1441.7843532931599</v>
      </c>
      <c r="D15" s="1">
        <v>1446.8563645562199</v>
      </c>
      <c r="E15" s="1">
        <v>1451.69231435137</v>
      </c>
      <c r="F15" s="1">
        <v>1456.3031894477101</v>
      </c>
      <c r="G15" s="1">
        <v>1460.69946526831</v>
      </c>
      <c r="H15" s="1">
        <v>1464.89112968927</v>
      </c>
      <c r="I15" s="11"/>
      <c r="J15" s="6">
        <v>1411</v>
      </c>
      <c r="K15" s="6">
        <v>1415</v>
      </c>
      <c r="L15" s="6">
        <v>1413</v>
      </c>
      <c r="M15" s="6">
        <v>1416</v>
      </c>
      <c r="N15" s="6">
        <v>1420</v>
      </c>
      <c r="O15" s="6">
        <v>1411</v>
      </c>
      <c r="P15" s="6">
        <v>1421</v>
      </c>
      <c r="Q15" s="11"/>
      <c r="R15" s="9">
        <f t="shared" si="2"/>
        <v>-1.7727380608231424E-2</v>
      </c>
      <c r="S15" s="9">
        <f t="shared" si="0"/>
        <v>-1.8577225666225439E-2</v>
      </c>
      <c r="T15" s="9">
        <f t="shared" si="0"/>
        <v>-2.3399948595867914E-2</v>
      </c>
      <c r="U15" s="9">
        <f t="shared" si="0"/>
        <v>-2.4586693749438004E-2</v>
      </c>
      <c r="V15" s="9">
        <f t="shared" si="0"/>
        <v>-2.4928318299898611E-2</v>
      </c>
      <c r="W15" s="9">
        <f t="shared" si="0"/>
        <v>-3.4024429015027335E-2</v>
      </c>
      <c r="X15" s="9">
        <f t="shared" si="0"/>
        <v>-2.9962042092902874E-2</v>
      </c>
      <c r="Y15" s="11"/>
      <c r="Z15" s="7">
        <f t="shared" si="9"/>
        <v>-25.464757486269946</v>
      </c>
      <c r="AA15" s="7">
        <f t="shared" si="10"/>
        <v>-26.784353293159938</v>
      </c>
      <c r="AB15" s="7">
        <f t="shared" si="11"/>
        <v>-33.856364556219887</v>
      </c>
      <c r="AC15" s="7">
        <f t="shared" si="12"/>
        <v>-35.692314351369987</v>
      </c>
      <c r="AD15" s="7">
        <f t="shared" si="13"/>
        <v>-36.30318944771011</v>
      </c>
      <c r="AE15" s="7">
        <f t="shared" si="14"/>
        <v>-49.69946526830995</v>
      </c>
      <c r="AF15" s="7">
        <f t="shared" si="15"/>
        <v>-43.891129689269974</v>
      </c>
    </row>
    <row r="16" spans="1:32">
      <c r="A16" t="s">
        <v>5</v>
      </c>
      <c r="B16" s="4">
        <v>998.98952568632899</v>
      </c>
      <c r="C16" s="1">
        <v>994.35514000667001</v>
      </c>
      <c r="D16" s="1">
        <v>989.72075432701195</v>
      </c>
      <c r="E16" s="1">
        <v>985.08636864735399</v>
      </c>
      <c r="F16" s="1">
        <v>980.45198296769502</v>
      </c>
      <c r="G16" s="1">
        <v>975.81759728803695</v>
      </c>
      <c r="H16" s="1">
        <v>971.183211608379</v>
      </c>
      <c r="I16" s="11"/>
      <c r="J16" s="6">
        <v>1043</v>
      </c>
      <c r="K16" s="6">
        <v>1040</v>
      </c>
      <c r="L16" s="6">
        <v>1049</v>
      </c>
      <c r="M16" s="6">
        <v>1053</v>
      </c>
      <c r="N16" s="6">
        <v>1045</v>
      </c>
      <c r="O16" s="6">
        <v>1051</v>
      </c>
      <c r="P16" s="6">
        <v>1047</v>
      </c>
      <c r="Q16" s="11"/>
      <c r="R16" s="9">
        <f t="shared" si="2"/>
        <v>4.4054990750213019E-2</v>
      </c>
      <c r="S16" s="9">
        <f t="shared" si="0"/>
        <v>4.5903981542272598E-2</v>
      </c>
      <c r="T16" s="9">
        <f t="shared" si="0"/>
        <v>5.9894920273038554E-2</v>
      </c>
      <c r="U16" s="9">
        <f t="shared" si="0"/>
        <v>6.8941804002323082E-2</v>
      </c>
      <c r="V16" s="9">
        <f t="shared" si="0"/>
        <v>6.5834959950743288E-2</v>
      </c>
      <c r="W16" s="9">
        <f t="shared" si="0"/>
        <v>7.704554921012674E-2</v>
      </c>
      <c r="X16" s="9">
        <f t="shared" si="0"/>
        <v>7.8066411656829038E-2</v>
      </c>
      <c r="Y16" s="11"/>
      <c r="Z16" s="7">
        <f t="shared" si="9"/>
        <v>44.010474313671011</v>
      </c>
      <c r="AA16" s="7">
        <f t="shared" si="10"/>
        <v>45.644859993329987</v>
      </c>
      <c r="AB16" s="7">
        <f t="shared" si="11"/>
        <v>59.279245672988054</v>
      </c>
      <c r="AC16" s="7">
        <f t="shared" si="12"/>
        <v>67.913631352646007</v>
      </c>
      <c r="AD16" s="7">
        <f t="shared" si="13"/>
        <v>64.548017032304983</v>
      </c>
      <c r="AE16" s="7">
        <f t="shared" si="14"/>
        <v>75.18240271196305</v>
      </c>
      <c r="AF16" s="7">
        <f t="shared" si="15"/>
        <v>75.816788391621003</v>
      </c>
    </row>
    <row r="17" spans="1:32">
      <c r="A17" t="s">
        <v>6</v>
      </c>
      <c r="B17" s="4">
        <v>1242.1785604633401</v>
      </c>
      <c r="C17" s="1">
        <v>1238.04748364951</v>
      </c>
      <c r="D17" s="1">
        <v>1234.0070332063499</v>
      </c>
      <c r="E17" s="1">
        <v>1230.0552209987</v>
      </c>
      <c r="F17" s="1">
        <v>1226.1901025065499</v>
      </c>
      <c r="G17" s="1">
        <v>1222.4097758681801</v>
      </c>
      <c r="H17" s="1">
        <v>1218.7123809443799</v>
      </c>
      <c r="I17" s="11"/>
      <c r="J17" s="6">
        <v>1255</v>
      </c>
      <c r="K17" s="6">
        <v>1260</v>
      </c>
      <c r="L17" s="6">
        <v>1263</v>
      </c>
      <c r="M17" s="6">
        <v>1265</v>
      </c>
      <c r="N17" s="6">
        <v>1270</v>
      </c>
      <c r="O17" s="6">
        <v>1263</v>
      </c>
      <c r="P17" s="6">
        <v>1267</v>
      </c>
      <c r="Q17" s="11"/>
      <c r="R17" s="9">
        <f>J17/B17-1</f>
        <v>1.0321736298425144E-2</v>
      </c>
      <c r="S17" s="9">
        <f t="shared" si="0"/>
        <v>1.7731562513077836E-2</v>
      </c>
      <c r="T17" s="9">
        <f t="shared" si="0"/>
        <v>2.3494976943783774E-2</v>
      </c>
      <c r="U17" s="9">
        <f t="shared" si="0"/>
        <v>2.8409114001343605E-2</v>
      </c>
      <c r="V17" s="9">
        <f t="shared" si="0"/>
        <v>3.5728470980066485E-2</v>
      </c>
      <c r="W17" s="9">
        <f t="shared" si="0"/>
        <v>3.32050879607797E-2</v>
      </c>
      <c r="X17" s="9">
        <f t="shared" si="0"/>
        <v>3.9621833511038984E-2</v>
      </c>
      <c r="Y17" s="11"/>
      <c r="Z17" s="7">
        <f t="shared" si="9"/>
        <v>12.821439536659909</v>
      </c>
      <c r="AA17" s="7">
        <f t="shared" si="10"/>
        <v>21.952516350489987</v>
      </c>
      <c r="AB17" s="7">
        <f t="shared" si="11"/>
        <v>28.992966793650112</v>
      </c>
      <c r="AC17" s="7">
        <f t="shared" si="12"/>
        <v>34.944779001300049</v>
      </c>
      <c r="AD17" s="7">
        <f t="shared" si="13"/>
        <v>43.80989749345008</v>
      </c>
      <c r="AE17" s="7">
        <f t="shared" si="14"/>
        <v>40.590224131819923</v>
      </c>
      <c r="AF17" s="7">
        <f t="shared" si="15"/>
        <v>48.287619055620098</v>
      </c>
    </row>
    <row r="18" spans="1:32">
      <c r="A18" t="s">
        <v>7</v>
      </c>
      <c r="B18" s="4">
        <v>82</v>
      </c>
      <c r="C18" s="1">
        <v>82</v>
      </c>
      <c r="D18" s="1">
        <v>82</v>
      </c>
      <c r="E18" s="1">
        <v>82</v>
      </c>
      <c r="F18" s="1">
        <v>82</v>
      </c>
      <c r="G18" s="1">
        <v>82</v>
      </c>
      <c r="H18" s="1">
        <v>82</v>
      </c>
      <c r="I18" s="11"/>
      <c r="J18" s="6">
        <v>93</v>
      </c>
      <c r="K18" s="6">
        <v>95</v>
      </c>
      <c r="L18" s="6">
        <v>95</v>
      </c>
      <c r="M18" s="6">
        <v>91</v>
      </c>
      <c r="N18" s="6">
        <v>92</v>
      </c>
      <c r="O18" s="6">
        <v>95</v>
      </c>
      <c r="P18" s="6">
        <v>95</v>
      </c>
      <c r="Q18" s="11"/>
      <c r="R18" s="9">
        <f t="shared" si="2"/>
        <v>0.13414634146341453</v>
      </c>
      <c r="S18" s="9">
        <f t="shared" si="0"/>
        <v>0.15853658536585358</v>
      </c>
      <c r="T18" s="9">
        <f t="shared" si="0"/>
        <v>0.15853658536585358</v>
      </c>
      <c r="U18" s="9">
        <f t="shared" si="0"/>
        <v>0.10975609756097571</v>
      </c>
      <c r="V18" s="9">
        <f t="shared" si="0"/>
        <v>0.12195121951219523</v>
      </c>
      <c r="W18" s="9">
        <f t="shared" si="0"/>
        <v>0.15853658536585358</v>
      </c>
      <c r="X18" s="9">
        <f t="shared" si="0"/>
        <v>0.15853658536585358</v>
      </c>
      <c r="Y18" s="11"/>
      <c r="Z18" s="7">
        <f t="shared" si="9"/>
        <v>11</v>
      </c>
      <c r="AA18" s="7">
        <f t="shared" si="10"/>
        <v>13</v>
      </c>
      <c r="AB18" s="7">
        <f t="shared" si="11"/>
        <v>13</v>
      </c>
      <c r="AC18" s="7">
        <f t="shared" si="12"/>
        <v>9</v>
      </c>
      <c r="AD18" s="7">
        <f t="shared" si="13"/>
        <v>10</v>
      </c>
      <c r="AE18" s="7">
        <f t="shared" si="14"/>
        <v>13</v>
      </c>
      <c r="AF18" s="7">
        <f t="shared" si="15"/>
        <v>13</v>
      </c>
    </row>
    <row r="19" spans="1:32">
      <c r="A19" t="s">
        <v>8</v>
      </c>
      <c r="B19" s="4">
        <v>285.5532407407407</v>
      </c>
      <c r="C19" s="1">
        <v>284.34934413580248</v>
      </c>
      <c r="D19" s="1">
        <v>283.04512281378601</v>
      </c>
      <c r="E19" s="1">
        <v>281.54888304826812</v>
      </c>
      <c r="F19" s="1">
        <v>279.84462330229053</v>
      </c>
      <c r="G19" s="1">
        <v>277.9983419108147</v>
      </c>
      <c r="H19" s="1">
        <v>275.99820373671594</v>
      </c>
      <c r="I19" s="11"/>
      <c r="J19" s="6">
        <v>206</v>
      </c>
      <c r="K19" s="6">
        <v>206</v>
      </c>
      <c r="L19" s="6">
        <v>205</v>
      </c>
      <c r="M19" s="6">
        <v>210</v>
      </c>
      <c r="N19" s="6">
        <v>210</v>
      </c>
      <c r="O19" s="6">
        <v>208</v>
      </c>
      <c r="P19" s="6">
        <v>207</v>
      </c>
      <c r="Q19" s="11"/>
      <c r="R19" s="9">
        <f t="shared" si="2"/>
        <v>-0.27859337381139593</v>
      </c>
      <c r="S19" s="9">
        <f t="shared" si="0"/>
        <v>-0.27553903587828776</v>
      </c>
      <c r="T19" s="9">
        <f t="shared" si="0"/>
        <v>-0.27573385486359892</v>
      </c>
      <c r="U19" s="9">
        <f t="shared" si="0"/>
        <v>-0.25412597014637039</v>
      </c>
      <c r="V19" s="9">
        <f t="shared" si="0"/>
        <v>-0.24958358133914826</v>
      </c>
      <c r="W19" s="9">
        <f t="shared" si="0"/>
        <v>-0.25179409858951973</v>
      </c>
      <c r="X19" s="9">
        <f t="shared" si="0"/>
        <v>-0.24999511881800385</v>
      </c>
      <c r="Y19" s="11"/>
      <c r="Z19" s="7">
        <f t="shared" si="9"/>
        <v>-79.553240740740705</v>
      </c>
      <c r="AA19" s="7">
        <f t="shared" si="10"/>
        <v>-78.349344135802482</v>
      </c>
      <c r="AB19" s="7">
        <f t="shared" si="11"/>
        <v>-78.045122813786008</v>
      </c>
      <c r="AC19" s="7">
        <f t="shared" si="12"/>
        <v>-71.548883048268124</v>
      </c>
      <c r="AD19" s="7">
        <f t="shared" si="13"/>
        <v>-69.844623302290529</v>
      </c>
      <c r="AE19" s="7">
        <f t="shared" si="14"/>
        <v>-69.998341910814702</v>
      </c>
      <c r="AF19" s="7">
        <f t="shared" si="15"/>
        <v>-68.998203736715936</v>
      </c>
    </row>
    <row r="20" spans="1:32">
      <c r="A20" t="s">
        <v>9</v>
      </c>
      <c r="B20" s="4">
        <v>1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1"/>
      <c r="J20" s="6">
        <v>1</v>
      </c>
      <c r="K20" s="6">
        <v>1</v>
      </c>
      <c r="L20" s="6">
        <v>1</v>
      </c>
      <c r="M20" s="6">
        <v>1</v>
      </c>
      <c r="N20" s="6">
        <v>2</v>
      </c>
      <c r="O20" s="6">
        <v>2</v>
      </c>
      <c r="P20" s="6">
        <v>2</v>
      </c>
      <c r="Q20" s="11"/>
      <c r="R20" s="9">
        <f t="shared" ref="R20" si="16">J20/B20-1</f>
        <v>0</v>
      </c>
      <c r="S20" s="9">
        <f t="shared" ref="S20" si="17">K20/C20-1</f>
        <v>0</v>
      </c>
      <c r="T20" s="9">
        <f t="shared" ref="T20" si="18">L20/D20-1</f>
        <v>0</v>
      </c>
      <c r="U20" s="9">
        <f t="shared" ref="U20" si="19">M20/E20-1</f>
        <v>0</v>
      </c>
      <c r="V20" s="9">
        <f t="shared" ref="V20" si="20">N20/F20-1</f>
        <v>1</v>
      </c>
      <c r="W20" s="9">
        <f t="shared" ref="W20" si="21">O20/G20-1</f>
        <v>1</v>
      </c>
      <c r="X20" s="9">
        <f t="shared" ref="X20" si="22">P20/H20-1</f>
        <v>1</v>
      </c>
      <c r="Y20" s="11"/>
      <c r="Z20" s="7">
        <f t="shared" si="9"/>
        <v>0</v>
      </c>
      <c r="AA20" s="7">
        <f t="shared" si="10"/>
        <v>0</v>
      </c>
      <c r="AB20" s="7">
        <f t="shared" si="11"/>
        <v>0</v>
      </c>
      <c r="AC20" s="7">
        <f t="shared" si="12"/>
        <v>0</v>
      </c>
      <c r="AD20" s="7">
        <f t="shared" si="13"/>
        <v>1</v>
      </c>
      <c r="AE20" s="7">
        <f t="shared" si="14"/>
        <v>1</v>
      </c>
      <c r="AF20" s="7">
        <f t="shared" si="15"/>
        <v>1</v>
      </c>
    </row>
    <row r="21" spans="1:32">
      <c r="B21" s="4"/>
      <c r="C21" s="1"/>
      <c r="D21" s="1"/>
      <c r="E21" s="1"/>
      <c r="F21" s="1"/>
      <c r="G21" s="1"/>
      <c r="H21" s="1"/>
      <c r="I21" s="11"/>
      <c r="J21" s="6"/>
      <c r="K21" s="6"/>
      <c r="L21" s="6"/>
      <c r="M21" s="6"/>
      <c r="N21" s="6"/>
      <c r="O21" s="6"/>
      <c r="P21" s="6"/>
      <c r="Q21" s="11"/>
      <c r="R21" s="9"/>
      <c r="S21" s="9"/>
      <c r="T21" s="9"/>
      <c r="U21" s="9"/>
      <c r="V21" s="9"/>
      <c r="W21" s="9"/>
      <c r="X21" s="9"/>
      <c r="Y21" s="11"/>
    </row>
    <row r="22" spans="1:32">
      <c r="A22" t="s">
        <v>10</v>
      </c>
      <c r="B22" s="4">
        <v>11.160493827160494</v>
      </c>
      <c r="C22" s="1">
        <v>11.178326474622772</v>
      </c>
      <c r="D22" s="1">
        <v>11.198140527358634</v>
      </c>
      <c r="E22" s="1">
        <v>11.220156141509593</v>
      </c>
      <c r="F22" s="1">
        <v>11.133506823899546</v>
      </c>
      <c r="G22" s="1">
        <v>11.037229804332831</v>
      </c>
      <c r="H22" s="1">
        <v>10.930255338147592</v>
      </c>
      <c r="I22" s="11"/>
      <c r="J22" s="6">
        <v>10</v>
      </c>
      <c r="K22" s="6">
        <v>10</v>
      </c>
      <c r="L22" s="6">
        <v>11</v>
      </c>
      <c r="M22" s="6">
        <v>9</v>
      </c>
      <c r="N22" s="6">
        <v>10</v>
      </c>
      <c r="O22" s="6">
        <v>10</v>
      </c>
      <c r="P22" s="6">
        <v>9</v>
      </c>
      <c r="Q22" s="11"/>
      <c r="R22" s="9">
        <f t="shared" si="2"/>
        <v>-0.10398230088495575</v>
      </c>
      <c r="S22" s="9">
        <f t="shared" si="0"/>
        <v>-0.10541170695790902</v>
      </c>
      <c r="T22" s="9">
        <f t="shared" si="0"/>
        <v>-1.7694056158212068E-2</v>
      </c>
      <c r="U22" s="9">
        <f t="shared" si="0"/>
        <v>-0.19787212526356934</v>
      </c>
      <c r="V22" s="9">
        <f t="shared" si="0"/>
        <v>-0.10181040366062599</v>
      </c>
      <c r="W22" s="9">
        <f t="shared" si="0"/>
        <v>-9.39755557074341E-2</v>
      </c>
      <c r="X22" s="9">
        <f t="shared" si="0"/>
        <v>-0.17659746075746507</v>
      </c>
      <c r="Y22" s="11"/>
      <c r="Z22" s="7">
        <f t="shared" ref="Z22:Z29" si="23">J22-B22</f>
        <v>-1.1604938271604937</v>
      </c>
      <c r="AA22" s="7">
        <f t="shared" ref="AA22:AA29" si="24">K22-C22</f>
        <v>-1.1783264746227715</v>
      </c>
      <c r="AB22" s="7">
        <f t="shared" ref="AB22:AB29" si="25">L22-D22</f>
        <v>-0.19814052735863363</v>
      </c>
      <c r="AC22" s="7">
        <f t="shared" ref="AC22:AC29" si="26">M22-E22</f>
        <v>-2.2201561415095927</v>
      </c>
      <c r="AD22" s="7">
        <f t="shared" ref="AD22:AD29" si="27">N22-F22</f>
        <v>-1.1335068238995465</v>
      </c>
      <c r="AE22" s="7">
        <f t="shared" ref="AE22:AE29" si="28">O22-G22</f>
        <v>-1.0372298043328314</v>
      </c>
      <c r="AF22" s="7">
        <f t="shared" ref="AF22:AF29" si="29">P22-H22</f>
        <v>-1.9302553381475924</v>
      </c>
    </row>
    <row r="23" spans="1:32">
      <c r="A23" t="s">
        <v>11</v>
      </c>
      <c r="B23" s="4">
        <v>87.405671296296291</v>
      </c>
      <c r="C23" s="1">
        <v>87.356143904320973</v>
      </c>
      <c r="D23" s="1">
        <v>87.302489229681058</v>
      </c>
      <c r="E23" s="1">
        <v>87.244363332154492</v>
      </c>
      <c r="F23" s="1">
        <v>87.181393609834046</v>
      </c>
      <c r="G23" s="1">
        <v>87.113176410653537</v>
      </c>
      <c r="H23" s="1">
        <v>87.039274444874664</v>
      </c>
      <c r="I23" s="11"/>
      <c r="J23" s="6">
        <v>85</v>
      </c>
      <c r="K23" s="6">
        <v>85</v>
      </c>
      <c r="L23" s="6">
        <v>85</v>
      </c>
      <c r="M23" s="6">
        <v>87</v>
      </c>
      <c r="N23" s="6">
        <v>86</v>
      </c>
      <c r="O23" s="6">
        <v>86</v>
      </c>
      <c r="P23" s="6">
        <v>87</v>
      </c>
      <c r="Q23" s="11"/>
      <c r="R23" s="9">
        <f t="shared" si="2"/>
        <v>-2.7523057264114081E-2</v>
      </c>
      <c r="S23" s="9">
        <f t="shared" si="0"/>
        <v>-2.6971702264028452E-2</v>
      </c>
      <c r="T23" s="9">
        <f t="shared" si="0"/>
        <v>-2.6373695068688363E-2</v>
      </c>
      <c r="U23" s="9">
        <f t="shared" si="0"/>
        <v>-2.80090681874956E-3</v>
      </c>
      <c r="V23" s="9">
        <f t="shared" si="0"/>
        <v>-1.3550983310970932E-2</v>
      </c>
      <c r="W23" s="9">
        <f t="shared" si="0"/>
        <v>-1.2778507873550615E-2</v>
      </c>
      <c r="X23" s="9">
        <f t="shared" si="0"/>
        <v>-4.51226703406582E-4</v>
      </c>
      <c r="Y23" s="11"/>
      <c r="Z23" s="7">
        <f t="shared" si="23"/>
        <v>-2.4056712962962905</v>
      </c>
      <c r="AA23" s="7">
        <f t="shared" si="24"/>
        <v>-2.3561439043209731</v>
      </c>
      <c r="AB23" s="7">
        <f t="shared" si="25"/>
        <v>-2.3024892296810577</v>
      </c>
      <c r="AC23" s="7">
        <f t="shared" si="26"/>
        <v>-0.24436333215449224</v>
      </c>
      <c r="AD23" s="7">
        <f t="shared" si="27"/>
        <v>-1.1813936098340463</v>
      </c>
      <c r="AE23" s="7">
        <f t="shared" si="28"/>
        <v>-1.1131764106535371</v>
      </c>
      <c r="AF23" s="7">
        <f t="shared" si="29"/>
        <v>-3.9274444874664027E-2</v>
      </c>
    </row>
    <row r="24" spans="1:32">
      <c r="A24" t="s">
        <v>12</v>
      </c>
      <c r="B24" s="4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1"/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11"/>
      <c r="R24" s="9"/>
      <c r="S24" s="9"/>
      <c r="T24" s="9"/>
      <c r="U24" s="9"/>
      <c r="V24" s="9"/>
      <c r="W24" s="9"/>
      <c r="X24" s="9"/>
      <c r="Y24" s="11"/>
      <c r="Z24" s="7">
        <f t="shared" si="23"/>
        <v>0</v>
      </c>
      <c r="AA24" s="7">
        <f t="shared" si="24"/>
        <v>0</v>
      </c>
      <c r="AB24" s="7">
        <f t="shared" si="25"/>
        <v>0</v>
      </c>
      <c r="AC24" s="7">
        <f t="shared" si="26"/>
        <v>0</v>
      </c>
      <c r="AD24" s="7">
        <f t="shared" si="27"/>
        <v>0</v>
      </c>
      <c r="AE24" s="7">
        <f t="shared" si="28"/>
        <v>0</v>
      </c>
      <c r="AF24" s="7">
        <f t="shared" si="29"/>
        <v>0</v>
      </c>
    </row>
    <row r="25" spans="1:32">
      <c r="A25" t="s">
        <v>13</v>
      </c>
      <c r="B25" s="4">
        <v>9</v>
      </c>
      <c r="C25" s="1">
        <v>9</v>
      </c>
      <c r="D25" s="1">
        <v>9</v>
      </c>
      <c r="E25" s="1">
        <v>9</v>
      </c>
      <c r="F25" s="1">
        <v>9</v>
      </c>
      <c r="G25" s="1">
        <v>9</v>
      </c>
      <c r="H25" s="1">
        <v>9</v>
      </c>
      <c r="I25" s="11"/>
      <c r="J25" s="6">
        <v>9</v>
      </c>
      <c r="K25" s="6">
        <v>9</v>
      </c>
      <c r="L25" s="6">
        <v>9</v>
      </c>
      <c r="M25" s="6">
        <v>9</v>
      </c>
      <c r="N25" s="6">
        <v>9</v>
      </c>
      <c r="O25" s="6">
        <v>9</v>
      </c>
      <c r="P25" s="6">
        <v>9</v>
      </c>
      <c r="Q25" s="11"/>
      <c r="R25" s="9">
        <f t="shared" si="2"/>
        <v>0</v>
      </c>
      <c r="S25" s="9">
        <f t="shared" si="0"/>
        <v>0</v>
      </c>
      <c r="T25" s="9">
        <f t="shared" si="0"/>
        <v>0</v>
      </c>
      <c r="U25" s="9">
        <f t="shared" si="0"/>
        <v>0</v>
      </c>
      <c r="V25" s="9">
        <f t="shared" si="0"/>
        <v>0</v>
      </c>
      <c r="W25" s="9">
        <f t="shared" si="0"/>
        <v>0</v>
      </c>
      <c r="X25" s="9">
        <f t="shared" si="0"/>
        <v>0</v>
      </c>
      <c r="Y25" s="11"/>
      <c r="Z25" s="7">
        <f t="shared" si="23"/>
        <v>0</v>
      </c>
      <c r="AA25" s="7">
        <f t="shared" si="24"/>
        <v>0</v>
      </c>
      <c r="AB25" s="7">
        <f t="shared" si="25"/>
        <v>0</v>
      </c>
      <c r="AC25" s="7">
        <f t="shared" si="26"/>
        <v>0</v>
      </c>
      <c r="AD25" s="7">
        <f t="shared" si="27"/>
        <v>0</v>
      </c>
      <c r="AE25" s="7">
        <f t="shared" si="28"/>
        <v>0</v>
      </c>
      <c r="AF25" s="7">
        <f t="shared" si="29"/>
        <v>0</v>
      </c>
    </row>
    <row r="26" spans="1:32">
      <c r="A26" t="s">
        <v>14</v>
      </c>
      <c r="B26" s="4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1"/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11"/>
      <c r="R26" s="9"/>
      <c r="S26" s="9"/>
      <c r="T26" s="9"/>
      <c r="U26" s="9"/>
      <c r="V26" s="9"/>
      <c r="W26" s="9"/>
      <c r="X26" s="9"/>
      <c r="Y26" s="11"/>
      <c r="Z26" s="7">
        <f t="shared" si="23"/>
        <v>0</v>
      </c>
      <c r="AA26" s="7">
        <f t="shared" si="24"/>
        <v>0</v>
      </c>
      <c r="AB26" s="7">
        <f t="shared" si="25"/>
        <v>0</v>
      </c>
      <c r="AC26" s="7">
        <f t="shared" si="26"/>
        <v>0</v>
      </c>
      <c r="AD26" s="7">
        <f t="shared" si="27"/>
        <v>0</v>
      </c>
      <c r="AE26" s="7">
        <f t="shared" si="28"/>
        <v>0</v>
      </c>
      <c r="AF26" s="7">
        <f t="shared" si="29"/>
        <v>0</v>
      </c>
    </row>
    <row r="27" spans="1:32">
      <c r="A27" t="s">
        <v>15</v>
      </c>
      <c r="B27" s="4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1"/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11"/>
      <c r="R27" s="9"/>
      <c r="S27" s="9"/>
      <c r="T27" s="9"/>
      <c r="U27" s="9"/>
      <c r="V27" s="9"/>
      <c r="W27" s="9"/>
      <c r="X27" s="9"/>
      <c r="Y27" s="11"/>
      <c r="Z27" s="7">
        <f t="shared" si="23"/>
        <v>0</v>
      </c>
      <c r="AA27" s="7">
        <f t="shared" si="24"/>
        <v>0</v>
      </c>
      <c r="AB27" s="7">
        <f t="shared" si="25"/>
        <v>0</v>
      </c>
      <c r="AC27" s="7">
        <f t="shared" si="26"/>
        <v>0</v>
      </c>
      <c r="AD27" s="7">
        <f t="shared" si="27"/>
        <v>0</v>
      </c>
      <c r="AE27" s="7">
        <f t="shared" si="28"/>
        <v>0</v>
      </c>
      <c r="AF27" s="7">
        <f t="shared" si="29"/>
        <v>0</v>
      </c>
    </row>
    <row r="28" spans="1:32" s="2" customFormat="1">
      <c r="A28" s="2" t="s">
        <v>16</v>
      </c>
      <c r="B28" s="5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1"/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1</v>
      </c>
      <c r="P28" s="6">
        <v>1</v>
      </c>
      <c r="Q28" s="11"/>
      <c r="R28" s="9"/>
      <c r="S28" s="9"/>
      <c r="T28" s="9"/>
      <c r="U28" s="9"/>
      <c r="V28" s="9"/>
      <c r="W28" s="9"/>
      <c r="X28" s="9"/>
      <c r="Y28" s="11"/>
      <c r="Z28" s="7">
        <f t="shared" si="23"/>
        <v>0</v>
      </c>
      <c r="AA28" s="7">
        <f t="shared" si="24"/>
        <v>0</v>
      </c>
      <c r="AB28" s="7">
        <f t="shared" si="25"/>
        <v>1</v>
      </c>
      <c r="AC28" s="7">
        <f t="shared" si="26"/>
        <v>1</v>
      </c>
      <c r="AD28" s="7">
        <f t="shared" si="27"/>
        <v>0</v>
      </c>
      <c r="AE28" s="7">
        <f t="shared" si="28"/>
        <v>1</v>
      </c>
      <c r="AF28" s="7">
        <f t="shared" si="29"/>
        <v>1</v>
      </c>
    </row>
    <row r="29" spans="1:32">
      <c r="A29" t="s">
        <v>17</v>
      </c>
      <c r="B29" s="4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1"/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11"/>
      <c r="R29" s="9"/>
      <c r="S29" s="9"/>
      <c r="T29" s="9"/>
      <c r="U29" s="9"/>
      <c r="V29" s="9"/>
      <c r="W29" s="9"/>
      <c r="X29" s="9"/>
      <c r="Y29" s="11"/>
      <c r="Z29" s="7">
        <f t="shared" si="23"/>
        <v>0</v>
      </c>
      <c r="AA29" s="7">
        <f t="shared" si="24"/>
        <v>0</v>
      </c>
      <c r="AB29" s="7">
        <f t="shared" si="25"/>
        <v>0</v>
      </c>
      <c r="AC29" s="7">
        <f t="shared" si="26"/>
        <v>0</v>
      </c>
      <c r="AD29" s="7">
        <f t="shared" si="27"/>
        <v>0</v>
      </c>
      <c r="AE29" s="7">
        <f t="shared" si="28"/>
        <v>0</v>
      </c>
      <c r="AF29" s="7">
        <f t="shared" si="29"/>
        <v>0</v>
      </c>
    </row>
    <row r="30" spans="1:32">
      <c r="B30" s="4"/>
      <c r="C30" s="1"/>
      <c r="D30" s="1"/>
      <c r="E30" s="1"/>
      <c r="F30" s="1"/>
      <c r="G30" s="1"/>
      <c r="H30" s="1"/>
      <c r="I30" s="11"/>
      <c r="J30" s="6"/>
      <c r="K30" s="6"/>
      <c r="L30" s="6"/>
      <c r="M30" s="6"/>
      <c r="N30" s="6"/>
      <c r="O30" s="6"/>
      <c r="P30" s="6"/>
      <c r="Q30" s="11"/>
      <c r="R30" s="9"/>
      <c r="S30" s="9"/>
      <c r="T30" s="9"/>
      <c r="U30" s="9"/>
      <c r="V30" s="9"/>
      <c r="W30" s="9"/>
      <c r="X30" s="9"/>
      <c r="Y30" s="11"/>
    </row>
    <row r="31" spans="1:32">
      <c r="A31" t="s">
        <v>18</v>
      </c>
      <c r="B31" s="4">
        <v>3</v>
      </c>
      <c r="C31" s="1">
        <v>3</v>
      </c>
      <c r="D31" s="1">
        <v>3</v>
      </c>
      <c r="E31" s="1">
        <v>3</v>
      </c>
      <c r="F31" s="1">
        <v>3</v>
      </c>
      <c r="G31" s="1">
        <v>3</v>
      </c>
      <c r="H31" s="1">
        <v>3</v>
      </c>
      <c r="I31" s="11"/>
      <c r="J31" s="1">
        <v>3</v>
      </c>
      <c r="K31" s="1">
        <v>3</v>
      </c>
      <c r="L31" s="1">
        <v>3</v>
      </c>
      <c r="M31" s="1">
        <v>3</v>
      </c>
      <c r="N31" s="1">
        <v>3</v>
      </c>
      <c r="O31" s="1">
        <v>3</v>
      </c>
      <c r="P31" s="1">
        <v>3</v>
      </c>
      <c r="Q31" s="11"/>
      <c r="R31" s="9">
        <f t="shared" ref="R31:X31" si="30">J31/B31-1</f>
        <v>0</v>
      </c>
      <c r="S31" s="9">
        <f t="shared" si="30"/>
        <v>0</v>
      </c>
      <c r="T31" s="9">
        <f t="shared" si="30"/>
        <v>0</v>
      </c>
      <c r="U31" s="9">
        <f t="shared" si="30"/>
        <v>0</v>
      </c>
      <c r="V31" s="9">
        <f t="shared" si="30"/>
        <v>0</v>
      </c>
      <c r="W31" s="9">
        <f t="shared" si="30"/>
        <v>0</v>
      </c>
      <c r="X31" s="9">
        <f t="shared" si="30"/>
        <v>0</v>
      </c>
      <c r="Y31" s="11"/>
      <c r="Z31" s="7">
        <f t="shared" ref="Z31:AF31" si="31">J31-B31</f>
        <v>0</v>
      </c>
      <c r="AA31" s="7">
        <f t="shared" si="31"/>
        <v>0</v>
      </c>
      <c r="AB31" s="7">
        <f t="shared" si="31"/>
        <v>0</v>
      </c>
      <c r="AC31" s="7">
        <f t="shared" si="31"/>
        <v>0</v>
      </c>
      <c r="AD31" s="7">
        <f t="shared" si="31"/>
        <v>0</v>
      </c>
      <c r="AE31" s="7">
        <f t="shared" si="31"/>
        <v>0</v>
      </c>
      <c r="AF31" s="7">
        <f t="shared" si="31"/>
        <v>0</v>
      </c>
    </row>
    <row r="32" spans="1:32">
      <c r="A32" t="s">
        <v>32</v>
      </c>
      <c r="B32" s="4">
        <v>2</v>
      </c>
      <c r="C32" s="1">
        <v>2</v>
      </c>
      <c r="D32" s="1">
        <v>2</v>
      </c>
      <c r="E32" s="1">
        <v>2</v>
      </c>
      <c r="F32" s="1">
        <v>2</v>
      </c>
      <c r="G32" s="1">
        <v>2</v>
      </c>
      <c r="H32" s="1">
        <v>2</v>
      </c>
      <c r="I32" s="11"/>
      <c r="J32" s="1">
        <v>2</v>
      </c>
      <c r="K32" s="1">
        <v>2</v>
      </c>
      <c r="L32" s="1">
        <v>2</v>
      </c>
      <c r="M32" s="1">
        <v>2</v>
      </c>
      <c r="N32" s="1">
        <v>2</v>
      </c>
      <c r="O32" s="1">
        <v>2</v>
      </c>
      <c r="P32" s="1">
        <v>2</v>
      </c>
      <c r="Q32" s="11"/>
      <c r="R32" s="9">
        <f t="shared" ref="R32" si="32">J32/B32-1</f>
        <v>0</v>
      </c>
      <c r="S32" s="9">
        <f t="shared" ref="S32" si="33">K32/C32-1</f>
        <v>0</v>
      </c>
      <c r="T32" s="9">
        <f t="shared" ref="T32" si="34">L32/D32-1</f>
        <v>0</v>
      </c>
      <c r="U32" s="9">
        <f t="shared" ref="U32" si="35">M32/E32-1</f>
        <v>0</v>
      </c>
      <c r="V32" s="9">
        <f t="shared" ref="V32" si="36">N32/F32-1</f>
        <v>0</v>
      </c>
      <c r="W32" s="9">
        <f t="shared" ref="W32" si="37">O32/G32-1</f>
        <v>0</v>
      </c>
      <c r="X32" s="9">
        <f t="shared" ref="X32" si="38">P32/H32-1</f>
        <v>0</v>
      </c>
      <c r="Y32" s="11"/>
      <c r="Z32" s="7">
        <f t="shared" ref="Z32" si="39">J32-B32</f>
        <v>0</v>
      </c>
      <c r="AA32" s="7">
        <f t="shared" ref="AA32" si="40">K32-C32</f>
        <v>0</v>
      </c>
      <c r="AB32" s="7">
        <f t="shared" ref="AB32" si="41">L32-D32</f>
        <v>0</v>
      </c>
      <c r="AC32" s="7">
        <f t="shared" ref="AC32" si="42">M32-E32</f>
        <v>0</v>
      </c>
      <c r="AD32" s="7">
        <f t="shared" ref="AD32" si="43">N32-F32</f>
        <v>0</v>
      </c>
      <c r="AE32" s="7">
        <f t="shared" ref="AE32" si="44">O32-G32</f>
        <v>0</v>
      </c>
      <c r="AF32" s="7">
        <f t="shared" ref="AF32" si="45">P32-H32</f>
        <v>0</v>
      </c>
    </row>
    <row r="33" spans="1:32">
      <c r="I33" s="11"/>
      <c r="Q33" s="11"/>
      <c r="Y33" s="11"/>
    </row>
    <row r="34" spans="1:32">
      <c r="A34" t="s">
        <v>23</v>
      </c>
      <c r="B34" s="4">
        <v>12</v>
      </c>
      <c r="C34" s="1">
        <v>12</v>
      </c>
      <c r="D34" s="1">
        <v>12</v>
      </c>
      <c r="E34" s="1">
        <v>12</v>
      </c>
      <c r="F34" s="1">
        <v>12</v>
      </c>
      <c r="G34" s="1">
        <v>12</v>
      </c>
      <c r="H34" s="1">
        <v>12</v>
      </c>
      <c r="I34" s="11"/>
      <c r="J34" s="1">
        <v>17</v>
      </c>
      <c r="K34" s="1">
        <v>17</v>
      </c>
      <c r="L34" s="1">
        <v>18</v>
      </c>
      <c r="M34" s="1">
        <v>20</v>
      </c>
      <c r="N34" s="1">
        <v>21</v>
      </c>
      <c r="O34" s="1">
        <v>24</v>
      </c>
      <c r="P34" s="1">
        <v>24</v>
      </c>
      <c r="Q34" s="11"/>
      <c r="R34" s="9">
        <f t="shared" ref="R34:R37" si="46">J34/B34-1</f>
        <v>0.41666666666666674</v>
      </c>
      <c r="S34" s="9">
        <f t="shared" ref="S34:S37" si="47">K34/C34-1</f>
        <v>0.41666666666666674</v>
      </c>
      <c r="T34" s="9">
        <f t="shared" ref="T34:T37" si="48">L34/D34-1</f>
        <v>0.5</v>
      </c>
      <c r="U34" s="9">
        <f t="shared" ref="U34:U37" si="49">M34/E34-1</f>
        <v>0.66666666666666674</v>
      </c>
      <c r="V34" s="9">
        <f t="shared" ref="V34:V37" si="50">N34/F34-1</f>
        <v>0.75</v>
      </c>
      <c r="W34" s="9">
        <f t="shared" ref="W34:W37" si="51">O34/G34-1</f>
        <v>1</v>
      </c>
      <c r="X34" s="9">
        <f t="shared" ref="X34:X37" si="52">P34/H34-1</f>
        <v>1</v>
      </c>
      <c r="Y34" s="11"/>
      <c r="Z34" s="7">
        <f t="shared" ref="Z34:Z37" si="53">J34-B34</f>
        <v>5</v>
      </c>
      <c r="AA34" s="7">
        <f t="shared" ref="AA34:AA37" si="54">K34-C34</f>
        <v>5</v>
      </c>
      <c r="AB34" s="7">
        <f t="shared" ref="AB34:AB37" si="55">L34-D34</f>
        <v>6</v>
      </c>
      <c r="AC34" s="7">
        <f t="shared" ref="AC34:AC37" si="56">M34-E34</f>
        <v>8</v>
      </c>
      <c r="AD34" s="7">
        <f t="shared" ref="AD34:AD37" si="57">N34-F34</f>
        <v>9</v>
      </c>
      <c r="AE34" s="7">
        <f t="shared" ref="AE34:AE37" si="58">O34-G34</f>
        <v>12</v>
      </c>
      <c r="AF34" s="7">
        <f t="shared" ref="AF34:AF37" si="59">P34-H34</f>
        <v>12</v>
      </c>
    </row>
    <row r="35" spans="1:32">
      <c r="A35" t="s">
        <v>24</v>
      </c>
      <c r="B35" s="4">
        <v>35.166666666666664</v>
      </c>
      <c r="C35" s="1">
        <v>35.166666666666664</v>
      </c>
      <c r="D35" s="1">
        <v>35.166666666666664</v>
      </c>
      <c r="E35" s="1">
        <v>35.166666666666664</v>
      </c>
      <c r="F35" s="1">
        <v>35.166666666666664</v>
      </c>
      <c r="G35" s="1">
        <v>35.166666666666664</v>
      </c>
      <c r="H35" s="1">
        <v>35.166666666666664</v>
      </c>
      <c r="I35" s="11"/>
      <c r="J35" s="1">
        <v>64</v>
      </c>
      <c r="K35" s="1">
        <v>65</v>
      </c>
      <c r="L35" s="1">
        <v>65</v>
      </c>
      <c r="M35" s="1">
        <v>66</v>
      </c>
      <c r="N35" s="1">
        <v>70</v>
      </c>
      <c r="O35" s="1">
        <v>72</v>
      </c>
      <c r="P35" s="1">
        <v>73</v>
      </c>
      <c r="Q35" s="11"/>
      <c r="R35" s="9">
        <f t="shared" si="46"/>
        <v>0.81990521327014232</v>
      </c>
      <c r="S35" s="9">
        <f t="shared" si="47"/>
        <v>0.84834123222748836</v>
      </c>
      <c r="T35" s="9">
        <f t="shared" si="48"/>
        <v>0.84834123222748836</v>
      </c>
      <c r="U35" s="9">
        <f t="shared" si="49"/>
        <v>0.87677725118483418</v>
      </c>
      <c r="V35" s="9">
        <f t="shared" si="50"/>
        <v>0.99052132701421813</v>
      </c>
      <c r="W35" s="9">
        <f t="shared" si="51"/>
        <v>1.0473933649289102</v>
      </c>
      <c r="X35" s="9">
        <f t="shared" si="52"/>
        <v>1.0758293838862563</v>
      </c>
      <c r="Y35" s="11"/>
      <c r="Z35" s="7">
        <f t="shared" si="53"/>
        <v>28.833333333333336</v>
      </c>
      <c r="AA35" s="7">
        <f t="shared" si="54"/>
        <v>29.833333333333336</v>
      </c>
      <c r="AB35" s="7">
        <f t="shared" si="55"/>
        <v>29.833333333333336</v>
      </c>
      <c r="AC35" s="7">
        <f t="shared" si="56"/>
        <v>30.833333333333336</v>
      </c>
      <c r="AD35" s="7">
        <f t="shared" si="57"/>
        <v>34.833333333333336</v>
      </c>
      <c r="AE35" s="7">
        <f t="shared" si="58"/>
        <v>36.833333333333336</v>
      </c>
      <c r="AF35" s="7">
        <f t="shared" si="59"/>
        <v>37.833333333333336</v>
      </c>
    </row>
    <row r="36" spans="1:32">
      <c r="A36" t="s">
        <v>25</v>
      </c>
      <c r="B36" s="4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1"/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1"/>
      <c r="R36" s="9" t="e">
        <f t="shared" si="46"/>
        <v>#DIV/0!</v>
      </c>
      <c r="S36" s="9" t="e">
        <f t="shared" si="47"/>
        <v>#DIV/0!</v>
      </c>
      <c r="T36" s="9" t="e">
        <f t="shared" si="48"/>
        <v>#DIV/0!</v>
      </c>
      <c r="U36" s="9" t="e">
        <f t="shared" si="49"/>
        <v>#DIV/0!</v>
      </c>
      <c r="V36" s="9" t="e">
        <f t="shared" si="50"/>
        <v>#DIV/0!</v>
      </c>
      <c r="W36" s="9" t="e">
        <f t="shared" si="51"/>
        <v>#DIV/0!</v>
      </c>
      <c r="X36" s="9" t="e">
        <f t="shared" si="52"/>
        <v>#DIV/0!</v>
      </c>
      <c r="Y36" s="11"/>
      <c r="Z36" s="7">
        <f t="shared" si="53"/>
        <v>1</v>
      </c>
      <c r="AA36" s="7">
        <f t="shared" si="54"/>
        <v>1</v>
      </c>
      <c r="AB36" s="7">
        <f t="shared" si="55"/>
        <v>1</v>
      </c>
      <c r="AC36" s="7">
        <f t="shared" si="56"/>
        <v>1</v>
      </c>
      <c r="AD36" s="7">
        <f t="shared" si="57"/>
        <v>1</v>
      </c>
      <c r="AE36" s="7">
        <f t="shared" si="58"/>
        <v>1</v>
      </c>
      <c r="AF36" s="7">
        <f t="shared" si="59"/>
        <v>1</v>
      </c>
    </row>
    <row r="37" spans="1:32">
      <c r="A37" t="s">
        <v>33</v>
      </c>
      <c r="B37" s="4"/>
      <c r="C37" s="1"/>
      <c r="D37" s="1"/>
      <c r="E37" s="1"/>
      <c r="F37" s="1"/>
      <c r="G37" s="1"/>
      <c r="H37" s="1"/>
      <c r="I37" s="11"/>
      <c r="J37" s="1">
        <v>29</v>
      </c>
      <c r="K37" s="1">
        <v>29</v>
      </c>
      <c r="L37" s="1">
        <v>29</v>
      </c>
      <c r="M37" s="1">
        <v>29</v>
      </c>
      <c r="N37" s="1">
        <v>29</v>
      </c>
      <c r="O37" s="1">
        <v>29</v>
      </c>
      <c r="P37" s="1">
        <v>29</v>
      </c>
      <c r="Q37" s="11"/>
      <c r="R37" s="9" t="e">
        <f t="shared" si="46"/>
        <v>#DIV/0!</v>
      </c>
      <c r="S37" s="9" t="e">
        <f t="shared" si="47"/>
        <v>#DIV/0!</v>
      </c>
      <c r="T37" s="9" t="e">
        <f t="shared" si="48"/>
        <v>#DIV/0!</v>
      </c>
      <c r="U37" s="9" t="e">
        <f t="shared" si="49"/>
        <v>#DIV/0!</v>
      </c>
      <c r="V37" s="9" t="e">
        <f t="shared" si="50"/>
        <v>#DIV/0!</v>
      </c>
      <c r="W37" s="9" t="e">
        <f t="shared" si="51"/>
        <v>#DIV/0!</v>
      </c>
      <c r="X37" s="9" t="e">
        <f t="shared" si="52"/>
        <v>#DIV/0!</v>
      </c>
      <c r="Y37" s="11"/>
      <c r="Z37" s="7">
        <f t="shared" si="53"/>
        <v>29</v>
      </c>
      <c r="AA37" s="7">
        <f t="shared" si="54"/>
        <v>29</v>
      </c>
      <c r="AB37" s="7">
        <f t="shared" si="55"/>
        <v>29</v>
      </c>
      <c r="AC37" s="7">
        <f t="shared" si="56"/>
        <v>29</v>
      </c>
      <c r="AD37" s="7">
        <f t="shared" si="57"/>
        <v>29</v>
      </c>
      <c r="AE37" s="7">
        <f t="shared" si="58"/>
        <v>29</v>
      </c>
      <c r="AF37" s="7">
        <f t="shared" si="59"/>
        <v>29</v>
      </c>
    </row>
    <row r="38" spans="1:32">
      <c r="A38" t="s">
        <v>19</v>
      </c>
      <c r="B38" s="4">
        <f t="shared" ref="B38:H38" si="60">SUM(B10:B31)</f>
        <v>116214.17628385233</v>
      </c>
      <c r="C38" s="1">
        <f t="shared" si="60"/>
        <v>116332.06293602682</v>
      </c>
      <c r="D38" s="1">
        <f t="shared" si="60"/>
        <v>116454.59677574792</v>
      </c>
      <c r="E38" s="1">
        <f t="shared" si="60"/>
        <v>116529.86096506455</v>
      </c>
      <c r="F38" s="1">
        <f t="shared" si="60"/>
        <v>116528.93692562217</v>
      </c>
      <c r="G38" s="1">
        <f t="shared" si="60"/>
        <v>116525.16092836279</v>
      </c>
      <c r="H38" s="1">
        <f t="shared" si="60"/>
        <v>116536.78149189668</v>
      </c>
      <c r="I38" s="11"/>
      <c r="J38" s="1">
        <v>116822</v>
      </c>
      <c r="K38" s="1">
        <v>116978</v>
      </c>
      <c r="L38" s="1">
        <v>117200</v>
      </c>
      <c r="M38" s="1">
        <v>117366</v>
      </c>
      <c r="N38" s="1">
        <v>117494</v>
      </c>
      <c r="O38" s="1">
        <v>117643</v>
      </c>
      <c r="P38" s="1">
        <v>117823</v>
      </c>
      <c r="Q38" s="11"/>
      <c r="R38" s="9">
        <f t="shared" si="2"/>
        <v>5.230202851182808E-3</v>
      </c>
      <c r="S38" s="9">
        <f t="shared" ref="S38:X38" si="61">K38/C38-1</f>
        <v>5.5525282340123105E-3</v>
      </c>
      <c r="T38" s="9">
        <f t="shared" si="61"/>
        <v>6.4008055060933433E-3</v>
      </c>
      <c r="U38" s="9">
        <f t="shared" si="61"/>
        <v>7.1753199395485634E-3</v>
      </c>
      <c r="V38" s="9">
        <f t="shared" si="61"/>
        <v>8.2817461468287501E-3</v>
      </c>
      <c r="W38" s="9">
        <f t="shared" si="61"/>
        <v>9.5931133047260086E-3</v>
      </c>
      <c r="X38" s="9">
        <f t="shared" si="61"/>
        <v>1.1037017597682386E-2</v>
      </c>
      <c r="Y38" s="11"/>
      <c r="Z38" s="7">
        <f>J38-B38</f>
        <v>607.8237161476718</v>
      </c>
      <c r="AA38" s="7">
        <f t="shared" ref="AA38" si="62">K38-C38</f>
        <v>645.93706397317874</v>
      </c>
      <c r="AB38" s="7">
        <f t="shared" ref="AB38" si="63">L38-D38</f>
        <v>745.40322425207705</v>
      </c>
      <c r="AC38" s="7">
        <f t="shared" ref="AC38" si="64">M38-E38</f>
        <v>836.13903493544785</v>
      </c>
      <c r="AD38" s="7">
        <f t="shared" ref="AD38" si="65">N38-F38</f>
        <v>965.06307437783107</v>
      </c>
      <c r="AE38" s="7">
        <f t="shared" ref="AE38" si="66">O38-G38</f>
        <v>1117.8390716372087</v>
      </c>
      <c r="AF38" s="7">
        <f t="shared" ref="AF38" si="67">P38-H38</f>
        <v>1286.218508103324</v>
      </c>
    </row>
    <row r="39" spans="1:32">
      <c r="B39" s="1"/>
      <c r="C39" s="1"/>
      <c r="D39" s="1"/>
      <c r="E39" s="1"/>
      <c r="F39" s="1"/>
      <c r="G39" s="1"/>
      <c r="H39" s="1"/>
      <c r="I39" s="11"/>
      <c r="J39" s="1"/>
      <c r="K39" s="1"/>
      <c r="L39" s="1"/>
      <c r="M39" s="1"/>
      <c r="N39" s="1"/>
      <c r="O39" s="1"/>
      <c r="P39" s="1"/>
      <c r="Q39" s="11"/>
      <c r="Y39" s="11"/>
    </row>
    <row r="40" spans="1:32">
      <c r="I40" s="11"/>
      <c r="Q40" s="11"/>
      <c r="Y40" s="11"/>
    </row>
    <row r="41" spans="1:32">
      <c r="A41" t="s">
        <v>27</v>
      </c>
      <c r="I41" s="11"/>
      <c r="Q41" s="11"/>
      <c r="Y41" s="11"/>
    </row>
    <row r="42" spans="1:32">
      <c r="A42" t="s">
        <v>28</v>
      </c>
      <c r="B42" s="1">
        <f t="shared" ref="B42:H42" si="68">SUM(B10:B12,B34)</f>
        <v>107890.76187595402</v>
      </c>
      <c r="C42" s="1">
        <f t="shared" si="68"/>
        <v>108007.01477954975</v>
      </c>
      <c r="D42" s="1">
        <f t="shared" si="68"/>
        <v>108128.17429945973</v>
      </c>
      <c r="E42" s="1">
        <f t="shared" si="68"/>
        <v>108202.40588030257</v>
      </c>
      <c r="F42" s="1">
        <f t="shared" si="68"/>
        <v>108200.90914210677</v>
      </c>
      <c r="G42" s="1">
        <f t="shared" si="68"/>
        <v>108196.84715034023</v>
      </c>
      <c r="H42" s="1">
        <f t="shared" si="68"/>
        <v>108208.47363804787</v>
      </c>
      <c r="I42" s="11"/>
      <c r="J42" s="1">
        <f t="shared" ref="J42:P42" si="69">SUM(J10:J12,J34)</f>
        <v>108430</v>
      </c>
      <c r="K42" s="1">
        <f t="shared" si="69"/>
        <v>108588</v>
      </c>
      <c r="L42" s="1">
        <f t="shared" si="69"/>
        <v>108791</v>
      </c>
      <c r="M42" s="1">
        <f t="shared" si="69"/>
        <v>108949</v>
      </c>
      <c r="N42" s="1">
        <f t="shared" si="69"/>
        <v>109064</v>
      </c>
      <c r="O42" s="1">
        <f t="shared" si="69"/>
        <v>109192</v>
      </c>
      <c r="P42" s="1">
        <f t="shared" si="69"/>
        <v>109372</v>
      </c>
      <c r="Q42" s="11"/>
      <c r="R42" s="9">
        <f t="shared" ref="R42:X44" si="70">J42/B42-1</f>
        <v>4.9980008915495588E-3</v>
      </c>
      <c r="S42" s="9">
        <f t="shared" si="70"/>
        <v>5.3791433976402292E-3</v>
      </c>
      <c r="T42" s="9">
        <f t="shared" si="70"/>
        <v>6.1299999267960814E-3</v>
      </c>
      <c r="U42" s="9">
        <f t="shared" si="70"/>
        <v>6.8999770718900511E-3</v>
      </c>
      <c r="V42" s="9">
        <f t="shared" si="70"/>
        <v>7.9767431229222918E-3</v>
      </c>
      <c r="W42" s="9">
        <f t="shared" si="70"/>
        <v>9.1976141252712029E-3</v>
      </c>
      <c r="X42" s="9">
        <f t="shared" si="70"/>
        <v>1.0752636303179575E-2</v>
      </c>
      <c r="Y42" s="11"/>
      <c r="Z42" s="7">
        <f t="shared" ref="Z42:AF44" si="71">J42-B42</f>
        <v>539.23812404597993</v>
      </c>
      <c r="AA42" s="7">
        <f t="shared" si="71"/>
        <v>580.98522045025311</v>
      </c>
      <c r="AB42" s="7">
        <f t="shared" si="71"/>
        <v>662.82570054027019</v>
      </c>
      <c r="AC42" s="7">
        <f t="shared" si="71"/>
        <v>746.59411969743087</v>
      </c>
      <c r="AD42" s="7">
        <f t="shared" si="71"/>
        <v>863.09085789322853</v>
      </c>
      <c r="AE42" s="7">
        <f t="shared" si="71"/>
        <v>995.1528496597748</v>
      </c>
      <c r="AF42" s="7">
        <f t="shared" si="71"/>
        <v>1163.5263619521284</v>
      </c>
    </row>
    <row r="43" spans="1:32">
      <c r="A43" t="s">
        <v>29</v>
      </c>
      <c r="B43" s="1">
        <f t="shared" ref="B43:H43" si="72">SUM(B14:B20,B35)</f>
        <v>8260.0149094415265</v>
      </c>
      <c r="C43" s="1">
        <f t="shared" si="72"/>
        <v>8261.680352764799</v>
      </c>
      <c r="D43" s="1">
        <f t="shared" si="72"/>
        <v>8263.0885131978339</v>
      </c>
      <c r="E43" s="1">
        <f t="shared" si="72"/>
        <v>8264.1572319549668</v>
      </c>
      <c r="F43" s="1">
        <f t="shared" si="72"/>
        <v>8264.8795497483316</v>
      </c>
      <c r="G43" s="1">
        <f t="shared" si="72"/>
        <v>8265.3300384742379</v>
      </c>
      <c r="H43" s="1">
        <f t="shared" si="72"/>
        <v>8265.5049907324501</v>
      </c>
      <c r="I43" s="12"/>
      <c r="J43" s="1">
        <f t="shared" ref="J43:P43" si="73">SUM(J14:J20,J35)</f>
        <v>8253</v>
      </c>
      <c r="K43" s="1">
        <f t="shared" si="73"/>
        <v>8251</v>
      </c>
      <c r="L43" s="1">
        <f t="shared" si="73"/>
        <v>8268</v>
      </c>
      <c r="M43" s="1">
        <f t="shared" si="73"/>
        <v>8276</v>
      </c>
      <c r="N43" s="1">
        <f t="shared" si="73"/>
        <v>8290</v>
      </c>
      <c r="O43" s="1">
        <f t="shared" si="73"/>
        <v>8310</v>
      </c>
      <c r="P43" s="1">
        <f t="shared" si="73"/>
        <v>8310</v>
      </c>
      <c r="Q43" s="11"/>
      <c r="R43" s="9">
        <f t="shared" si="70"/>
        <v>-8.4926111132177518E-4</v>
      </c>
      <c r="S43" s="9">
        <f t="shared" si="70"/>
        <v>-1.2927579268090517E-3</v>
      </c>
      <c r="T43" s="9">
        <f t="shared" si="70"/>
        <v>5.9438874390860263E-4</v>
      </c>
      <c r="U43" s="9">
        <f t="shared" si="70"/>
        <v>1.433027919560903E-3</v>
      </c>
      <c r="V43" s="9">
        <f t="shared" si="70"/>
        <v>3.0394212160580469E-3</v>
      </c>
      <c r="W43" s="9">
        <f t="shared" si="70"/>
        <v>5.4044982254584095E-3</v>
      </c>
      <c r="X43" s="9">
        <f t="shared" si="70"/>
        <v>5.3832172767953601E-3</v>
      </c>
      <c r="Y43" s="11"/>
      <c r="Z43" s="7">
        <f t="shared" si="71"/>
        <v>-7.0149094415264699</v>
      </c>
      <c r="AA43" s="7">
        <f t="shared" si="71"/>
        <v>-10.680352764798954</v>
      </c>
      <c r="AB43" s="7">
        <f t="shared" si="71"/>
        <v>4.9114868021661096</v>
      </c>
      <c r="AC43" s="7">
        <f t="shared" si="71"/>
        <v>11.842768045033154</v>
      </c>
      <c r="AD43" s="7">
        <f t="shared" si="71"/>
        <v>25.120450251668444</v>
      </c>
      <c r="AE43" s="7">
        <f t="shared" si="71"/>
        <v>44.669961525762119</v>
      </c>
      <c r="AF43" s="7">
        <f t="shared" si="71"/>
        <v>44.495009267549904</v>
      </c>
    </row>
    <row r="44" spans="1:32">
      <c r="A44" t="s">
        <v>30</v>
      </c>
      <c r="B44" s="1">
        <f t="shared" ref="B44:H44" si="74">SUM(B22:B29,B31:B32)</f>
        <v>112.56616512345678</v>
      </c>
      <c r="C44" s="1">
        <f t="shared" si="74"/>
        <v>112.53447037894375</v>
      </c>
      <c r="D44" s="1">
        <f t="shared" si="74"/>
        <v>112.50062975703969</v>
      </c>
      <c r="E44" s="1">
        <f t="shared" si="74"/>
        <v>112.46451947366408</v>
      </c>
      <c r="F44" s="1">
        <f t="shared" si="74"/>
        <v>112.3149004337336</v>
      </c>
      <c r="G44" s="1">
        <f t="shared" si="74"/>
        <v>112.15040621498636</v>
      </c>
      <c r="H44" s="1">
        <f t="shared" si="74"/>
        <v>111.96952978302225</v>
      </c>
      <c r="I44" s="11"/>
      <c r="J44" s="1">
        <f t="shared" ref="J44:P44" si="75">SUM(J22:J29,J31:J32)</f>
        <v>109</v>
      </c>
      <c r="K44" s="1">
        <f t="shared" si="75"/>
        <v>109</v>
      </c>
      <c r="L44" s="1">
        <f t="shared" si="75"/>
        <v>111</v>
      </c>
      <c r="M44" s="1">
        <f t="shared" si="75"/>
        <v>111</v>
      </c>
      <c r="N44" s="1">
        <f t="shared" si="75"/>
        <v>110</v>
      </c>
      <c r="O44" s="1">
        <f t="shared" si="75"/>
        <v>111</v>
      </c>
      <c r="P44" s="1">
        <f t="shared" si="75"/>
        <v>111</v>
      </c>
      <c r="Q44" s="11"/>
      <c r="R44" s="9">
        <f t="shared" si="70"/>
        <v>-3.1680613082497699E-2</v>
      </c>
      <c r="S44" s="9">
        <f t="shared" si="70"/>
        <v>-3.1407890995904908E-2</v>
      </c>
      <c r="T44" s="9">
        <f t="shared" si="70"/>
        <v>-1.3338856504896968E-2</v>
      </c>
      <c r="U44" s="9">
        <f t="shared" si="70"/>
        <v>-1.3022057805591181E-2</v>
      </c>
      <c r="V44" s="9">
        <f t="shared" si="70"/>
        <v>-2.0610804308190622E-2</v>
      </c>
      <c r="W44" s="9">
        <f t="shared" si="70"/>
        <v>-1.0257708855562209E-2</v>
      </c>
      <c r="X44" s="9">
        <f t="shared" si="70"/>
        <v>-8.6588716135633792E-3</v>
      </c>
      <c r="Y44" s="11"/>
      <c r="Z44" s="7">
        <f t="shared" si="71"/>
        <v>-3.5661651234567842</v>
      </c>
      <c r="AA44" s="7">
        <f t="shared" si="71"/>
        <v>-3.5344703789437517</v>
      </c>
      <c r="AB44" s="7">
        <f t="shared" si="71"/>
        <v>-1.5006297570396896</v>
      </c>
      <c r="AC44" s="7">
        <f t="shared" si="71"/>
        <v>-1.4645194736640832</v>
      </c>
      <c r="AD44" s="7">
        <f t="shared" si="71"/>
        <v>-2.3149004337335981</v>
      </c>
      <c r="AE44" s="7">
        <f t="shared" si="71"/>
        <v>-1.1504062149863614</v>
      </c>
      <c r="AF44" s="7">
        <f t="shared" si="71"/>
        <v>-0.9695297830222529</v>
      </c>
    </row>
    <row r="45" spans="1:32">
      <c r="A45" t="s">
        <v>31</v>
      </c>
      <c r="B45" s="1">
        <f>SUM(B42:B44)</f>
        <v>116263.342950519</v>
      </c>
      <c r="C45" s="1">
        <f t="shared" ref="C45:H45" si="76">SUM(C42:C44)</f>
        <v>116381.22960269349</v>
      </c>
      <c r="D45" s="1">
        <f t="shared" si="76"/>
        <v>116503.76344241459</v>
      </c>
      <c r="E45" s="1">
        <f t="shared" si="76"/>
        <v>116579.02763173121</v>
      </c>
      <c r="F45" s="1">
        <f t="shared" si="76"/>
        <v>116578.10359228884</v>
      </c>
      <c r="G45" s="1">
        <f t="shared" si="76"/>
        <v>116574.32759502945</v>
      </c>
      <c r="H45" s="1">
        <f t="shared" si="76"/>
        <v>116585.94815856333</v>
      </c>
      <c r="I45" s="11"/>
      <c r="J45" s="1">
        <f t="shared" ref="J45:P45" si="77">SUM(J42:J44)</f>
        <v>116792</v>
      </c>
      <c r="K45" s="1">
        <f t="shared" si="77"/>
        <v>116948</v>
      </c>
      <c r="L45" s="1">
        <f t="shared" si="77"/>
        <v>117170</v>
      </c>
      <c r="M45" s="1">
        <f t="shared" si="77"/>
        <v>117336</v>
      </c>
      <c r="N45" s="1">
        <f t="shared" si="77"/>
        <v>117464</v>
      </c>
      <c r="O45" s="1">
        <f t="shared" si="77"/>
        <v>117613</v>
      </c>
      <c r="P45" s="1">
        <f t="shared" si="77"/>
        <v>117793</v>
      </c>
      <c r="Q45" s="11"/>
      <c r="R45" s="9">
        <f t="shared" ref="R45" si="78">J45/B45-1</f>
        <v>4.5470656190058634E-3</v>
      </c>
      <c r="S45" s="9">
        <f t="shared" ref="S45" si="79">K45/C45-1</f>
        <v>4.8699468053514661E-3</v>
      </c>
      <c r="T45" s="9">
        <f t="shared" ref="T45" si="80">L45/D45-1</f>
        <v>5.7185840002045296E-3</v>
      </c>
      <c r="U45" s="9">
        <f t="shared" ref="U45" si="81">M45/E45-1</f>
        <v>6.4932122324783403E-3</v>
      </c>
      <c r="V45" s="9">
        <f t="shared" ref="V45" si="82">N45/F45-1</f>
        <v>7.5991663992873715E-3</v>
      </c>
      <c r="W45" s="9">
        <f t="shared" ref="W45" si="83">O45/G45-1</f>
        <v>8.9099583621774503E-3</v>
      </c>
      <c r="X45" s="9">
        <f t="shared" ref="X45" si="84">P45/H45-1</f>
        <v>1.0353321823955985E-2</v>
      </c>
      <c r="Y45" s="11"/>
      <c r="Z45" s="7">
        <f t="shared" ref="Z45" si="85">J45-B45</f>
        <v>528.65704948100029</v>
      </c>
      <c r="AA45" s="7">
        <f t="shared" ref="AA45" si="86">K45-C45</f>
        <v>566.77039730650722</v>
      </c>
      <c r="AB45" s="7">
        <f t="shared" ref="AB45" si="87">L45-D45</f>
        <v>666.23655758540554</v>
      </c>
      <c r="AC45" s="7">
        <f t="shared" ref="AC45" si="88">M45-E45</f>
        <v>756.97236826879089</v>
      </c>
      <c r="AD45" s="7">
        <f t="shared" ref="AD45" si="89">N45-F45</f>
        <v>885.89640771115955</v>
      </c>
      <c r="AE45" s="7">
        <f t="shared" ref="AE45" si="90">O45-G45</f>
        <v>1038.6724049705517</v>
      </c>
      <c r="AF45" s="7">
        <f t="shared" ref="AF45" si="91">P45-H45</f>
        <v>1207.051841436667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60E7-5D52-414F-A198-511BADDAEACD}">
  <dimension ref="A1:AH45"/>
  <sheetViews>
    <sheetView tabSelected="1" zoomScale="70" zoomScaleNormal="70" workbookViewId="0">
      <pane xSplit="1" ySplit="9" topLeftCell="B10" activePane="bottomRight" state="frozen"/>
      <selection activeCell="C5" sqref="C5"/>
      <selection pane="topRight" activeCell="C5" sqref="C5"/>
      <selection pane="bottomLeft" activeCell="C5" sqref="C5"/>
      <selection pane="bottomRight" activeCell="A3" sqref="A3"/>
    </sheetView>
  </sheetViews>
  <sheetFormatPr defaultRowHeight="15"/>
  <cols>
    <col min="1" max="1" width="24.42578125" bestFit="1" customWidth="1"/>
    <col min="2" max="8" width="12.7109375" customWidth="1"/>
    <col min="9" max="9" width="1.7109375" customWidth="1"/>
    <col min="10" max="16" width="12.7109375" customWidth="1"/>
    <col min="17" max="17" width="1.7109375" customWidth="1"/>
    <col min="18" max="25" width="12.7109375" customWidth="1"/>
    <col min="26" max="26" width="1.7109375" customWidth="1"/>
    <col min="27" max="34" width="12.7109375" customWidth="1"/>
  </cols>
  <sheetData>
    <row r="1" spans="1:34">
      <c r="A1" s="27" t="s">
        <v>36</v>
      </c>
    </row>
    <row r="2" spans="1:34">
      <c r="A2" s="27" t="s">
        <v>37</v>
      </c>
    </row>
    <row r="3" spans="1:34">
      <c r="A3" s="29" t="s">
        <v>38</v>
      </c>
    </row>
    <row r="4" spans="1:34">
      <c r="A4" s="29" t="s">
        <v>40</v>
      </c>
    </row>
    <row r="5" spans="1:34">
      <c r="A5" s="29" t="s">
        <v>39</v>
      </c>
    </row>
    <row r="6" spans="1:34">
      <c r="A6" s="29" t="s">
        <v>42</v>
      </c>
    </row>
    <row r="8" spans="1:34" s="17" customFormat="1">
      <c r="B8" s="22" t="s">
        <v>21</v>
      </c>
      <c r="C8" s="23" t="s">
        <v>21</v>
      </c>
      <c r="D8" s="23" t="s">
        <v>21</v>
      </c>
      <c r="E8" s="23" t="s">
        <v>21</v>
      </c>
      <c r="F8" s="23" t="s">
        <v>21</v>
      </c>
      <c r="G8" s="23" t="s">
        <v>21</v>
      </c>
      <c r="H8" s="23" t="s">
        <v>21</v>
      </c>
      <c r="I8" s="11"/>
      <c r="J8" s="15" t="s">
        <v>20</v>
      </c>
      <c r="K8" s="15" t="s">
        <v>20</v>
      </c>
      <c r="L8" s="15" t="s">
        <v>20</v>
      </c>
      <c r="M8" s="15" t="s">
        <v>20</v>
      </c>
      <c r="N8" s="15" t="s">
        <v>20</v>
      </c>
      <c r="O8" s="15" t="s">
        <v>20</v>
      </c>
      <c r="P8" s="15" t="s">
        <v>20</v>
      </c>
      <c r="Q8" s="11"/>
      <c r="R8" s="25" t="s">
        <v>22</v>
      </c>
      <c r="S8" s="25" t="s">
        <v>22</v>
      </c>
      <c r="T8" s="25" t="s">
        <v>22</v>
      </c>
      <c r="U8" s="25" t="s">
        <v>22</v>
      </c>
      <c r="V8" s="25" t="s">
        <v>22</v>
      </c>
      <c r="W8" s="25" t="s">
        <v>22</v>
      </c>
      <c r="X8" s="25" t="s">
        <v>22</v>
      </c>
      <c r="Y8" s="25" t="s">
        <v>22</v>
      </c>
      <c r="Z8" s="11"/>
      <c r="AA8" s="16" t="s">
        <v>26</v>
      </c>
      <c r="AB8" s="16" t="s">
        <v>26</v>
      </c>
      <c r="AC8" s="16" t="s">
        <v>26</v>
      </c>
      <c r="AD8" s="16" t="s">
        <v>26</v>
      </c>
      <c r="AE8" s="16" t="s">
        <v>26</v>
      </c>
      <c r="AF8" s="16" t="s">
        <v>26</v>
      </c>
      <c r="AG8" s="16" t="s">
        <v>26</v>
      </c>
      <c r="AH8" s="16" t="s">
        <v>26</v>
      </c>
    </row>
    <row r="9" spans="1:34" s="17" customFormat="1">
      <c r="A9" s="24" t="s">
        <v>34</v>
      </c>
      <c r="B9" s="18">
        <v>44562</v>
      </c>
      <c r="C9" s="19">
        <v>44593</v>
      </c>
      <c r="D9" s="19">
        <v>44621</v>
      </c>
      <c r="E9" s="19">
        <v>44652</v>
      </c>
      <c r="F9" s="19">
        <v>44682</v>
      </c>
      <c r="G9" s="19">
        <v>44713</v>
      </c>
      <c r="H9" s="19">
        <v>44743</v>
      </c>
      <c r="I9" s="20"/>
      <c r="J9" s="21">
        <v>44562</v>
      </c>
      <c r="K9" s="21">
        <v>44593</v>
      </c>
      <c r="L9" s="21">
        <v>44621</v>
      </c>
      <c r="M9" s="21">
        <v>44652</v>
      </c>
      <c r="N9" s="21">
        <v>44682</v>
      </c>
      <c r="O9" s="21">
        <v>44713</v>
      </c>
      <c r="P9" s="21">
        <v>44743</v>
      </c>
      <c r="Q9" s="20"/>
      <c r="R9" s="21">
        <v>44562</v>
      </c>
      <c r="S9" s="21">
        <v>44593</v>
      </c>
      <c r="T9" s="21">
        <v>44621</v>
      </c>
      <c r="U9" s="21">
        <v>44652</v>
      </c>
      <c r="V9" s="21">
        <v>44682</v>
      </c>
      <c r="W9" s="21">
        <v>44713</v>
      </c>
      <c r="X9" s="21">
        <v>44743</v>
      </c>
      <c r="Y9" s="26" t="s">
        <v>35</v>
      </c>
      <c r="Z9" s="20"/>
      <c r="AA9" s="21">
        <v>44562</v>
      </c>
      <c r="AB9" s="21">
        <v>44593</v>
      </c>
      <c r="AC9" s="21">
        <v>44621</v>
      </c>
      <c r="AD9" s="21">
        <v>44652</v>
      </c>
      <c r="AE9" s="21">
        <v>44682</v>
      </c>
      <c r="AF9" s="21">
        <v>44713</v>
      </c>
      <c r="AG9" s="21">
        <v>44743</v>
      </c>
      <c r="AH9" s="26" t="s">
        <v>35</v>
      </c>
    </row>
    <row r="10" spans="1:34">
      <c r="A10" t="s">
        <v>0</v>
      </c>
      <c r="B10" s="4">
        <v>271592.61885471898</v>
      </c>
      <c r="C10" s="1">
        <v>271283.26435423503</v>
      </c>
      <c r="D10" s="1">
        <v>251856.817454556</v>
      </c>
      <c r="E10" s="1">
        <v>229539.27001629199</v>
      </c>
      <c r="F10" s="1">
        <v>208095.92793025501</v>
      </c>
      <c r="G10" s="1">
        <v>190419.73912674101</v>
      </c>
      <c r="H10" s="1">
        <v>175466.143048342</v>
      </c>
      <c r="I10" s="11"/>
      <c r="J10" s="6">
        <v>228702.22</v>
      </c>
      <c r="K10" s="6">
        <v>239962.65</v>
      </c>
      <c r="L10" s="6">
        <v>221555.95</v>
      </c>
      <c r="M10" s="6">
        <v>188878.76</v>
      </c>
      <c r="N10" s="6">
        <v>169429.08</v>
      </c>
      <c r="O10" s="6">
        <v>173387.43</v>
      </c>
      <c r="P10" s="6">
        <v>141271.67000000001</v>
      </c>
      <c r="Q10" s="11"/>
      <c r="R10" s="9">
        <f>J10/B10-1</f>
        <v>-0.15792181332314492</v>
      </c>
      <c r="S10" s="9">
        <f t="shared" ref="S10:W10" si="0">K10/C10-1</f>
        <v>-0.11545354420882137</v>
      </c>
      <c r="T10" s="9">
        <f t="shared" si="0"/>
        <v>-0.12030989576060758</v>
      </c>
      <c r="U10" s="9">
        <f t="shared" si="0"/>
        <v>-0.17713966770655853</v>
      </c>
      <c r="V10" s="9">
        <f t="shared" si="0"/>
        <v>-0.18581261207194077</v>
      </c>
      <c r="W10" s="9">
        <f t="shared" si="0"/>
        <v>-8.9446132028384584E-2</v>
      </c>
      <c r="X10" s="9">
        <f>P10/H10-1</f>
        <v>-0.19487789754927931</v>
      </c>
      <c r="Y10" s="9">
        <f>SUM(J10:P10)/SUM(B10:H10)-1</f>
        <v>-0.14707678067851293</v>
      </c>
      <c r="Z10" s="11"/>
      <c r="AA10" s="7">
        <f>J10-B10</f>
        <v>-42890.39885471898</v>
      </c>
      <c r="AB10" s="7">
        <f t="shared" ref="AB10:AG12" si="1">K10-C10</f>
        <v>-31320.614354235033</v>
      </c>
      <c r="AC10" s="7">
        <f t="shared" si="1"/>
        <v>-30300.867454555992</v>
      </c>
      <c r="AD10" s="7">
        <f t="shared" si="1"/>
        <v>-40660.510016291984</v>
      </c>
      <c r="AE10" s="7">
        <f t="shared" si="1"/>
        <v>-38666.847930255026</v>
      </c>
      <c r="AF10" s="7">
        <f t="shared" si="1"/>
        <v>-17032.30912674102</v>
      </c>
      <c r="AG10" s="7">
        <f t="shared" si="1"/>
        <v>-34194.473048341984</v>
      </c>
      <c r="AH10" s="7">
        <f>SUM(AA10:AG10)</f>
        <v>-235066.02078514002</v>
      </c>
    </row>
    <row r="11" spans="1:34">
      <c r="A11" t="s">
        <v>1</v>
      </c>
      <c r="B11" s="4">
        <v>1534747.23152423</v>
      </c>
      <c r="C11" s="1">
        <v>1500677.51588845</v>
      </c>
      <c r="D11" s="1">
        <v>1334800.61021289</v>
      </c>
      <c r="E11" s="1">
        <v>1199513.71148554</v>
      </c>
      <c r="F11" s="1">
        <v>1078895.7051800101</v>
      </c>
      <c r="G11" s="1">
        <v>999792.92720855901</v>
      </c>
      <c r="H11" s="1">
        <v>892216.44002381596</v>
      </c>
      <c r="I11" s="11"/>
      <c r="J11" s="6">
        <v>1462267.96</v>
      </c>
      <c r="K11" s="6">
        <v>1656237.95</v>
      </c>
      <c r="L11" s="6">
        <v>1349000.86</v>
      </c>
      <c r="M11" s="6">
        <v>1115618.69</v>
      </c>
      <c r="N11" s="6">
        <v>1025288.14</v>
      </c>
      <c r="O11" s="6">
        <v>1027061.71</v>
      </c>
      <c r="P11" s="6">
        <v>833462.11</v>
      </c>
      <c r="Q11" s="11"/>
      <c r="R11" s="9">
        <f t="shared" ref="R11:R38" si="2">J11/B11-1</f>
        <v>-4.7225543096270917E-2</v>
      </c>
      <c r="S11" s="9">
        <f t="shared" ref="S11:S38" si="3">K11/C11-1</f>
        <v>0.10366013514865857</v>
      </c>
      <c r="T11" s="9">
        <f t="shared" ref="T11:T38" si="4">L11/D11-1</f>
        <v>1.0638480143371654E-2</v>
      </c>
      <c r="U11" s="9">
        <f t="shared" ref="U11:U38" si="5">M11/E11-1</f>
        <v>-6.9940860769019619E-2</v>
      </c>
      <c r="V11" s="9">
        <f t="shared" ref="V11:V38" si="6">N11/F11-1</f>
        <v>-4.9687439594604532E-2</v>
      </c>
      <c r="W11" s="9">
        <f t="shared" ref="W11:W38" si="7">O11/G11-1</f>
        <v>2.7274430583916986E-2</v>
      </c>
      <c r="X11" s="9">
        <f t="shared" ref="X11:X38" si="8">P11/H11-1</f>
        <v>-6.5852104252021704E-2</v>
      </c>
      <c r="Y11" s="9">
        <f t="shared" ref="Y11:Y12" si="9">SUM(J11:P11)/SUM(B11:H11)-1</f>
        <v>-8.3959383314973213E-3</v>
      </c>
      <c r="Z11" s="11"/>
      <c r="AA11" s="7">
        <f>J11-B11</f>
        <v>-72479.271524230018</v>
      </c>
      <c r="AB11" s="7">
        <f t="shared" si="1"/>
        <v>155560.43411154998</v>
      </c>
      <c r="AC11" s="7">
        <f t="shared" si="1"/>
        <v>14200.249787110137</v>
      </c>
      <c r="AD11" s="7">
        <f t="shared" si="1"/>
        <v>-83895.021485540085</v>
      </c>
      <c r="AE11" s="7">
        <f t="shared" si="1"/>
        <v>-53607.565180010046</v>
      </c>
      <c r="AF11" s="7">
        <f t="shared" si="1"/>
        <v>27268.782791440957</v>
      </c>
      <c r="AG11" s="7">
        <f t="shared" si="1"/>
        <v>-58754.330023815972</v>
      </c>
      <c r="AH11" s="7">
        <f t="shared" ref="AH11:AH12" si="10">SUM(AA11:AG11)</f>
        <v>-71706.721523495042</v>
      </c>
    </row>
    <row r="12" spans="1:34">
      <c r="A12" t="s">
        <v>2</v>
      </c>
      <c r="B12" s="4">
        <v>143934.22335510401</v>
      </c>
      <c r="C12" s="1">
        <v>124479.790016663</v>
      </c>
      <c r="D12" s="1">
        <v>134474.11912539299</v>
      </c>
      <c r="E12" s="1">
        <v>126606.298079396</v>
      </c>
      <c r="F12" s="1">
        <v>104903.09398781</v>
      </c>
      <c r="G12" s="1">
        <v>79930.231448127801</v>
      </c>
      <c r="H12" s="1">
        <v>65757.590179457096</v>
      </c>
      <c r="I12" s="11"/>
      <c r="J12" s="6">
        <v>152619.72</v>
      </c>
      <c r="K12" s="6">
        <v>137629.62</v>
      </c>
      <c r="L12" s="6">
        <v>142368.15</v>
      </c>
      <c r="M12" s="6">
        <v>127297.45</v>
      </c>
      <c r="N12" s="6">
        <v>111757.42</v>
      </c>
      <c r="O12" s="6">
        <v>89294.23</v>
      </c>
      <c r="P12" s="6">
        <v>61957.02</v>
      </c>
      <c r="Q12" s="11"/>
      <c r="R12" s="9">
        <f t="shared" si="2"/>
        <v>6.0343512768799679E-2</v>
      </c>
      <c r="S12" s="9">
        <f t="shared" si="3"/>
        <v>0.10563827253867264</v>
      </c>
      <c r="T12" s="9">
        <f t="shared" si="4"/>
        <v>5.8702975159450999E-2</v>
      </c>
      <c r="U12" s="9">
        <f t="shared" si="5"/>
        <v>5.4590642889706942E-3</v>
      </c>
      <c r="V12" s="9">
        <f t="shared" si="6"/>
        <v>6.5339598210387262E-2</v>
      </c>
      <c r="W12" s="9">
        <f t="shared" si="7"/>
        <v>0.11715215109753729</v>
      </c>
      <c r="X12" s="9">
        <f t="shared" si="8"/>
        <v>-5.7796676689110371E-2</v>
      </c>
      <c r="Y12" s="9">
        <f t="shared" si="9"/>
        <v>5.4914842353041893E-2</v>
      </c>
      <c r="Z12" s="11"/>
      <c r="AA12" s="7">
        <f>J12-B12</f>
        <v>8685.4966448959894</v>
      </c>
      <c r="AB12" s="7">
        <f t="shared" si="1"/>
        <v>13149.829983336997</v>
      </c>
      <c r="AC12" s="7">
        <f t="shared" si="1"/>
        <v>7894.0308746070077</v>
      </c>
      <c r="AD12" s="7">
        <f t="shared" si="1"/>
        <v>691.15192060399568</v>
      </c>
      <c r="AE12" s="7">
        <f t="shared" si="1"/>
        <v>6854.3260121899948</v>
      </c>
      <c r="AF12" s="7">
        <f t="shared" si="1"/>
        <v>9363.9985518721951</v>
      </c>
      <c r="AG12" s="7">
        <f t="shared" si="1"/>
        <v>-3800.5701794570996</v>
      </c>
      <c r="AH12" s="7">
        <f t="shared" si="10"/>
        <v>42838.26380804908</v>
      </c>
    </row>
    <row r="13" spans="1:34">
      <c r="B13" s="4"/>
      <c r="C13" s="1"/>
      <c r="D13" s="1"/>
      <c r="E13" s="1"/>
      <c r="F13" s="1"/>
      <c r="G13" s="1"/>
      <c r="H13" s="1"/>
      <c r="I13" s="11"/>
      <c r="J13" s="6"/>
      <c r="K13" s="6"/>
      <c r="L13" s="6"/>
      <c r="M13" s="6"/>
      <c r="N13" s="6"/>
      <c r="O13" s="6"/>
      <c r="P13" s="6"/>
      <c r="Q13" s="11"/>
      <c r="R13" s="9"/>
      <c r="S13" s="9"/>
      <c r="T13" s="9"/>
      <c r="U13" s="9"/>
      <c r="V13" s="9"/>
      <c r="W13" s="9"/>
      <c r="X13" s="9"/>
      <c r="Y13" s="9"/>
      <c r="Z13" s="11"/>
    </row>
    <row r="14" spans="1:34">
      <c r="A14" t="s">
        <v>3</v>
      </c>
      <c r="B14" s="4">
        <v>766328.64515408501</v>
      </c>
      <c r="C14" s="1">
        <v>760703.67851260398</v>
      </c>
      <c r="D14" s="1">
        <v>757253.17848280305</v>
      </c>
      <c r="E14" s="1">
        <v>726884.38300965505</v>
      </c>
      <c r="F14" s="1">
        <v>724495.42176623305</v>
      </c>
      <c r="G14" s="1">
        <v>691150.133662106</v>
      </c>
      <c r="H14" s="1">
        <v>654954.15010406205</v>
      </c>
      <c r="I14" s="11"/>
      <c r="J14" s="6">
        <v>791539.54</v>
      </c>
      <c r="K14" s="6">
        <v>761225.98</v>
      </c>
      <c r="L14" s="6">
        <v>833617.37</v>
      </c>
      <c r="M14" s="6">
        <v>787256.05</v>
      </c>
      <c r="N14" s="6">
        <v>748721.78</v>
      </c>
      <c r="O14" s="6">
        <v>747564.68</v>
      </c>
      <c r="P14" s="6">
        <v>643411.13</v>
      </c>
      <c r="Q14" s="11"/>
      <c r="R14" s="9">
        <f t="shared" si="2"/>
        <v>3.2898280659789059E-2</v>
      </c>
      <c r="S14" s="9">
        <f t="shared" si="3"/>
        <v>6.8660307837253853E-4</v>
      </c>
      <c r="T14" s="9">
        <f t="shared" si="4"/>
        <v>0.10084367248242732</v>
      </c>
      <c r="U14" s="9">
        <f t="shared" si="5"/>
        <v>8.3055391478321416E-2</v>
      </c>
      <c r="V14" s="9">
        <f t="shared" si="6"/>
        <v>3.3438939026979586E-2</v>
      </c>
      <c r="W14" s="9">
        <f t="shared" si="7"/>
        <v>8.1624156012207738E-2</v>
      </c>
      <c r="X14" s="9">
        <f t="shared" si="8"/>
        <v>-1.7624165145343484E-2</v>
      </c>
      <c r="Y14" s="9">
        <f t="shared" ref="Y14:Y20" si="11">SUM(J14:P14)/SUM(B14:H14)-1</f>
        <v>4.5568169743984699E-2</v>
      </c>
      <c r="Z14" s="11"/>
      <c r="AA14" s="7">
        <f t="shared" ref="AA14:AG20" si="12">J14-B14</f>
        <v>25210.894845915027</v>
      </c>
      <c r="AB14" s="7">
        <f t="shared" si="12"/>
        <v>522.30148739600554</v>
      </c>
      <c r="AC14" s="7">
        <f t="shared" si="12"/>
        <v>76364.191517196945</v>
      </c>
      <c r="AD14" s="7">
        <f t="shared" si="12"/>
        <v>60371.666990344995</v>
      </c>
      <c r="AE14" s="7">
        <f t="shared" si="12"/>
        <v>24226.35823376698</v>
      </c>
      <c r="AF14" s="7">
        <f t="shared" si="12"/>
        <v>56414.546337894048</v>
      </c>
      <c r="AG14" s="7">
        <f t="shared" si="12"/>
        <v>-11543.020104062045</v>
      </c>
      <c r="AH14" s="7">
        <f t="shared" ref="AH14:AH20" si="13">SUM(AA14:AG14)</f>
        <v>231566.93930845195</v>
      </c>
    </row>
    <row r="15" spans="1:34">
      <c r="A15" t="s">
        <v>4</v>
      </c>
      <c r="B15" s="4">
        <v>452121.75147942</v>
      </c>
      <c r="C15" s="1">
        <v>444915.223801338</v>
      </c>
      <c r="D15" s="1">
        <v>440832.62833668501</v>
      </c>
      <c r="E15" s="1">
        <v>435986.05458593101</v>
      </c>
      <c r="F15" s="1">
        <v>433958.35381215601</v>
      </c>
      <c r="G15" s="1">
        <v>433689.193033483</v>
      </c>
      <c r="H15" s="1">
        <v>433824.85572261398</v>
      </c>
      <c r="I15" s="11"/>
      <c r="J15" s="6">
        <v>437095.67999999999</v>
      </c>
      <c r="K15" s="6">
        <v>416559.22</v>
      </c>
      <c r="L15" s="6">
        <v>499238.17</v>
      </c>
      <c r="M15" s="6">
        <v>443387.1</v>
      </c>
      <c r="N15" s="6">
        <v>386037.55</v>
      </c>
      <c r="O15" s="6">
        <v>446396.2</v>
      </c>
      <c r="P15" s="6">
        <v>382345.88</v>
      </c>
      <c r="Q15" s="11"/>
      <c r="R15" s="9">
        <f t="shared" si="2"/>
        <v>-3.3234568852863466E-2</v>
      </c>
      <c r="S15" s="9">
        <f t="shared" si="3"/>
        <v>-6.3733498618153472E-2</v>
      </c>
      <c r="T15" s="9">
        <f t="shared" si="4"/>
        <v>0.13248915327271971</v>
      </c>
      <c r="U15" s="9">
        <f t="shared" si="5"/>
        <v>1.6975417759859335E-2</v>
      </c>
      <c r="V15" s="9">
        <f t="shared" si="6"/>
        <v>-0.11042719512411803</v>
      </c>
      <c r="W15" s="9">
        <f t="shared" si="7"/>
        <v>2.9299800803512133E-2</v>
      </c>
      <c r="X15" s="9">
        <f t="shared" si="8"/>
        <v>-0.11866303888205387</v>
      </c>
      <c r="Y15" s="9">
        <f t="shared" si="11"/>
        <v>-2.0898017870490726E-2</v>
      </c>
      <c r="Z15" s="11"/>
      <c r="AA15" s="7">
        <f t="shared" si="12"/>
        <v>-15026.071479420003</v>
      </c>
      <c r="AB15" s="7">
        <f t="shared" si="12"/>
        <v>-28356.003801338025</v>
      </c>
      <c r="AC15" s="7">
        <f t="shared" si="12"/>
        <v>58405.541663314973</v>
      </c>
      <c r="AD15" s="7">
        <f t="shared" si="12"/>
        <v>7401.045414068969</v>
      </c>
      <c r="AE15" s="7">
        <f t="shared" si="12"/>
        <v>-47920.803812156024</v>
      </c>
      <c r="AF15" s="7">
        <f t="shared" si="12"/>
        <v>12707.006966517016</v>
      </c>
      <c r="AG15" s="7">
        <f t="shared" si="12"/>
        <v>-51478.975722613977</v>
      </c>
      <c r="AH15" s="7">
        <f t="shared" si="13"/>
        <v>-64268.260771627072</v>
      </c>
    </row>
    <row r="16" spans="1:34">
      <c r="A16" t="s">
        <v>5</v>
      </c>
      <c r="B16" s="4">
        <v>911790.36485351995</v>
      </c>
      <c r="C16" s="1">
        <v>894331.22202378197</v>
      </c>
      <c r="D16" s="1">
        <v>885552.88909408904</v>
      </c>
      <c r="E16" s="1">
        <v>873548.39364666701</v>
      </c>
      <c r="F16" s="1">
        <v>869403.20758783096</v>
      </c>
      <c r="G16" s="1">
        <v>870016.83392172202</v>
      </c>
      <c r="H16" s="1">
        <v>871457.26838227001</v>
      </c>
      <c r="I16" s="11"/>
      <c r="J16" s="6">
        <v>998748.88</v>
      </c>
      <c r="K16" s="6">
        <v>940575.53</v>
      </c>
      <c r="L16" s="6">
        <v>1015429.76</v>
      </c>
      <c r="M16" s="6">
        <v>879711.35</v>
      </c>
      <c r="N16" s="6">
        <v>901495.54</v>
      </c>
      <c r="O16" s="6">
        <v>940201.21</v>
      </c>
      <c r="P16" s="6">
        <v>811664.83</v>
      </c>
      <c r="Q16" s="11"/>
      <c r="R16" s="9">
        <f t="shared" si="2"/>
        <v>9.5371171377151009E-2</v>
      </c>
      <c r="S16" s="9">
        <f t="shared" si="3"/>
        <v>5.1708256222534388E-2</v>
      </c>
      <c r="T16" s="9">
        <f t="shared" si="4"/>
        <v>0.14666190185294692</v>
      </c>
      <c r="U16" s="9">
        <f t="shared" si="5"/>
        <v>7.0550829217432831E-3</v>
      </c>
      <c r="V16" s="9">
        <f t="shared" si="6"/>
        <v>3.6913059593154385E-2</v>
      </c>
      <c r="W16" s="9">
        <f t="shared" si="7"/>
        <v>8.0670135728192927E-2</v>
      </c>
      <c r="X16" s="9">
        <f t="shared" si="8"/>
        <v>-6.861201409595874E-2</v>
      </c>
      <c r="Y16" s="9">
        <f t="shared" si="11"/>
        <v>5.0473099760317996E-2</v>
      </c>
      <c r="Z16" s="11"/>
      <c r="AA16" s="7">
        <f t="shared" si="12"/>
        <v>86958.515146480058</v>
      </c>
      <c r="AB16" s="7">
        <f t="shared" si="12"/>
        <v>46244.307976218057</v>
      </c>
      <c r="AC16" s="7">
        <f t="shared" si="12"/>
        <v>129876.87090591097</v>
      </c>
      <c r="AD16" s="7">
        <f t="shared" si="12"/>
        <v>6162.9563533329638</v>
      </c>
      <c r="AE16" s="7">
        <f t="shared" si="12"/>
        <v>32092.332412169082</v>
      </c>
      <c r="AF16" s="7">
        <f t="shared" si="12"/>
        <v>70184.376078277943</v>
      </c>
      <c r="AG16" s="7">
        <f t="shared" si="12"/>
        <v>-59792.438382270047</v>
      </c>
      <c r="AH16" s="7">
        <f t="shared" si="13"/>
        <v>311726.92049011902</v>
      </c>
    </row>
    <row r="17" spans="1:34">
      <c r="A17" t="s">
        <v>6</v>
      </c>
      <c r="B17" s="4">
        <v>1370127.13480388</v>
      </c>
      <c r="C17" s="1">
        <v>1330806.86523292</v>
      </c>
      <c r="D17" s="1">
        <v>1320127.2277816399</v>
      </c>
      <c r="E17" s="1">
        <v>1246942.52405229</v>
      </c>
      <c r="F17" s="1">
        <v>1220442.6982009599</v>
      </c>
      <c r="G17" s="1">
        <v>1178403.21772273</v>
      </c>
      <c r="H17" s="1">
        <v>1146314.4754816401</v>
      </c>
      <c r="I17" s="11"/>
      <c r="J17" s="6">
        <v>1525628.8</v>
      </c>
      <c r="K17" s="6">
        <v>1417180.05</v>
      </c>
      <c r="L17" s="6">
        <v>1533660.21</v>
      </c>
      <c r="M17" s="6">
        <v>1400419</v>
      </c>
      <c r="N17" s="6">
        <v>1323276.06</v>
      </c>
      <c r="O17" s="6">
        <v>1393927.27</v>
      </c>
      <c r="P17" s="6">
        <v>1281885.33</v>
      </c>
      <c r="Q17" s="11"/>
      <c r="R17" s="9">
        <f t="shared" si="2"/>
        <v>0.11349433293165068</v>
      </c>
      <c r="S17" s="9">
        <f t="shared" si="3"/>
        <v>6.4902869848032285E-2</v>
      </c>
      <c r="T17" s="9">
        <f t="shared" si="4"/>
        <v>0.16175182037354374</v>
      </c>
      <c r="U17" s="9">
        <f t="shared" si="5"/>
        <v>0.12308223754287018</v>
      </c>
      <c r="V17" s="9">
        <f t="shared" si="6"/>
        <v>8.4259065952564161E-2</v>
      </c>
      <c r="W17" s="9">
        <f t="shared" si="7"/>
        <v>0.18289499641198481</v>
      </c>
      <c r="X17" s="9">
        <f t="shared" si="8"/>
        <v>0.11826672123406445</v>
      </c>
      <c r="Y17" s="9">
        <f t="shared" si="11"/>
        <v>0.12059375718479104</v>
      </c>
      <c r="Z17" s="11"/>
      <c r="AA17" s="7">
        <f t="shared" si="12"/>
        <v>155501.66519612004</v>
      </c>
      <c r="AB17" s="7">
        <f t="shared" si="12"/>
        <v>86373.184767080005</v>
      </c>
      <c r="AC17" s="7">
        <f t="shared" si="12"/>
        <v>213532.98221836006</v>
      </c>
      <c r="AD17" s="7">
        <f t="shared" si="12"/>
        <v>153476.47594770999</v>
      </c>
      <c r="AE17" s="7">
        <f t="shared" si="12"/>
        <v>102833.36179904011</v>
      </c>
      <c r="AF17" s="7">
        <f t="shared" si="12"/>
        <v>215524.05227727001</v>
      </c>
      <c r="AG17" s="7">
        <f t="shared" si="12"/>
        <v>135570.85451835999</v>
      </c>
      <c r="AH17" s="7">
        <f t="shared" si="13"/>
        <v>1062812.5767239402</v>
      </c>
    </row>
    <row r="18" spans="1:34">
      <c r="A18" t="s">
        <v>7</v>
      </c>
      <c r="B18" s="4">
        <v>327294.87507523148</v>
      </c>
      <c r="C18" s="1">
        <v>328812.07133150072</v>
      </c>
      <c r="D18" s="1">
        <v>324684.93977579247</v>
      </c>
      <c r="E18" s="1">
        <v>321607.13892377517</v>
      </c>
      <c r="F18" s="1">
        <v>316933.24216742307</v>
      </c>
      <c r="G18" s="1">
        <v>314420.31568137498</v>
      </c>
      <c r="H18" s="1">
        <v>311628.81865482294</v>
      </c>
      <c r="I18" s="11"/>
      <c r="J18" s="6">
        <v>290803.38</v>
      </c>
      <c r="K18" s="6">
        <v>268339.64</v>
      </c>
      <c r="L18" s="6">
        <v>319171.25</v>
      </c>
      <c r="M18" s="6">
        <v>268928.36</v>
      </c>
      <c r="N18" s="6">
        <v>307838.17</v>
      </c>
      <c r="O18" s="6">
        <v>347973.72</v>
      </c>
      <c r="P18" s="6">
        <v>253083.13</v>
      </c>
      <c r="Q18" s="11"/>
      <c r="R18" s="9">
        <f t="shared" si="2"/>
        <v>-0.11149424526382701</v>
      </c>
      <c r="S18" s="9">
        <f t="shared" si="3"/>
        <v>-0.18391183476513484</v>
      </c>
      <c r="T18" s="9">
        <f t="shared" si="4"/>
        <v>-1.6981661605862897E-2</v>
      </c>
      <c r="U18" s="9">
        <f t="shared" si="5"/>
        <v>-0.16379853724658988</v>
      </c>
      <c r="V18" s="9">
        <f t="shared" si="6"/>
        <v>-2.8697122792245677E-2</v>
      </c>
      <c r="W18" s="9">
        <f t="shared" si="7"/>
        <v>0.10671512826997831</v>
      </c>
      <c r="X18" s="9">
        <f t="shared" si="8"/>
        <v>-0.18786994382464783</v>
      </c>
      <c r="Y18" s="9">
        <f t="shared" si="11"/>
        <v>-8.4281339230045549E-2</v>
      </c>
      <c r="Z18" s="11"/>
      <c r="AA18" s="7">
        <f t="shared" si="12"/>
        <v>-36491.495075231476</v>
      </c>
      <c r="AB18" s="7">
        <f t="shared" si="12"/>
        <v>-60472.431331500702</v>
      </c>
      <c r="AC18" s="7">
        <f t="shared" si="12"/>
        <v>-5513.6897757924744</v>
      </c>
      <c r="AD18" s="7">
        <f t="shared" si="12"/>
        <v>-52678.778923775186</v>
      </c>
      <c r="AE18" s="7">
        <f t="shared" si="12"/>
        <v>-9095.0721674230881</v>
      </c>
      <c r="AF18" s="7">
        <f t="shared" si="12"/>
        <v>33553.404318624991</v>
      </c>
      <c r="AG18" s="7">
        <f t="shared" si="12"/>
        <v>-58545.688654822938</v>
      </c>
      <c r="AH18" s="7">
        <f t="shared" si="13"/>
        <v>-189243.75160992087</v>
      </c>
    </row>
    <row r="19" spans="1:34">
      <c r="A19" t="s">
        <v>8</v>
      </c>
      <c r="B19" s="4">
        <v>828639.2204571761</v>
      </c>
      <c r="C19" s="1">
        <v>812276.29632860713</v>
      </c>
      <c r="D19" s="1">
        <v>807609.74268932454</v>
      </c>
      <c r="E19" s="1">
        <v>803885.69374676829</v>
      </c>
      <c r="F19" s="1">
        <v>797058.12155899883</v>
      </c>
      <c r="G19" s="1">
        <v>809998.07418891555</v>
      </c>
      <c r="H19" s="1">
        <v>805636.6995379919</v>
      </c>
      <c r="I19" s="11"/>
      <c r="J19" s="6">
        <v>745119.01</v>
      </c>
      <c r="K19" s="6">
        <v>866098.06</v>
      </c>
      <c r="L19" s="6">
        <v>858513.24</v>
      </c>
      <c r="M19" s="6">
        <v>865798.64</v>
      </c>
      <c r="N19" s="6">
        <v>718893.59</v>
      </c>
      <c r="O19" s="6">
        <v>882958.28</v>
      </c>
      <c r="P19" s="6">
        <v>662517.93999999994</v>
      </c>
      <c r="Q19" s="11"/>
      <c r="R19" s="9">
        <f t="shared" si="2"/>
        <v>-0.10079200742042649</v>
      </c>
      <c r="S19" s="9">
        <f t="shared" si="3"/>
        <v>6.6260413992949019E-2</v>
      </c>
      <c r="T19" s="9">
        <f t="shared" si="4"/>
        <v>6.3029820741349329E-2</v>
      </c>
      <c r="U19" s="9">
        <f t="shared" si="5"/>
        <v>7.7017101728314774E-2</v>
      </c>
      <c r="V19" s="9">
        <f t="shared" si="6"/>
        <v>-9.8066288323006678E-2</v>
      </c>
      <c r="W19" s="9">
        <f t="shared" si="7"/>
        <v>9.0074542318069772E-2</v>
      </c>
      <c r="X19" s="9">
        <f t="shared" si="8"/>
        <v>-0.17764677257139128</v>
      </c>
      <c r="Y19" s="9">
        <f t="shared" si="11"/>
        <v>-1.1509954671873657E-2</v>
      </c>
      <c r="Z19" s="11"/>
      <c r="AA19" s="7">
        <f t="shared" si="12"/>
        <v>-83520.210457176086</v>
      </c>
      <c r="AB19" s="7">
        <f t="shared" si="12"/>
        <v>53821.763671392924</v>
      </c>
      <c r="AC19" s="7">
        <f t="shared" si="12"/>
        <v>50903.497310675448</v>
      </c>
      <c r="AD19" s="7">
        <f t="shared" si="12"/>
        <v>61912.946253231727</v>
      </c>
      <c r="AE19" s="7">
        <f t="shared" si="12"/>
        <v>-78164.53155899886</v>
      </c>
      <c r="AF19" s="7">
        <f t="shared" si="12"/>
        <v>72960.205811084481</v>
      </c>
      <c r="AG19" s="7">
        <f t="shared" si="12"/>
        <v>-143118.75953799195</v>
      </c>
      <c r="AH19" s="7">
        <f t="shared" si="13"/>
        <v>-65205.088507782319</v>
      </c>
    </row>
    <row r="20" spans="1:34">
      <c r="A20" t="s">
        <v>9</v>
      </c>
      <c r="B20" s="8">
        <v>1514.7486649672785</v>
      </c>
      <c r="C20" s="8">
        <v>1514.7486649672785</v>
      </c>
      <c r="D20" s="8">
        <v>1514.7486649672785</v>
      </c>
      <c r="E20" s="8">
        <v>1514.7486649672785</v>
      </c>
      <c r="F20" s="8">
        <v>1514.7486649672785</v>
      </c>
      <c r="G20" s="8">
        <v>1514.7486649672785</v>
      </c>
      <c r="H20" s="8">
        <v>1514.7486649672785</v>
      </c>
      <c r="I20" s="11"/>
      <c r="J20" s="6">
        <v>1543.8</v>
      </c>
      <c r="K20" s="6">
        <v>1593.6</v>
      </c>
      <c r="L20" s="6">
        <v>1444.2</v>
      </c>
      <c r="M20" s="6">
        <v>1444.2</v>
      </c>
      <c r="N20" s="6">
        <v>1593.6</v>
      </c>
      <c r="O20" s="6">
        <v>1494</v>
      </c>
      <c r="P20" s="6">
        <v>1494</v>
      </c>
      <c r="Q20" s="11"/>
      <c r="R20" s="9">
        <f t="shared" ref="R20" si="14">J20/B20-1</f>
        <v>1.9178980450429428E-2</v>
      </c>
      <c r="S20" s="9">
        <f t="shared" ref="S20" si="15">K20/C20-1</f>
        <v>5.2055721755281947E-2</v>
      </c>
      <c r="T20" s="9">
        <f t="shared" ref="T20" si="16">L20/D20-1</f>
        <v>-4.6574502159275721E-2</v>
      </c>
      <c r="U20" s="9">
        <f t="shared" ref="U20" si="17">M20/E20-1</f>
        <v>-4.6574502159275721E-2</v>
      </c>
      <c r="V20" s="9">
        <f t="shared" ref="V20" si="18">N20/F20-1</f>
        <v>5.2055721755281947E-2</v>
      </c>
      <c r="W20" s="9">
        <f t="shared" ref="W20" si="19">O20/G20-1</f>
        <v>-1.3697760854423091E-2</v>
      </c>
      <c r="X20" s="9">
        <f t="shared" ref="X20" si="20">P20/H20-1</f>
        <v>-1.3697760854423091E-2</v>
      </c>
      <c r="Y20" s="9">
        <f t="shared" si="11"/>
        <v>3.9227113337059194E-4</v>
      </c>
      <c r="Z20" s="11"/>
      <c r="AA20" s="7">
        <f t="shared" si="12"/>
        <v>29.051335032721454</v>
      </c>
      <c r="AB20" s="7">
        <f t="shared" si="12"/>
        <v>78.851335032721408</v>
      </c>
      <c r="AC20" s="7">
        <f t="shared" si="12"/>
        <v>-70.548664967278455</v>
      </c>
      <c r="AD20" s="7">
        <f t="shared" si="12"/>
        <v>-70.548664967278455</v>
      </c>
      <c r="AE20" s="7">
        <f t="shared" si="12"/>
        <v>78.851335032721408</v>
      </c>
      <c r="AF20" s="7">
        <f t="shared" si="12"/>
        <v>-20.748664967278501</v>
      </c>
      <c r="AG20" s="7">
        <f t="shared" si="12"/>
        <v>-20.748664967278501</v>
      </c>
      <c r="AH20" s="7">
        <f t="shared" si="13"/>
        <v>4.1593452290503592</v>
      </c>
    </row>
    <row r="21" spans="1:34">
      <c r="B21" s="4"/>
      <c r="C21" s="1"/>
      <c r="D21" s="1"/>
      <c r="E21" s="1"/>
      <c r="F21" s="1"/>
      <c r="G21" s="1"/>
      <c r="H21" s="1"/>
      <c r="I21" s="11"/>
      <c r="J21" s="6"/>
      <c r="K21" s="6"/>
      <c r="L21" s="6"/>
      <c r="M21" s="6"/>
      <c r="N21" s="6"/>
      <c r="O21" s="6"/>
      <c r="P21" s="6"/>
      <c r="Q21" s="11"/>
      <c r="R21" s="9"/>
      <c r="S21" s="9"/>
      <c r="T21" s="9"/>
      <c r="U21" s="9"/>
      <c r="V21" s="9"/>
      <c r="W21" s="9"/>
      <c r="X21" s="9"/>
      <c r="Y21" s="9"/>
      <c r="Z21" s="11"/>
    </row>
    <row r="22" spans="1:34">
      <c r="A22" t="s">
        <v>10</v>
      </c>
      <c r="B22" s="4">
        <v>161956.28039930554</v>
      </c>
      <c r="C22" s="1">
        <v>165538.19876591433</v>
      </c>
      <c r="D22" s="1">
        <v>168785.29199640724</v>
      </c>
      <c r="E22" s="1">
        <v>173560.98549610781</v>
      </c>
      <c r="F22" s="1">
        <v>169552.98762078347</v>
      </c>
      <c r="G22" s="1">
        <v>172249.83825584876</v>
      </c>
      <c r="H22" s="1">
        <v>175329.17144383615</v>
      </c>
      <c r="I22" s="11"/>
      <c r="J22" s="6">
        <v>127080</v>
      </c>
      <c r="K22" s="6">
        <v>94651.81</v>
      </c>
      <c r="L22" s="6">
        <v>128741.74</v>
      </c>
      <c r="M22" s="6">
        <v>101738.8</v>
      </c>
      <c r="N22" s="6">
        <v>100784.8</v>
      </c>
      <c r="O22" s="6">
        <v>84511.679999999993</v>
      </c>
      <c r="P22" s="6">
        <v>84216</v>
      </c>
      <c r="Q22" s="11"/>
      <c r="R22" s="9">
        <f t="shared" si="2"/>
        <v>-0.21534379718599095</v>
      </c>
      <c r="S22" s="9">
        <f t="shared" si="3"/>
        <v>-0.42821771225234828</v>
      </c>
      <c r="T22" s="9">
        <f t="shared" si="4"/>
        <v>-0.23724550594882166</v>
      </c>
      <c r="U22" s="9">
        <f t="shared" si="5"/>
        <v>-0.41381526666728019</v>
      </c>
      <c r="V22" s="9">
        <f t="shared" si="6"/>
        <v>-0.40558523082228481</v>
      </c>
      <c r="W22" s="9">
        <f t="shared" si="7"/>
        <v>-0.50936569313654845</v>
      </c>
      <c r="X22" s="9">
        <f t="shared" si="8"/>
        <v>-0.51966920674705164</v>
      </c>
      <c r="Y22" s="9">
        <f t="shared" ref="Y22:Y29" si="21">SUM(J22:P22)/SUM(B22:H22)-1</f>
        <v>-0.39196175516152298</v>
      </c>
      <c r="Z22" s="11"/>
      <c r="AA22" s="7">
        <f t="shared" ref="AA22:AG29" si="22">J22-B22</f>
        <v>-34876.280399305542</v>
      </c>
      <c r="AB22" s="7">
        <f t="shared" si="22"/>
        <v>-70886.388765914337</v>
      </c>
      <c r="AC22" s="7">
        <f t="shared" si="22"/>
        <v>-40043.55199640723</v>
      </c>
      <c r="AD22" s="7">
        <f t="shared" si="22"/>
        <v>-71822.185496107806</v>
      </c>
      <c r="AE22" s="7">
        <f t="shared" si="22"/>
        <v>-68768.187620783472</v>
      </c>
      <c r="AF22" s="7">
        <f t="shared" si="22"/>
        <v>-87738.158255848772</v>
      </c>
      <c r="AG22" s="7">
        <f t="shared" si="22"/>
        <v>-91113.171443836152</v>
      </c>
      <c r="AH22" s="7">
        <f t="shared" ref="AH22:AH29" si="23">SUM(AA22:AG22)</f>
        <v>-465247.92397820333</v>
      </c>
    </row>
    <row r="23" spans="1:34">
      <c r="A23" t="s">
        <v>11</v>
      </c>
      <c r="B23" s="4">
        <v>2854028.2864662101</v>
      </c>
      <c r="C23" s="1">
        <v>2717001.0097188302</v>
      </c>
      <c r="D23" s="1">
        <v>2859966.0654734601</v>
      </c>
      <c r="E23" s="1">
        <v>2662469.51276191</v>
      </c>
      <c r="F23" s="1">
        <v>2614007.2202999098</v>
      </c>
      <c r="G23" s="1">
        <v>2472677.2938716901</v>
      </c>
      <c r="H23" s="1">
        <v>2549503.3078134302</v>
      </c>
      <c r="I23" s="11"/>
      <c r="J23" s="6">
        <v>2721669.92</v>
      </c>
      <c r="K23" s="6">
        <v>2850217.35</v>
      </c>
      <c r="L23" s="6">
        <v>2551779.27</v>
      </c>
      <c r="M23" s="6">
        <v>2943620</v>
      </c>
      <c r="N23" s="6">
        <v>2684015.4</v>
      </c>
      <c r="O23" s="6">
        <v>2630696.64</v>
      </c>
      <c r="P23" s="6">
        <v>2631365.4848000002</v>
      </c>
      <c r="Q23" s="11"/>
      <c r="R23" s="9">
        <f t="shared" si="2"/>
        <v>-4.6375982709720542E-2</v>
      </c>
      <c r="S23" s="9">
        <f t="shared" si="3"/>
        <v>4.9030655419210145E-2</v>
      </c>
      <c r="T23" s="9">
        <f t="shared" si="4"/>
        <v>-0.10775889937786398</v>
      </c>
      <c r="U23" s="9">
        <f t="shared" si="5"/>
        <v>0.10559763628858931</v>
      </c>
      <c r="V23" s="9">
        <f t="shared" si="6"/>
        <v>2.6781938150904461E-2</v>
      </c>
      <c r="W23" s="9">
        <f t="shared" si="7"/>
        <v>6.3906174299390717E-2</v>
      </c>
      <c r="X23" s="9">
        <f t="shared" si="8"/>
        <v>3.2109068749072822E-2</v>
      </c>
      <c r="Y23" s="9">
        <f t="shared" si="21"/>
        <v>1.5147711118477458E-2</v>
      </c>
      <c r="Z23" s="11"/>
      <c r="AA23" s="7">
        <f t="shared" si="22"/>
        <v>-132358.36646621022</v>
      </c>
      <c r="AB23" s="7">
        <f t="shared" si="22"/>
        <v>133216.34028116986</v>
      </c>
      <c r="AC23" s="7">
        <f t="shared" si="22"/>
        <v>-308186.79547346011</v>
      </c>
      <c r="AD23" s="7">
        <f t="shared" si="22"/>
        <v>281150.48723809002</v>
      </c>
      <c r="AE23" s="7">
        <f t="shared" si="22"/>
        <v>70008.179700090084</v>
      </c>
      <c r="AF23" s="7">
        <f t="shared" si="22"/>
        <v>158019.34612831008</v>
      </c>
      <c r="AG23" s="7">
        <f t="shared" si="22"/>
        <v>81862.176986570004</v>
      </c>
      <c r="AH23" s="7">
        <f t="shared" si="23"/>
        <v>283711.36839455971</v>
      </c>
    </row>
    <row r="24" spans="1:34">
      <c r="A24" t="s">
        <v>12</v>
      </c>
      <c r="B24" s="4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1"/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11"/>
      <c r="R24" s="9" t="e">
        <f t="shared" ref="R24" si="24">J24/B24-1</f>
        <v>#DIV/0!</v>
      </c>
      <c r="S24" s="9" t="e">
        <f t="shared" ref="S24" si="25">K24/C24-1</f>
        <v>#DIV/0!</v>
      </c>
      <c r="T24" s="9" t="e">
        <f t="shared" ref="T24" si="26">L24/D24-1</f>
        <v>#DIV/0!</v>
      </c>
      <c r="U24" s="9" t="e">
        <f t="shared" ref="U24" si="27">M24/E24-1</f>
        <v>#DIV/0!</v>
      </c>
      <c r="V24" s="9" t="e">
        <f t="shared" ref="V24" si="28">N24/F24-1</f>
        <v>#DIV/0!</v>
      </c>
      <c r="W24" s="9" t="e">
        <f t="shared" ref="W24" si="29">O24/G24-1</f>
        <v>#DIV/0!</v>
      </c>
      <c r="X24" s="9" t="e">
        <f t="shared" ref="X24" si="30">P24/H24-1</f>
        <v>#DIV/0!</v>
      </c>
      <c r="Y24" s="9" t="e">
        <f t="shared" si="21"/>
        <v>#DIV/0!</v>
      </c>
      <c r="Z24" s="11"/>
      <c r="AA24" s="7">
        <f t="shared" si="22"/>
        <v>0</v>
      </c>
      <c r="AB24" s="7">
        <f t="shared" si="22"/>
        <v>0</v>
      </c>
      <c r="AC24" s="7">
        <f t="shared" si="22"/>
        <v>0</v>
      </c>
      <c r="AD24" s="7">
        <f t="shared" si="22"/>
        <v>0</v>
      </c>
      <c r="AE24" s="7">
        <f t="shared" si="22"/>
        <v>0</v>
      </c>
      <c r="AF24" s="7">
        <f t="shared" si="22"/>
        <v>0</v>
      </c>
      <c r="AG24" s="7">
        <f t="shared" si="22"/>
        <v>0</v>
      </c>
      <c r="AH24" s="7">
        <f t="shared" si="23"/>
        <v>0</v>
      </c>
    </row>
    <row r="25" spans="1:34">
      <c r="A25" t="s">
        <v>13</v>
      </c>
      <c r="B25" s="4">
        <v>1639024.8665476199</v>
      </c>
      <c r="C25" s="1">
        <v>1290307.09225698</v>
      </c>
      <c r="D25" s="1">
        <v>1593056.73364159</v>
      </c>
      <c r="E25" s="1">
        <v>1645809.7730795101</v>
      </c>
      <c r="F25" s="1">
        <v>1618788.04849921</v>
      </c>
      <c r="G25" s="1">
        <v>1229222.7857276001</v>
      </c>
      <c r="H25" s="1">
        <v>1231855.11989837</v>
      </c>
      <c r="I25" s="11"/>
      <c r="J25" s="6">
        <v>2544787.59</v>
      </c>
      <c r="K25" s="6">
        <v>2630675.23</v>
      </c>
      <c r="L25" s="6">
        <v>2268916.67</v>
      </c>
      <c r="M25" s="6">
        <v>2494561.6</v>
      </c>
      <c r="N25" s="6">
        <v>1909462.8</v>
      </c>
      <c r="O25" s="6">
        <v>1763835.74</v>
      </c>
      <c r="P25" s="6">
        <v>1914295.68</v>
      </c>
      <c r="Q25" s="11"/>
      <c r="R25" s="9">
        <f t="shared" si="2"/>
        <v>0.55262292960828852</v>
      </c>
      <c r="S25" s="9">
        <f t="shared" si="3"/>
        <v>1.0387977759608171</v>
      </c>
      <c r="T25" s="9">
        <f t="shared" si="4"/>
        <v>0.42425352599555732</v>
      </c>
      <c r="U25" s="9">
        <f t="shared" si="5"/>
        <v>0.51570469491888615</v>
      </c>
      <c r="V25" s="9">
        <f t="shared" si="6"/>
        <v>0.17956319344603311</v>
      </c>
      <c r="W25" s="9">
        <f t="shared" si="7"/>
        <v>0.43491949586335754</v>
      </c>
      <c r="X25" s="9">
        <f t="shared" si="8"/>
        <v>0.55399417437817888</v>
      </c>
      <c r="Y25" s="9">
        <f t="shared" si="21"/>
        <v>0.51507003412542396</v>
      </c>
      <c r="Z25" s="11"/>
      <c r="AA25" s="7">
        <f t="shared" si="22"/>
        <v>905762.72345237993</v>
      </c>
      <c r="AB25" s="7">
        <f t="shared" si="22"/>
        <v>1340368.13774302</v>
      </c>
      <c r="AC25" s="7">
        <f t="shared" si="22"/>
        <v>675859.93635840993</v>
      </c>
      <c r="AD25" s="7">
        <f t="shared" si="22"/>
        <v>848751.82692049001</v>
      </c>
      <c r="AE25" s="7">
        <f t="shared" si="22"/>
        <v>290674.75150079001</v>
      </c>
      <c r="AF25" s="7">
        <f t="shared" si="22"/>
        <v>534612.95427239989</v>
      </c>
      <c r="AG25" s="7">
        <f t="shared" si="22"/>
        <v>682440.56010162993</v>
      </c>
      <c r="AH25" s="7">
        <f t="shared" si="23"/>
        <v>5278470.8903491199</v>
      </c>
    </row>
    <row r="26" spans="1:34">
      <c r="A26" t="s">
        <v>14</v>
      </c>
      <c r="B26" s="4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1"/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11"/>
      <c r="R26" s="9" t="e">
        <f t="shared" ref="R26:R29" si="31">J26/B26-1</f>
        <v>#DIV/0!</v>
      </c>
      <c r="S26" s="9" t="e">
        <f t="shared" ref="S26:S29" si="32">K26/C26-1</f>
        <v>#DIV/0!</v>
      </c>
      <c r="T26" s="9" t="e">
        <f t="shared" ref="T26:T29" si="33">L26/D26-1</f>
        <v>#DIV/0!</v>
      </c>
      <c r="U26" s="9" t="e">
        <f t="shared" ref="U26:U29" si="34">M26/E26-1</f>
        <v>#DIV/0!</v>
      </c>
      <c r="V26" s="9" t="e">
        <f t="shared" ref="V26:V29" si="35">N26/F26-1</f>
        <v>#DIV/0!</v>
      </c>
      <c r="W26" s="9" t="e">
        <f t="shared" ref="W26:W29" si="36">O26/G26-1</f>
        <v>#DIV/0!</v>
      </c>
      <c r="X26" s="9" t="e">
        <f t="shared" ref="X26:X29" si="37">P26/H26-1</f>
        <v>#DIV/0!</v>
      </c>
      <c r="Y26" s="9" t="e">
        <f t="shared" si="21"/>
        <v>#DIV/0!</v>
      </c>
      <c r="Z26" s="11"/>
      <c r="AA26" s="7">
        <f t="shared" si="22"/>
        <v>0</v>
      </c>
      <c r="AB26" s="7">
        <f t="shared" si="22"/>
        <v>0</v>
      </c>
      <c r="AC26" s="7">
        <f t="shared" si="22"/>
        <v>0</v>
      </c>
      <c r="AD26" s="7">
        <f t="shared" si="22"/>
        <v>0</v>
      </c>
      <c r="AE26" s="7">
        <f t="shared" si="22"/>
        <v>0</v>
      </c>
      <c r="AF26" s="7">
        <f t="shared" si="22"/>
        <v>0</v>
      </c>
      <c r="AG26" s="7">
        <f t="shared" si="22"/>
        <v>0</v>
      </c>
      <c r="AH26" s="7">
        <f t="shared" si="23"/>
        <v>0</v>
      </c>
    </row>
    <row r="27" spans="1:34">
      <c r="A27" t="s">
        <v>15</v>
      </c>
      <c r="B27" s="4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1"/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11"/>
      <c r="R27" s="9" t="e">
        <f t="shared" si="31"/>
        <v>#DIV/0!</v>
      </c>
      <c r="S27" s="9" t="e">
        <f t="shared" si="32"/>
        <v>#DIV/0!</v>
      </c>
      <c r="T27" s="9" t="e">
        <f t="shared" si="33"/>
        <v>#DIV/0!</v>
      </c>
      <c r="U27" s="9" t="e">
        <f t="shared" si="34"/>
        <v>#DIV/0!</v>
      </c>
      <c r="V27" s="9" t="e">
        <f t="shared" si="35"/>
        <v>#DIV/0!</v>
      </c>
      <c r="W27" s="9" t="e">
        <f t="shared" si="36"/>
        <v>#DIV/0!</v>
      </c>
      <c r="X27" s="9" t="e">
        <f t="shared" si="37"/>
        <v>#DIV/0!</v>
      </c>
      <c r="Y27" s="9" t="e">
        <f t="shared" si="21"/>
        <v>#DIV/0!</v>
      </c>
      <c r="Z27" s="11"/>
      <c r="AA27" s="7">
        <f t="shared" si="22"/>
        <v>0</v>
      </c>
      <c r="AB27" s="7">
        <f t="shared" si="22"/>
        <v>0</v>
      </c>
      <c r="AC27" s="7">
        <f t="shared" si="22"/>
        <v>0</v>
      </c>
      <c r="AD27" s="7">
        <f t="shared" si="22"/>
        <v>0</v>
      </c>
      <c r="AE27" s="7">
        <f t="shared" si="22"/>
        <v>0</v>
      </c>
      <c r="AF27" s="7">
        <f t="shared" si="22"/>
        <v>0</v>
      </c>
      <c r="AG27" s="7">
        <f t="shared" si="22"/>
        <v>0</v>
      </c>
      <c r="AH27" s="7">
        <f t="shared" si="23"/>
        <v>0</v>
      </c>
    </row>
    <row r="28" spans="1:34" s="2" customFormat="1">
      <c r="A28" t="s">
        <v>16</v>
      </c>
      <c r="B28" s="5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1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11"/>
      <c r="R28" s="9" t="e">
        <f t="shared" si="31"/>
        <v>#DIV/0!</v>
      </c>
      <c r="S28" s="9" t="e">
        <f t="shared" si="32"/>
        <v>#DIV/0!</v>
      </c>
      <c r="T28" s="9" t="e">
        <f t="shared" si="33"/>
        <v>#DIV/0!</v>
      </c>
      <c r="U28" s="9" t="e">
        <f t="shared" si="34"/>
        <v>#DIV/0!</v>
      </c>
      <c r="V28" s="9" t="e">
        <f t="shared" si="35"/>
        <v>#DIV/0!</v>
      </c>
      <c r="W28" s="9" t="e">
        <f t="shared" si="36"/>
        <v>#DIV/0!</v>
      </c>
      <c r="X28" s="9" t="e">
        <f t="shared" si="37"/>
        <v>#DIV/0!</v>
      </c>
      <c r="Y28" s="9" t="e">
        <f t="shared" si="21"/>
        <v>#DIV/0!</v>
      </c>
      <c r="Z28" s="11"/>
      <c r="AA28" s="7">
        <f t="shared" si="22"/>
        <v>0</v>
      </c>
      <c r="AB28" s="7">
        <f t="shared" si="22"/>
        <v>0</v>
      </c>
      <c r="AC28" s="7">
        <f t="shared" si="22"/>
        <v>0</v>
      </c>
      <c r="AD28" s="7">
        <f t="shared" si="22"/>
        <v>0</v>
      </c>
      <c r="AE28" s="7">
        <f t="shared" si="22"/>
        <v>0</v>
      </c>
      <c r="AF28" s="7">
        <f t="shared" si="22"/>
        <v>0</v>
      </c>
      <c r="AG28" s="7">
        <f t="shared" si="22"/>
        <v>0</v>
      </c>
      <c r="AH28" s="7">
        <f t="shared" si="23"/>
        <v>0</v>
      </c>
    </row>
    <row r="29" spans="1:34">
      <c r="A29" t="s">
        <v>17</v>
      </c>
      <c r="B29" s="4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1"/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11"/>
      <c r="R29" s="9" t="e">
        <f t="shared" si="31"/>
        <v>#DIV/0!</v>
      </c>
      <c r="S29" s="9" t="e">
        <f t="shared" si="32"/>
        <v>#DIV/0!</v>
      </c>
      <c r="T29" s="9" t="e">
        <f t="shared" si="33"/>
        <v>#DIV/0!</v>
      </c>
      <c r="U29" s="9" t="e">
        <f t="shared" si="34"/>
        <v>#DIV/0!</v>
      </c>
      <c r="V29" s="9" t="e">
        <f t="shared" si="35"/>
        <v>#DIV/0!</v>
      </c>
      <c r="W29" s="9" t="e">
        <f t="shared" si="36"/>
        <v>#DIV/0!</v>
      </c>
      <c r="X29" s="9" t="e">
        <f t="shared" si="37"/>
        <v>#DIV/0!</v>
      </c>
      <c r="Y29" s="9" t="e">
        <f t="shared" si="21"/>
        <v>#DIV/0!</v>
      </c>
      <c r="Z29" s="11"/>
      <c r="AA29" s="7">
        <f t="shared" si="22"/>
        <v>0</v>
      </c>
      <c r="AB29" s="7">
        <f t="shared" si="22"/>
        <v>0</v>
      </c>
      <c r="AC29" s="7">
        <f t="shared" si="22"/>
        <v>0</v>
      </c>
      <c r="AD29" s="7">
        <f t="shared" si="22"/>
        <v>0</v>
      </c>
      <c r="AE29" s="7">
        <f t="shared" si="22"/>
        <v>0</v>
      </c>
      <c r="AF29" s="7">
        <f t="shared" si="22"/>
        <v>0</v>
      </c>
      <c r="AG29" s="7">
        <f t="shared" si="22"/>
        <v>0</v>
      </c>
      <c r="AH29" s="7">
        <f t="shared" si="23"/>
        <v>0</v>
      </c>
    </row>
    <row r="30" spans="1:34">
      <c r="B30" s="4"/>
      <c r="C30" s="1"/>
      <c r="D30" s="1"/>
      <c r="E30" s="1"/>
      <c r="F30" s="1"/>
      <c r="G30" s="1"/>
      <c r="H30" s="1"/>
      <c r="I30" s="11"/>
      <c r="J30" s="6"/>
      <c r="K30" s="6"/>
      <c r="L30" s="6"/>
      <c r="M30" s="6"/>
      <c r="N30" s="6"/>
      <c r="O30" s="6"/>
      <c r="P30" s="6"/>
      <c r="Q30" s="11"/>
      <c r="R30" s="9"/>
      <c r="S30" s="9"/>
      <c r="T30" s="9"/>
      <c r="U30" s="9"/>
      <c r="V30" s="9"/>
      <c r="W30" s="9"/>
      <c r="X30" s="9"/>
      <c r="Y30" s="9"/>
      <c r="Z30" s="11"/>
    </row>
    <row r="31" spans="1:34">
      <c r="A31" t="s">
        <v>18</v>
      </c>
      <c r="B31" s="4">
        <v>329449.72278356476</v>
      </c>
      <c r="C31" s="1">
        <v>324231.97301552846</v>
      </c>
      <c r="D31" s="1">
        <v>342008.8791001559</v>
      </c>
      <c r="E31" s="1">
        <v>363319.30985850218</v>
      </c>
      <c r="F31" s="1">
        <v>365461.09901337739</v>
      </c>
      <c r="G31" s="1">
        <v>369660.97643115884</v>
      </c>
      <c r="H31" s="1">
        <v>366586.88280042214</v>
      </c>
      <c r="I31" s="11"/>
      <c r="J31" s="6">
        <v>486441.06</v>
      </c>
      <c r="K31" s="6">
        <v>401938.63</v>
      </c>
      <c r="L31" s="6">
        <v>342512.02</v>
      </c>
      <c r="M31" s="6">
        <v>154590.39999999999</v>
      </c>
      <c r="N31" s="6">
        <v>202968.8</v>
      </c>
      <c r="O31" s="6">
        <v>375344.64000000001</v>
      </c>
      <c r="P31" s="6">
        <v>517091.52</v>
      </c>
      <c r="Q31" s="11"/>
      <c r="R31" s="9">
        <f t="shared" ref="R31:X31" si="38">J31/B31-1</f>
        <v>0.47652593509563279</v>
      </c>
      <c r="S31" s="9">
        <f t="shared" si="38"/>
        <v>0.23966376992916105</v>
      </c>
      <c r="T31" s="9">
        <f t="shared" si="38"/>
        <v>1.4711340277711038E-3</v>
      </c>
      <c r="U31" s="9">
        <f t="shared" si="38"/>
        <v>-0.57450541216703688</v>
      </c>
      <c r="V31" s="9">
        <f t="shared" si="38"/>
        <v>-0.44462269569060076</v>
      </c>
      <c r="W31" s="9">
        <f t="shared" si="38"/>
        <v>1.5375341004921106E-2</v>
      </c>
      <c r="X31" s="9">
        <f t="shared" si="38"/>
        <v>0.41055652632698236</v>
      </c>
      <c r="Y31" s="9">
        <f t="shared" ref="Y31:Y32" si="39">SUM(J31:P31)/SUM(B31:H31)-1</f>
        <v>8.1960712637449973E-3</v>
      </c>
      <c r="Z31" s="11"/>
      <c r="AA31" s="7">
        <f t="shared" ref="AA31:AG31" si="40">J31-B31</f>
        <v>156991.33721643523</v>
      </c>
      <c r="AB31" s="7">
        <f t="shared" si="40"/>
        <v>77706.656984471541</v>
      </c>
      <c r="AC31" s="7">
        <f t="shared" si="40"/>
        <v>503.14089984411839</v>
      </c>
      <c r="AD31" s="7">
        <f t="shared" si="40"/>
        <v>-208728.90985850219</v>
      </c>
      <c r="AE31" s="7">
        <f t="shared" si="40"/>
        <v>-162492.2990133774</v>
      </c>
      <c r="AF31" s="7">
        <f t="shared" si="40"/>
        <v>5683.663568841177</v>
      </c>
      <c r="AG31" s="7">
        <f t="shared" si="40"/>
        <v>150504.63719957788</v>
      </c>
      <c r="AH31" s="7">
        <f t="shared" ref="AH31:AH32" si="41">SUM(AA31:AG31)</f>
        <v>20168.22699729036</v>
      </c>
    </row>
    <row r="32" spans="1:34">
      <c r="A32" t="s">
        <v>32</v>
      </c>
      <c r="B32" s="4">
        <v>4590636.3886314407</v>
      </c>
      <c r="C32" s="1">
        <v>4375883.2893626438</v>
      </c>
      <c r="D32" s="1">
        <v>4330678.6628873907</v>
      </c>
      <c r="E32" s="1">
        <v>1741389.6804361343</v>
      </c>
      <c r="F32" s="1">
        <v>3498463.8640386439</v>
      </c>
      <c r="G32" s="1">
        <v>3611028.2566674389</v>
      </c>
      <c r="H32" s="1">
        <v>4297928.7496325476</v>
      </c>
      <c r="I32" s="11"/>
      <c r="J32" s="6">
        <v>3303614.04</v>
      </c>
      <c r="K32" s="6">
        <v>4787571.5199999996</v>
      </c>
      <c r="L32" s="6">
        <v>4859624.03</v>
      </c>
      <c r="M32" s="6">
        <v>5618148.3999999994</v>
      </c>
      <c r="N32" s="6">
        <v>4241759.6000000006</v>
      </c>
      <c r="O32" s="6">
        <v>2085409.9200000002</v>
      </c>
      <c r="P32" s="6">
        <v>3727722.2399999993</v>
      </c>
      <c r="Q32" s="11"/>
      <c r="R32" s="9">
        <f t="shared" ref="R32" si="42">J32/B32-1</f>
        <v>-0.28035815509560047</v>
      </c>
      <c r="S32" s="9">
        <f t="shared" ref="S32" si="43">K32/C32-1</f>
        <v>9.4081172511645939E-2</v>
      </c>
      <c r="T32" s="9">
        <f t="shared" ref="T32" si="44">L32/D32-1</f>
        <v>0.12213913991022052</v>
      </c>
      <c r="U32" s="9">
        <f t="shared" ref="U32" si="45">M32/E32-1</f>
        <v>2.2262442250105234</v>
      </c>
      <c r="V32" s="9">
        <f t="shared" ref="V32" si="46">N32/F32-1</f>
        <v>0.21246345963490731</v>
      </c>
      <c r="W32" s="9">
        <f t="shared" ref="W32" si="47">O32/G32-1</f>
        <v>-0.42248861770896462</v>
      </c>
      <c r="X32" s="9">
        <f t="shared" ref="X32" si="48">P32/H32-1</f>
        <v>-0.13267007036384637</v>
      </c>
      <c r="Y32" s="9">
        <f t="shared" si="39"/>
        <v>8.2350454742185164E-2</v>
      </c>
      <c r="Z32" s="11"/>
      <c r="AA32" s="7">
        <f t="shared" ref="AA32" si="49">J32-B32</f>
        <v>-1287022.3486314407</v>
      </c>
      <c r="AB32" s="7">
        <f t="shared" ref="AB32" si="50">K32-C32</f>
        <v>411688.23063735571</v>
      </c>
      <c r="AC32" s="7">
        <f t="shared" ref="AC32" si="51">L32-D32</f>
        <v>528945.36711260956</v>
      </c>
      <c r="AD32" s="7">
        <f t="shared" ref="AD32" si="52">M32-E32</f>
        <v>3876758.7195638651</v>
      </c>
      <c r="AE32" s="7">
        <f t="shared" ref="AE32" si="53">N32-F32</f>
        <v>743295.73596135667</v>
      </c>
      <c r="AF32" s="7">
        <f t="shared" ref="AF32" si="54">O32-G32</f>
        <v>-1525618.3366674387</v>
      </c>
      <c r="AG32" s="7">
        <f t="shared" ref="AG32" si="55">P32-H32</f>
        <v>-570206.50963254832</v>
      </c>
      <c r="AH32" s="7">
        <f t="shared" si="41"/>
        <v>2177840.8583437596</v>
      </c>
    </row>
    <row r="33" spans="1:34">
      <c r="I33" s="11"/>
      <c r="Q33" s="11"/>
      <c r="Z33" s="11"/>
    </row>
    <row r="34" spans="1:34">
      <c r="A34" t="s">
        <v>23</v>
      </c>
      <c r="B34" s="4">
        <v>28.412500000000005</v>
      </c>
      <c r="C34" s="1">
        <v>28.412500000000005</v>
      </c>
      <c r="D34" s="1">
        <v>28.412500000000005</v>
      </c>
      <c r="E34" s="1">
        <v>28.412500000000005</v>
      </c>
      <c r="F34" s="1">
        <v>28.412500000000005</v>
      </c>
      <c r="G34" s="1">
        <v>28.412500000000005</v>
      </c>
      <c r="H34" s="1">
        <v>28</v>
      </c>
      <c r="I34" s="11"/>
      <c r="J34" s="6">
        <v>29.7</v>
      </c>
      <c r="K34" s="6">
        <v>24.4</v>
      </c>
      <c r="L34" s="6">
        <v>29.68</v>
      </c>
      <c r="M34" s="6">
        <v>1412.5</v>
      </c>
      <c r="N34" s="6">
        <v>135.18</v>
      </c>
      <c r="O34" s="6">
        <v>104.58</v>
      </c>
      <c r="P34" s="6">
        <v>78.31</v>
      </c>
      <c r="Q34" s="11"/>
      <c r="R34" s="9">
        <f t="shared" ref="R34:R37" si="56">J34/B34-1</f>
        <v>4.53145622525295E-2</v>
      </c>
      <c r="S34" s="9">
        <f t="shared" ref="S34:S37" si="57">K34/C34-1</f>
        <v>-0.14122305323361217</v>
      </c>
      <c r="T34" s="9">
        <f t="shared" ref="T34:T37" si="58">L34/D34-1</f>
        <v>4.461064672239301E-2</v>
      </c>
      <c r="U34" s="9">
        <f t="shared" ref="U34:U37" si="59">M34/E34-1</f>
        <v>48.714034315882088</v>
      </c>
      <c r="V34" s="9">
        <f t="shared" ref="V34:V37" si="60">N34/F34-1</f>
        <v>3.7577650681918167</v>
      </c>
      <c r="W34" s="9">
        <f t="shared" ref="W34:W37" si="61">O34/G34-1</f>
        <v>2.6807743070831491</v>
      </c>
      <c r="X34" s="9">
        <f t="shared" ref="X34:X37" si="62">P34/H34-1</f>
        <v>1.7967857142857144</v>
      </c>
      <c r="Y34" s="9">
        <f t="shared" ref="Y34:Y38" si="63">SUM(J34:P34)/SUM(B34:H34)-1</f>
        <v>8.1414535835747568</v>
      </c>
      <c r="Z34" s="11"/>
      <c r="AA34" s="7">
        <f t="shared" ref="AA34:AA37" si="64">J34-B34</f>
        <v>1.2874999999999943</v>
      </c>
      <c r="AB34" s="7">
        <f t="shared" ref="AB34:AB37" si="65">K34-C34</f>
        <v>-4.0125000000000064</v>
      </c>
      <c r="AC34" s="7">
        <f t="shared" ref="AC34:AC37" si="66">L34-D34</f>
        <v>1.2674999999999947</v>
      </c>
      <c r="AD34" s="7">
        <f t="shared" ref="AD34:AD37" si="67">M34-E34</f>
        <v>1384.0875000000001</v>
      </c>
      <c r="AE34" s="7">
        <f t="shared" ref="AE34:AE37" si="68">N34-F34</f>
        <v>106.7675</v>
      </c>
      <c r="AF34" s="7">
        <f t="shared" ref="AF34:AF37" si="69">O34-G34</f>
        <v>76.16749999999999</v>
      </c>
      <c r="AG34" s="7">
        <f t="shared" ref="AG34:AG37" si="70">P34-H34</f>
        <v>50.31</v>
      </c>
      <c r="AH34" s="7">
        <f t="shared" ref="AH34:AH38" si="71">SUM(AA34:AG34)</f>
        <v>1615.875</v>
      </c>
    </row>
    <row r="35" spans="1:34">
      <c r="A35" t="s">
        <v>24</v>
      </c>
      <c r="B35" s="4">
        <v>1407.0833333333333</v>
      </c>
      <c r="C35" s="1">
        <v>1407.0833333333333</v>
      </c>
      <c r="D35" s="1">
        <v>1407.0833333333333</v>
      </c>
      <c r="E35" s="1">
        <v>1407.0833333333333</v>
      </c>
      <c r="F35" s="1">
        <v>1407.0833333333333</v>
      </c>
      <c r="G35" s="1">
        <v>1407.0833333333333</v>
      </c>
      <c r="H35" s="1">
        <v>1407.0833333333333</v>
      </c>
      <c r="I35" s="11"/>
      <c r="J35" s="6">
        <v>1375.01</v>
      </c>
      <c r="K35" s="6">
        <v>1127.8</v>
      </c>
      <c r="L35" s="6">
        <v>1137.3899999999999</v>
      </c>
      <c r="M35" s="6">
        <v>995.33999999999992</v>
      </c>
      <c r="N35" s="6">
        <v>1039.1599999999999</v>
      </c>
      <c r="O35" s="6">
        <v>1077.1200000000001</v>
      </c>
      <c r="P35" s="6">
        <v>1072.8300000000002</v>
      </c>
      <c r="Q35" s="11"/>
      <c r="R35" s="9">
        <f t="shared" si="56"/>
        <v>-2.2794196031980962E-2</v>
      </c>
      <c r="S35" s="9">
        <f t="shared" si="57"/>
        <v>-0.19848386141545749</v>
      </c>
      <c r="T35" s="9">
        <f t="shared" si="58"/>
        <v>-0.19166834468463134</v>
      </c>
      <c r="U35" s="9">
        <f t="shared" si="59"/>
        <v>-0.29262185371631633</v>
      </c>
      <c r="V35" s="9">
        <f t="shared" si="60"/>
        <v>-0.2614794196031982</v>
      </c>
      <c r="W35" s="9">
        <f t="shared" si="61"/>
        <v>-0.23450162866449498</v>
      </c>
      <c r="X35" s="9">
        <f t="shared" si="62"/>
        <v>-0.23755048859934835</v>
      </c>
      <c r="Y35" s="9">
        <f t="shared" si="63"/>
        <v>-0.2055856846736327</v>
      </c>
      <c r="Z35" s="11"/>
      <c r="AA35" s="7">
        <f t="shared" si="64"/>
        <v>-32.073333333333267</v>
      </c>
      <c r="AB35" s="7">
        <f t="shared" si="65"/>
        <v>-279.2833333333333</v>
      </c>
      <c r="AC35" s="7">
        <f t="shared" si="66"/>
        <v>-269.69333333333338</v>
      </c>
      <c r="AD35" s="7">
        <f t="shared" si="67"/>
        <v>-411.74333333333334</v>
      </c>
      <c r="AE35" s="7">
        <f t="shared" si="68"/>
        <v>-367.9233333333334</v>
      </c>
      <c r="AF35" s="7">
        <f t="shared" si="69"/>
        <v>-329.96333333333314</v>
      </c>
      <c r="AG35" s="7">
        <f t="shared" si="70"/>
        <v>-334.2533333333331</v>
      </c>
      <c r="AH35" s="7">
        <f t="shared" si="71"/>
        <v>-2024.9333333333329</v>
      </c>
    </row>
    <row r="36" spans="1:34">
      <c r="A36" t="s">
        <v>25</v>
      </c>
      <c r="B36" s="4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1"/>
      <c r="J36" s="6">
        <v>0</v>
      </c>
      <c r="K36" s="6">
        <v>0</v>
      </c>
      <c r="L36" s="6">
        <v>1.06</v>
      </c>
      <c r="M36" s="6">
        <v>1.06</v>
      </c>
      <c r="N36" s="6">
        <v>0</v>
      </c>
      <c r="O36" s="6">
        <v>1.06</v>
      </c>
      <c r="P36" s="6">
        <v>0</v>
      </c>
      <c r="Q36" s="11"/>
      <c r="R36" s="9" t="e">
        <f t="shared" si="56"/>
        <v>#DIV/0!</v>
      </c>
      <c r="S36" s="9" t="e">
        <f t="shared" si="57"/>
        <v>#DIV/0!</v>
      </c>
      <c r="T36" s="9" t="e">
        <f t="shared" si="58"/>
        <v>#DIV/0!</v>
      </c>
      <c r="U36" s="9" t="e">
        <f t="shared" si="59"/>
        <v>#DIV/0!</v>
      </c>
      <c r="V36" s="9" t="e">
        <f t="shared" si="60"/>
        <v>#DIV/0!</v>
      </c>
      <c r="W36" s="9" t="e">
        <f t="shared" si="61"/>
        <v>#DIV/0!</v>
      </c>
      <c r="X36" s="9" t="e">
        <f t="shared" si="62"/>
        <v>#DIV/0!</v>
      </c>
      <c r="Y36" s="9" t="e">
        <f t="shared" si="63"/>
        <v>#DIV/0!</v>
      </c>
      <c r="Z36" s="11"/>
      <c r="AA36" s="7">
        <f t="shared" si="64"/>
        <v>0</v>
      </c>
      <c r="AB36" s="7">
        <f t="shared" si="65"/>
        <v>0</v>
      </c>
      <c r="AC36" s="7">
        <f t="shared" si="66"/>
        <v>1.06</v>
      </c>
      <c r="AD36" s="7">
        <f t="shared" si="67"/>
        <v>1.06</v>
      </c>
      <c r="AE36" s="7">
        <f t="shared" si="68"/>
        <v>0</v>
      </c>
      <c r="AF36" s="7">
        <f t="shared" si="69"/>
        <v>1.06</v>
      </c>
      <c r="AG36" s="7">
        <f t="shared" si="70"/>
        <v>0</v>
      </c>
      <c r="AH36" s="7">
        <f t="shared" si="71"/>
        <v>3.18</v>
      </c>
    </row>
    <row r="37" spans="1:34">
      <c r="A37" t="s">
        <v>33</v>
      </c>
      <c r="B37" s="4"/>
      <c r="C37" s="1"/>
      <c r="D37" s="1"/>
      <c r="E37" s="1"/>
      <c r="F37" s="1"/>
      <c r="G37" s="1"/>
      <c r="H37" s="1"/>
      <c r="I37" s="11"/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11"/>
      <c r="R37" s="9" t="e">
        <f t="shared" si="56"/>
        <v>#DIV/0!</v>
      </c>
      <c r="S37" s="9" t="e">
        <f t="shared" si="57"/>
        <v>#DIV/0!</v>
      </c>
      <c r="T37" s="9" t="e">
        <f t="shared" si="58"/>
        <v>#DIV/0!</v>
      </c>
      <c r="U37" s="9" t="e">
        <f t="shared" si="59"/>
        <v>#DIV/0!</v>
      </c>
      <c r="V37" s="9" t="e">
        <f t="shared" si="60"/>
        <v>#DIV/0!</v>
      </c>
      <c r="W37" s="9" t="e">
        <f t="shared" si="61"/>
        <v>#DIV/0!</v>
      </c>
      <c r="X37" s="9" t="e">
        <f t="shared" si="62"/>
        <v>#DIV/0!</v>
      </c>
      <c r="Y37" s="9" t="e">
        <f t="shared" si="63"/>
        <v>#DIV/0!</v>
      </c>
      <c r="Z37" s="11"/>
      <c r="AA37" s="7">
        <f t="shared" si="64"/>
        <v>0</v>
      </c>
      <c r="AB37" s="7">
        <f t="shared" si="65"/>
        <v>0</v>
      </c>
      <c r="AC37" s="7">
        <f t="shared" si="66"/>
        <v>0</v>
      </c>
      <c r="AD37" s="7">
        <f t="shared" si="67"/>
        <v>0</v>
      </c>
      <c r="AE37" s="7">
        <f t="shared" si="68"/>
        <v>0</v>
      </c>
      <c r="AF37" s="7">
        <f t="shared" si="69"/>
        <v>0</v>
      </c>
      <c r="AG37" s="7">
        <f t="shared" si="70"/>
        <v>0</v>
      </c>
      <c r="AH37" s="7">
        <f t="shared" si="71"/>
        <v>0</v>
      </c>
    </row>
    <row r="38" spans="1:34">
      <c r="A38" t="s">
        <v>19</v>
      </c>
      <c r="B38" s="4">
        <f t="shared" ref="B38:H38" si="72">SUM(B10:B31)</f>
        <v>11592549.970419034</v>
      </c>
      <c r="C38" s="1">
        <f t="shared" si="72"/>
        <v>10966878.949912321</v>
      </c>
      <c r="D38" s="1">
        <f t="shared" si="72"/>
        <v>11222523.871829756</v>
      </c>
      <c r="E38" s="1">
        <f t="shared" si="72"/>
        <v>10811187.797407314</v>
      </c>
      <c r="F38" s="1">
        <f t="shared" si="72"/>
        <v>10523509.876289925</v>
      </c>
      <c r="G38" s="1">
        <f t="shared" si="72"/>
        <v>9813146.3089450244</v>
      </c>
      <c r="H38" s="1">
        <f t="shared" si="72"/>
        <v>9682045.6717560422</v>
      </c>
      <c r="I38" s="11"/>
      <c r="J38" s="6">
        <v>15819066.310000001</v>
      </c>
      <c r="K38" s="6">
        <v>17471609.039999999</v>
      </c>
      <c r="L38" s="6">
        <v>16926741.02</v>
      </c>
      <c r="M38" s="6">
        <v>17393807.699999996</v>
      </c>
      <c r="N38" s="6">
        <v>14834496.670000002</v>
      </c>
      <c r="O38" s="6">
        <v>12991240.110000001</v>
      </c>
      <c r="P38" s="6">
        <v>13948935.104800001</v>
      </c>
      <c r="Q38" s="11"/>
      <c r="R38" s="9">
        <f t="shared" si="2"/>
        <v>0.36458901194007032</v>
      </c>
      <c r="S38" s="9">
        <f t="shared" si="3"/>
        <v>0.59312500117817768</v>
      </c>
      <c r="T38" s="9">
        <f t="shared" si="4"/>
        <v>0.50828291508371826</v>
      </c>
      <c r="U38" s="9">
        <f t="shared" si="5"/>
        <v>0.60887110888697094</v>
      </c>
      <c r="V38" s="9">
        <f t="shared" si="6"/>
        <v>0.40965294320889822</v>
      </c>
      <c r="W38" s="9">
        <f t="shared" si="7"/>
        <v>0.32386083942904564</v>
      </c>
      <c r="X38" s="9">
        <f t="shared" si="8"/>
        <v>0.44070122964727432</v>
      </c>
      <c r="Y38" s="9">
        <f t="shared" si="63"/>
        <v>0.4660661413521241</v>
      </c>
      <c r="Z38" s="11"/>
      <c r="AA38" s="7">
        <f>J38-B38</f>
        <v>4226516.3395809662</v>
      </c>
      <c r="AB38" s="7">
        <f t="shared" ref="AB38:AG38" si="73">K38-C38</f>
        <v>6504730.0900876783</v>
      </c>
      <c r="AC38" s="7">
        <f t="shared" si="73"/>
        <v>5704217.1481702439</v>
      </c>
      <c r="AD38" s="7">
        <f t="shared" si="73"/>
        <v>6582619.9025926813</v>
      </c>
      <c r="AE38" s="7">
        <f t="shared" si="73"/>
        <v>4310986.7937100772</v>
      </c>
      <c r="AF38" s="7">
        <f t="shared" si="73"/>
        <v>3178093.8010549769</v>
      </c>
      <c r="AG38" s="7">
        <f t="shared" si="73"/>
        <v>4266889.4330439586</v>
      </c>
      <c r="AH38" s="7">
        <f t="shared" si="71"/>
        <v>34774053.508240581</v>
      </c>
    </row>
    <row r="39" spans="1:34">
      <c r="B39" s="1"/>
      <c r="C39" s="1"/>
      <c r="D39" s="1"/>
      <c r="E39" s="1"/>
      <c r="F39" s="1"/>
      <c r="G39" s="1"/>
      <c r="H39" s="1"/>
      <c r="I39" s="11"/>
      <c r="Q39" s="11"/>
      <c r="R39" s="10"/>
      <c r="S39" s="10"/>
      <c r="T39" s="10"/>
      <c r="U39" s="10"/>
      <c r="V39" s="10"/>
      <c r="W39" s="10"/>
      <c r="X39" s="10"/>
      <c r="Y39" s="10"/>
      <c r="Z39" s="11"/>
    </row>
    <row r="40" spans="1:34">
      <c r="B40" s="1"/>
      <c r="C40" s="1"/>
      <c r="D40" s="1"/>
      <c r="E40" s="1"/>
      <c r="F40" s="1"/>
      <c r="G40" s="1"/>
      <c r="H40" s="1"/>
      <c r="I40" s="11"/>
      <c r="Q40" s="11"/>
      <c r="R40" s="10"/>
      <c r="S40" s="10"/>
      <c r="T40" s="10"/>
      <c r="U40" s="10"/>
      <c r="V40" s="10"/>
      <c r="W40" s="10"/>
      <c r="X40" s="10"/>
      <c r="Y40" s="10"/>
      <c r="Z40" s="11"/>
    </row>
    <row r="41" spans="1:34">
      <c r="A41" t="s">
        <v>27</v>
      </c>
      <c r="I41" s="11"/>
      <c r="Q41" s="11"/>
      <c r="R41" s="10"/>
      <c r="S41" s="10"/>
      <c r="T41" s="10"/>
      <c r="U41" s="10"/>
      <c r="V41" s="10"/>
      <c r="W41" s="10"/>
      <c r="X41" s="10"/>
      <c r="Y41" s="10"/>
      <c r="Z41" s="11"/>
    </row>
    <row r="42" spans="1:34">
      <c r="A42" t="s">
        <v>28</v>
      </c>
      <c r="B42" s="1">
        <f t="shared" ref="B42:H42" si="74">SUM(B10:B12,B34)</f>
        <v>1950302.486234053</v>
      </c>
      <c r="C42" s="1">
        <f t="shared" si="74"/>
        <v>1896468.9827593481</v>
      </c>
      <c r="D42" s="1">
        <f t="shared" si="74"/>
        <v>1721159.959292839</v>
      </c>
      <c r="E42" s="1">
        <f t="shared" si="74"/>
        <v>1555687.6920812281</v>
      </c>
      <c r="F42" s="1">
        <f t="shared" si="74"/>
        <v>1391923.1395980751</v>
      </c>
      <c r="G42" s="1">
        <f t="shared" si="74"/>
        <v>1270171.3102834281</v>
      </c>
      <c r="H42" s="1">
        <f t="shared" si="74"/>
        <v>1133468.1732516151</v>
      </c>
      <c r="I42" s="11"/>
      <c r="J42" s="1">
        <f t="shared" ref="J42:P42" si="75">SUM(J10:J12,J34)</f>
        <v>1843619.5999999999</v>
      </c>
      <c r="K42" s="1">
        <f t="shared" si="75"/>
        <v>2033854.6199999996</v>
      </c>
      <c r="L42" s="1">
        <f t="shared" si="75"/>
        <v>1712954.64</v>
      </c>
      <c r="M42" s="1">
        <f t="shared" si="75"/>
        <v>1433207.4</v>
      </c>
      <c r="N42" s="1">
        <f t="shared" si="75"/>
        <v>1306609.8199999998</v>
      </c>
      <c r="O42" s="1">
        <f t="shared" si="75"/>
        <v>1289847.95</v>
      </c>
      <c r="P42" s="1">
        <f t="shared" si="75"/>
        <v>1036769.1100000001</v>
      </c>
      <c r="Q42" s="11"/>
      <c r="R42" s="9">
        <f t="shared" ref="R42:R44" si="76">J42/B42-1</f>
        <v>-5.470068719445309E-2</v>
      </c>
      <c r="S42" s="9">
        <f t="shared" ref="S42:S45" si="77">K42/C42-1</f>
        <v>7.2442860120367714E-2</v>
      </c>
      <c r="T42" s="9">
        <f t="shared" ref="T42:T45" si="78">L42/D42-1</f>
        <v>-4.7673194164999932E-3</v>
      </c>
      <c r="U42" s="9">
        <f t="shared" ref="U42:U45" si="79">M42/E42-1</f>
        <v>-7.8730642856325361E-2</v>
      </c>
      <c r="V42" s="9">
        <f t="shared" ref="V42:V45" si="80">N42/F42-1</f>
        <v>-6.1291688578946846E-2</v>
      </c>
      <c r="W42" s="9">
        <f t="shared" ref="W42:W45" si="81">O42/G42-1</f>
        <v>1.5491327474701944E-2</v>
      </c>
      <c r="X42" s="9">
        <f t="shared" ref="X42:X45" si="82">P42/H42-1</f>
        <v>-8.5312552688807664E-2</v>
      </c>
      <c r="Y42" s="9">
        <f t="shared" ref="Y42:Y45" si="83">SUM(J42:P42)/SUM(B42:H42)-1</f>
        <v>-2.4023650275509678E-2</v>
      </c>
      <c r="Z42" s="11"/>
      <c r="AA42" s="7">
        <f t="shared" ref="AA42:AA44" si="84">J42-B42</f>
        <v>-106682.88623405318</v>
      </c>
      <c r="AB42" s="7">
        <f t="shared" ref="AB42:AB44" si="85">K42-C42</f>
        <v>137385.63724065153</v>
      </c>
      <c r="AC42" s="7">
        <f t="shared" ref="AC42:AC44" si="86">L42-D42</f>
        <v>-8205.3192928391509</v>
      </c>
      <c r="AD42" s="7">
        <f t="shared" ref="AD42:AD44" si="87">M42-E42</f>
        <v>-122480.29208122822</v>
      </c>
      <c r="AE42" s="7">
        <f t="shared" ref="AE42:AE44" si="88">N42-F42</f>
        <v>-85313.319598075235</v>
      </c>
      <c r="AF42" s="7">
        <f t="shared" ref="AF42:AF44" si="89">O42-G42</f>
        <v>19676.639716571895</v>
      </c>
      <c r="AG42" s="7">
        <f t="shared" ref="AG42:AG44" si="90">P42-H42</f>
        <v>-96699.063251615036</v>
      </c>
      <c r="AH42" s="7">
        <f t="shared" ref="AH42:AH44" si="91">SUM(AA42:AG42)</f>
        <v>-262318.6035005874</v>
      </c>
    </row>
    <row r="43" spans="1:34">
      <c r="A43" t="s">
        <v>29</v>
      </c>
      <c r="B43" s="1">
        <f t="shared" ref="B43:H43" si="92">SUM(B14:B20,B35)</f>
        <v>4659223.8238216126</v>
      </c>
      <c r="C43" s="1">
        <f t="shared" si="92"/>
        <v>4574767.1892290525</v>
      </c>
      <c r="D43" s="1">
        <f t="shared" si="92"/>
        <v>4538982.4381586341</v>
      </c>
      <c r="E43" s="1">
        <f t="shared" si="92"/>
        <v>4411776.0199633874</v>
      </c>
      <c r="F43" s="1">
        <f t="shared" si="92"/>
        <v>4365212.8770919023</v>
      </c>
      <c r="G43" s="1">
        <f t="shared" si="92"/>
        <v>4300599.6002086326</v>
      </c>
      <c r="H43" s="1">
        <f t="shared" si="92"/>
        <v>4226738.0998817021</v>
      </c>
      <c r="I43" s="12"/>
      <c r="J43" s="1">
        <f t="shared" ref="J43:P43" si="93">SUM(J14:J20,J35)</f>
        <v>4791854.0999999996</v>
      </c>
      <c r="K43" s="1">
        <f t="shared" si="93"/>
        <v>4672699.88</v>
      </c>
      <c r="L43" s="1">
        <f t="shared" si="93"/>
        <v>5062211.59</v>
      </c>
      <c r="M43" s="1">
        <f t="shared" si="93"/>
        <v>4647940.04</v>
      </c>
      <c r="N43" s="1">
        <f t="shared" si="93"/>
        <v>4388895.45</v>
      </c>
      <c r="O43" s="1">
        <f t="shared" si="93"/>
        <v>4761592.4800000004</v>
      </c>
      <c r="P43" s="1">
        <f t="shared" si="93"/>
        <v>4037475.07</v>
      </c>
      <c r="Q43" s="12"/>
      <c r="R43" s="9">
        <f t="shared" si="76"/>
        <v>2.8466174022436341E-2</v>
      </c>
      <c r="S43" s="9">
        <f t="shared" si="77"/>
        <v>2.1407141985612332E-2</v>
      </c>
      <c r="T43" s="9">
        <f t="shared" si="78"/>
        <v>0.11527454863950259</v>
      </c>
      <c r="U43" s="9">
        <f t="shared" si="79"/>
        <v>5.3530373928314834E-2</v>
      </c>
      <c r="V43" s="9">
        <f t="shared" si="80"/>
        <v>5.425296216911013E-3</v>
      </c>
      <c r="W43" s="9">
        <f t="shared" si="81"/>
        <v>0.10719269930848796</v>
      </c>
      <c r="X43" s="9">
        <f t="shared" si="82"/>
        <v>-4.4777562604836896E-2</v>
      </c>
      <c r="Y43" s="9">
        <f t="shared" si="83"/>
        <v>4.1360367845504564E-2</v>
      </c>
      <c r="Z43" s="12"/>
      <c r="AA43" s="7">
        <f t="shared" si="84"/>
        <v>132630.27617838699</v>
      </c>
      <c r="AB43" s="7">
        <f t="shared" si="85"/>
        <v>97932.690770947374</v>
      </c>
      <c r="AC43" s="7">
        <f t="shared" si="86"/>
        <v>523229.15184136573</v>
      </c>
      <c r="AD43" s="7">
        <f t="shared" si="87"/>
        <v>236164.02003661264</v>
      </c>
      <c r="AE43" s="7">
        <f t="shared" si="88"/>
        <v>23682.572908097878</v>
      </c>
      <c r="AF43" s="7">
        <f t="shared" si="89"/>
        <v>460992.8797913678</v>
      </c>
      <c r="AG43" s="7">
        <f t="shared" si="90"/>
        <v>-189263.02988170227</v>
      </c>
      <c r="AH43" s="7">
        <f t="shared" si="91"/>
        <v>1285368.5616450761</v>
      </c>
    </row>
    <row r="44" spans="1:34">
      <c r="A44" t="s">
        <v>30</v>
      </c>
      <c r="B44" s="1">
        <f t="shared" ref="B44:H44" si="94">SUM(B22:B29,B31:B32)</f>
        <v>9575095.5448281411</v>
      </c>
      <c r="C44" s="1">
        <f t="shared" si="94"/>
        <v>8872961.5631198958</v>
      </c>
      <c r="D44" s="1">
        <f t="shared" si="94"/>
        <v>9294495.6330990046</v>
      </c>
      <c r="E44" s="1">
        <f t="shared" si="94"/>
        <v>6586549.261632164</v>
      </c>
      <c r="F44" s="1">
        <f t="shared" si="94"/>
        <v>8266273.219471924</v>
      </c>
      <c r="G44" s="1">
        <f t="shared" si="94"/>
        <v>7854839.1509537362</v>
      </c>
      <c r="H44" s="1">
        <f t="shared" si="94"/>
        <v>8621203.2315886058</v>
      </c>
      <c r="I44" s="11"/>
      <c r="J44" s="1">
        <f t="shared" ref="J44:P44" si="95">SUM(J22:J29,J31:J32)</f>
        <v>9183592.6099999994</v>
      </c>
      <c r="K44" s="1">
        <f t="shared" si="95"/>
        <v>10765054.539999999</v>
      </c>
      <c r="L44" s="1">
        <f t="shared" si="95"/>
        <v>10151573.73</v>
      </c>
      <c r="M44" s="1">
        <f t="shared" si="95"/>
        <v>11312659.199999999</v>
      </c>
      <c r="N44" s="1">
        <f t="shared" si="95"/>
        <v>9138991.4000000004</v>
      </c>
      <c r="O44" s="1">
        <f t="shared" si="95"/>
        <v>6939798.6200000001</v>
      </c>
      <c r="P44" s="1">
        <f t="shared" si="95"/>
        <v>8874690.9248000011</v>
      </c>
      <c r="Q44" s="11"/>
      <c r="R44" s="9">
        <f t="shared" si="76"/>
        <v>-4.0887626968861612E-2</v>
      </c>
      <c r="S44" s="9">
        <f t="shared" si="77"/>
        <v>0.2132425530551727</v>
      </c>
      <c r="T44" s="9">
        <f t="shared" si="78"/>
        <v>9.2213513323823548E-2</v>
      </c>
      <c r="U44" s="9">
        <f t="shared" si="79"/>
        <v>0.71753960239822034</v>
      </c>
      <c r="V44" s="9">
        <f t="shared" si="80"/>
        <v>0.10557577246204652</v>
      </c>
      <c r="W44" s="9">
        <f t="shared" si="81"/>
        <v>-0.11649385981922133</v>
      </c>
      <c r="X44" s="9">
        <f t="shared" si="82"/>
        <v>2.9402820743466673E-2</v>
      </c>
      <c r="Y44" s="9">
        <f t="shared" si="83"/>
        <v>0.12349362375090367</v>
      </c>
      <c r="Z44" s="11"/>
      <c r="AA44" s="7">
        <f t="shared" si="84"/>
        <v>-391502.9348281417</v>
      </c>
      <c r="AB44" s="7">
        <f t="shared" si="85"/>
        <v>1892092.9768801033</v>
      </c>
      <c r="AC44" s="7">
        <f t="shared" si="86"/>
        <v>857078.09690099582</v>
      </c>
      <c r="AD44" s="7">
        <f t="shared" si="87"/>
        <v>4726109.9383678352</v>
      </c>
      <c r="AE44" s="7">
        <f t="shared" si="88"/>
        <v>872718.18052807637</v>
      </c>
      <c r="AF44" s="7">
        <f t="shared" si="89"/>
        <v>-915040.53095373604</v>
      </c>
      <c r="AG44" s="7">
        <f t="shared" si="90"/>
        <v>253487.69321139529</v>
      </c>
      <c r="AH44" s="7">
        <f t="shared" si="91"/>
        <v>7294943.4201065283</v>
      </c>
    </row>
    <row r="45" spans="1:34">
      <c r="A45" t="s">
        <v>31</v>
      </c>
      <c r="B45" s="1">
        <f>SUM(B42:B44)</f>
        <v>16184621.854883807</v>
      </c>
      <c r="C45" s="1">
        <f t="shared" ref="C45:H45" si="96">SUM(C42:C44)</f>
        <v>15344197.735108297</v>
      </c>
      <c r="D45" s="1">
        <f t="shared" si="96"/>
        <v>15554638.030550478</v>
      </c>
      <c r="E45" s="1">
        <f t="shared" si="96"/>
        <v>12554012.973676778</v>
      </c>
      <c r="F45" s="1">
        <f t="shared" si="96"/>
        <v>14023409.236161903</v>
      </c>
      <c r="G45" s="1">
        <f t="shared" si="96"/>
        <v>13425610.061445797</v>
      </c>
      <c r="H45" s="1">
        <f t="shared" si="96"/>
        <v>13981409.504721923</v>
      </c>
      <c r="I45" s="11"/>
      <c r="J45" s="1">
        <f t="shared" ref="J45:P45" si="97">SUM(J42:J44)</f>
        <v>15819066.309999999</v>
      </c>
      <c r="K45" s="1">
        <f t="shared" si="97"/>
        <v>17471609.039999999</v>
      </c>
      <c r="L45" s="1">
        <f t="shared" si="97"/>
        <v>16926739.960000001</v>
      </c>
      <c r="M45" s="1">
        <f t="shared" si="97"/>
        <v>17393806.640000001</v>
      </c>
      <c r="N45" s="1">
        <f t="shared" si="97"/>
        <v>14834496.67</v>
      </c>
      <c r="O45" s="1">
        <f t="shared" si="97"/>
        <v>12991239.050000001</v>
      </c>
      <c r="P45" s="1">
        <f t="shared" si="97"/>
        <v>13948935.104800001</v>
      </c>
      <c r="Q45" s="11"/>
      <c r="R45" s="9">
        <f t="shared" ref="R45" si="98">J45/B45-1</f>
        <v>-2.258659783104533E-2</v>
      </c>
      <c r="S45" s="9">
        <f t="shared" si="77"/>
        <v>0.13864597821390667</v>
      </c>
      <c r="T45" s="9">
        <f t="shared" si="78"/>
        <v>8.8211755667641389E-2</v>
      </c>
      <c r="U45" s="9">
        <f t="shared" si="79"/>
        <v>0.38551765690152529</v>
      </c>
      <c r="V45" s="9">
        <f t="shared" si="80"/>
        <v>5.7838106282070312E-2</v>
      </c>
      <c r="W45" s="9">
        <f t="shared" si="81"/>
        <v>-3.2353912370297055E-2</v>
      </c>
      <c r="X45" s="9">
        <f t="shared" si="82"/>
        <v>-2.3226842694904493E-3</v>
      </c>
      <c r="Y45" s="9">
        <f t="shared" si="83"/>
        <v>8.2301041457432556E-2</v>
      </c>
      <c r="Z45" s="1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customers</vt:lpstr>
      <vt:lpstr>therms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2022-08-20T12:40:16Z</dcterms:created>
  <dcterms:modified xsi:type="dcterms:W3CDTF">2022-08-20T12:40:46Z</dcterms:modified>
</cp:coreProperties>
</file>