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DE8D326-F789-44FE-A38F-F443F209DD5F}" xr6:coauthVersionLast="46" xr6:coauthVersionMax="46" xr10:uidLastSave="{00000000-0000-0000-0000-000000000000}"/>
  <bookViews>
    <workbookView xWindow="34305" yWindow="1245" windowWidth="21270" windowHeight="13680" xr2:uid="{8EF8A553-9DE3-4E13-BF83-5EEEEADDF13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1" l="1"/>
  <c r="G97" i="1"/>
  <c r="F40" i="1"/>
  <c r="G26" i="1"/>
  <c r="I36" i="1"/>
  <c r="F36" i="1"/>
  <c r="F39" i="1" l="1"/>
  <c r="F38" i="1"/>
  <c r="F37" i="1"/>
  <c r="L80" i="1"/>
  <c r="L79" i="1"/>
  <c r="I80" i="1"/>
  <c r="I79" i="1"/>
  <c r="L37" i="1"/>
  <c r="I37" i="1"/>
  <c r="M37" i="1" l="1"/>
  <c r="N37" i="1" s="1"/>
  <c r="J37" i="1"/>
  <c r="K37" i="1" s="1"/>
  <c r="G37" i="1"/>
  <c r="H37" i="1" s="1"/>
  <c r="G78" i="1"/>
  <c r="H78" i="1" s="1"/>
  <c r="L44" i="1"/>
  <c r="M44" i="1" s="1"/>
  <c r="N44" i="1" s="1"/>
  <c r="I44" i="1"/>
  <c r="J44" i="1" s="1"/>
  <c r="K44" i="1" s="1"/>
  <c r="F44" i="1"/>
  <c r="G44" i="1" s="1"/>
  <c r="H44" i="1" s="1"/>
  <c r="L43" i="1"/>
  <c r="M43" i="1" s="1"/>
  <c r="N43" i="1" s="1"/>
  <c r="I43" i="1"/>
  <c r="J43" i="1" s="1"/>
  <c r="K43" i="1" s="1"/>
  <c r="F43" i="1"/>
  <c r="G43" i="1" s="1"/>
  <c r="H43" i="1" s="1"/>
  <c r="L42" i="1"/>
  <c r="M42" i="1" s="1"/>
  <c r="N42" i="1" s="1"/>
  <c r="I42" i="1"/>
  <c r="J42" i="1" s="1"/>
  <c r="K42" i="1" s="1"/>
  <c r="F42" i="1"/>
  <c r="G42" i="1" s="1"/>
  <c r="H42" i="1" s="1"/>
  <c r="L40" i="1"/>
  <c r="M40" i="1" s="1"/>
  <c r="N40" i="1" s="1"/>
  <c r="I40" i="1"/>
  <c r="J40" i="1" s="1"/>
  <c r="K40" i="1" s="1"/>
  <c r="G40" i="1"/>
  <c r="H40" i="1" s="1"/>
  <c r="L38" i="1"/>
  <c r="I38" i="1"/>
  <c r="G38" i="1"/>
  <c r="H38" i="1" s="1"/>
  <c r="J38" i="1"/>
  <c r="K38" i="1" s="1"/>
  <c r="L36" i="1"/>
  <c r="M36" i="1" s="1"/>
  <c r="N36" i="1" s="1"/>
  <c r="J36" i="1"/>
  <c r="K36" i="1" s="1"/>
  <c r="L78" i="1"/>
  <c r="M78" i="1" s="1"/>
  <c r="N78" i="1" s="1"/>
  <c r="I78" i="1"/>
  <c r="J78" i="1" s="1"/>
  <c r="K78" i="1" s="1"/>
  <c r="F81" i="1"/>
  <c r="F79" i="1"/>
  <c r="G79" i="1" s="1"/>
  <c r="H79" i="1" s="1"/>
  <c r="M85" i="1"/>
  <c r="N85" i="1" s="1"/>
  <c r="J85" i="1"/>
  <c r="K85" i="1" s="1"/>
  <c r="F85" i="1"/>
  <c r="G85" i="1" s="1"/>
  <c r="H85" i="1" s="1"/>
  <c r="M84" i="1"/>
  <c r="N84" i="1" s="1"/>
  <c r="J84" i="1"/>
  <c r="K84" i="1" s="1"/>
  <c r="F84" i="1"/>
  <c r="G84" i="1" s="1"/>
  <c r="H84" i="1" s="1"/>
  <c r="M83" i="1"/>
  <c r="N83" i="1" s="1"/>
  <c r="J83" i="1"/>
  <c r="K83" i="1" s="1"/>
  <c r="F83" i="1"/>
  <c r="G83" i="1" s="1"/>
  <c r="H83" i="1" s="1"/>
  <c r="M82" i="1"/>
  <c r="N82" i="1" s="1"/>
  <c r="J82" i="1"/>
  <c r="K82" i="1" s="1"/>
  <c r="G82" i="1"/>
  <c r="H82" i="1" s="1"/>
  <c r="M81" i="1"/>
  <c r="N81" i="1" s="1"/>
  <c r="J81" i="1"/>
  <c r="K81" i="1" s="1"/>
  <c r="G81" i="1"/>
  <c r="H81" i="1" s="1"/>
  <c r="M80" i="1"/>
  <c r="N80" i="1" s="1"/>
  <c r="J80" i="1"/>
  <c r="K80" i="1" s="1"/>
  <c r="F80" i="1"/>
  <c r="G80" i="1" s="1"/>
  <c r="H80" i="1" s="1"/>
  <c r="M79" i="1"/>
  <c r="N79" i="1" s="1"/>
  <c r="J79" i="1"/>
  <c r="K79" i="1" s="1"/>
  <c r="G39" i="1"/>
  <c r="H39" i="1" s="1"/>
  <c r="G36" i="1"/>
  <c r="H36" i="1" s="1"/>
  <c r="M41" i="1"/>
  <c r="N41" i="1" s="1"/>
  <c r="J41" i="1"/>
  <c r="K41" i="1" s="1"/>
  <c r="G41" i="1"/>
  <c r="H41" i="1" s="1"/>
  <c r="M39" i="1"/>
  <c r="N39" i="1" s="1"/>
  <c r="J39" i="1"/>
  <c r="K39" i="1" s="1"/>
  <c r="M38" i="1"/>
  <c r="N38" i="1" s="1"/>
  <c r="H86" i="1" l="1"/>
  <c r="F76" i="1" s="1"/>
  <c r="K86" i="1"/>
  <c r="I76" i="1" s="1"/>
  <c r="N86" i="1"/>
  <c r="L76" i="1" s="1"/>
  <c r="N45" i="1"/>
  <c r="L34" i="1" s="1"/>
  <c r="H45" i="1"/>
  <c r="F34" i="1" s="1"/>
  <c r="K45" i="1"/>
  <c r="I34" i="1" s="1"/>
  <c r="P76" i="1" l="1"/>
  <c r="P34" i="1"/>
  <c r="M114" i="1" l="1"/>
  <c r="J114" i="1"/>
  <c r="G114" i="1"/>
  <c r="H114" i="1" s="1"/>
  <c r="M100" i="1"/>
  <c r="N100" i="1" s="1"/>
  <c r="J100" i="1"/>
  <c r="K100" i="1" s="1"/>
  <c r="G100" i="1"/>
  <c r="H100" i="1" s="1"/>
  <c r="J64" i="1"/>
  <c r="K64" i="1" s="1"/>
  <c r="M64" i="1"/>
  <c r="N64" i="1" s="1"/>
  <c r="M50" i="1"/>
  <c r="N50" i="1" s="1"/>
  <c r="M6" i="1"/>
  <c r="J6" i="1"/>
  <c r="G6" i="1"/>
  <c r="H6" i="1" s="1"/>
  <c r="G20" i="1"/>
  <c r="H20" i="1" s="1"/>
  <c r="J29" i="1"/>
  <c r="K29" i="1" s="1"/>
  <c r="J28" i="1"/>
  <c r="K28" i="1" s="1"/>
  <c r="J27" i="1"/>
  <c r="K27" i="1" s="1"/>
  <c r="J22" i="1"/>
  <c r="K22" i="1" s="1"/>
  <c r="J23" i="1"/>
  <c r="J24" i="1"/>
  <c r="K24" i="1" s="1"/>
  <c r="J25" i="1"/>
  <c r="K25" i="1" s="1"/>
  <c r="J20" i="1"/>
  <c r="K20" i="1" s="1"/>
  <c r="M29" i="1"/>
  <c r="N29" i="1" s="1"/>
  <c r="M28" i="1"/>
  <c r="N28" i="1" s="1"/>
  <c r="M27" i="1"/>
  <c r="M21" i="1"/>
  <c r="M22" i="1"/>
  <c r="M23" i="1"/>
  <c r="N23" i="1" s="1"/>
  <c r="M24" i="1"/>
  <c r="N24" i="1" s="1"/>
  <c r="M25" i="1"/>
  <c r="N25" i="1" s="1"/>
  <c r="M20" i="1"/>
  <c r="N20" i="1" s="1"/>
  <c r="G51" i="1"/>
  <c r="H51" i="1" s="1"/>
  <c r="G50" i="1"/>
  <c r="H50" i="1" s="1"/>
  <c r="J58" i="1"/>
  <c r="K58" i="1" s="1"/>
  <c r="J57" i="1"/>
  <c r="K57" i="1" s="1"/>
  <c r="J56" i="1"/>
  <c r="K56" i="1" s="1"/>
  <c r="J51" i="1"/>
  <c r="K51" i="1" s="1"/>
  <c r="J52" i="1"/>
  <c r="K52" i="1" s="1"/>
  <c r="J53" i="1"/>
  <c r="K53" i="1" s="1"/>
  <c r="J54" i="1"/>
  <c r="K54" i="1" s="1"/>
  <c r="J50" i="1"/>
  <c r="K50" i="1" s="1"/>
  <c r="M58" i="1"/>
  <c r="N58" i="1" s="1"/>
  <c r="M57" i="1"/>
  <c r="N57" i="1" s="1"/>
  <c r="M56" i="1"/>
  <c r="N56" i="1" s="1"/>
  <c r="M51" i="1"/>
  <c r="N51" i="1" s="1"/>
  <c r="M52" i="1"/>
  <c r="N52" i="1" s="1"/>
  <c r="M53" i="1"/>
  <c r="N53" i="1" s="1"/>
  <c r="M54" i="1"/>
  <c r="N54" i="1" s="1"/>
  <c r="M65" i="1"/>
  <c r="N65" i="1" s="1"/>
  <c r="M71" i="1"/>
  <c r="N71" i="1" s="1"/>
  <c r="M70" i="1"/>
  <c r="N70" i="1" s="1"/>
  <c r="M69" i="1"/>
  <c r="N69" i="1" s="1"/>
  <c r="M66" i="1"/>
  <c r="N66" i="1" s="1"/>
  <c r="M67" i="1"/>
  <c r="N67" i="1" s="1"/>
  <c r="J71" i="1"/>
  <c r="K71" i="1" s="1"/>
  <c r="J70" i="1"/>
  <c r="K70" i="1" s="1"/>
  <c r="J69" i="1"/>
  <c r="K69" i="1" s="1"/>
  <c r="J65" i="1"/>
  <c r="K65" i="1" s="1"/>
  <c r="J66" i="1"/>
  <c r="K66" i="1" s="1"/>
  <c r="J67" i="1"/>
  <c r="K67" i="1" s="1"/>
  <c r="G71" i="1"/>
  <c r="H71" i="1" s="1"/>
  <c r="G70" i="1"/>
  <c r="H70" i="1" s="1"/>
  <c r="G69" i="1"/>
  <c r="H69" i="1" s="1"/>
  <c r="G65" i="1"/>
  <c r="H65" i="1" s="1"/>
  <c r="G66" i="1"/>
  <c r="H66" i="1" s="1"/>
  <c r="G67" i="1"/>
  <c r="H67" i="1" s="1"/>
  <c r="G64" i="1"/>
  <c r="H64" i="1" s="1"/>
  <c r="N114" i="1"/>
  <c r="N113" i="1"/>
  <c r="N112" i="1"/>
  <c r="N107" i="1"/>
  <c r="N108" i="1"/>
  <c r="N109" i="1"/>
  <c r="N110" i="1"/>
  <c r="N106" i="1"/>
  <c r="K113" i="1"/>
  <c r="K112" i="1"/>
  <c r="K107" i="1"/>
  <c r="K108" i="1"/>
  <c r="K109" i="1"/>
  <c r="K110" i="1"/>
  <c r="K106" i="1"/>
  <c r="M111" i="1"/>
  <c r="N111" i="1" s="1"/>
  <c r="J111" i="1"/>
  <c r="K111" i="1" s="1"/>
  <c r="G111" i="1"/>
  <c r="H111" i="1" s="1"/>
  <c r="N99" i="1"/>
  <c r="N98" i="1"/>
  <c r="N93" i="1"/>
  <c r="N94" i="1"/>
  <c r="N95" i="1"/>
  <c r="N96" i="1"/>
  <c r="N92" i="1"/>
  <c r="K99" i="1"/>
  <c r="K98" i="1"/>
  <c r="K93" i="1"/>
  <c r="K94" i="1"/>
  <c r="K95" i="1"/>
  <c r="K96" i="1"/>
  <c r="K92" i="1"/>
  <c r="M97" i="1"/>
  <c r="N97" i="1" s="1"/>
  <c r="J97" i="1"/>
  <c r="K97" i="1" s="1"/>
  <c r="H97" i="1"/>
  <c r="M68" i="1"/>
  <c r="N68" i="1" s="1"/>
  <c r="J68" i="1"/>
  <c r="K68" i="1" s="1"/>
  <c r="G68" i="1"/>
  <c r="H68" i="1" s="1"/>
  <c r="M55" i="1"/>
  <c r="N55" i="1" s="1"/>
  <c r="J55" i="1"/>
  <c r="K55" i="1" s="1"/>
  <c r="G55" i="1"/>
  <c r="H55" i="1" s="1"/>
  <c r="G58" i="1"/>
  <c r="H58" i="1" s="1"/>
  <c r="G57" i="1"/>
  <c r="H57" i="1" s="1"/>
  <c r="G56" i="1"/>
  <c r="H56" i="1" s="1"/>
  <c r="G52" i="1"/>
  <c r="H52" i="1" s="1"/>
  <c r="G53" i="1"/>
  <c r="H53" i="1" s="1"/>
  <c r="G54" i="1"/>
  <c r="H54" i="1" s="1"/>
  <c r="M26" i="1"/>
  <c r="N26" i="1" s="1"/>
  <c r="J26" i="1"/>
  <c r="K26" i="1" s="1"/>
  <c r="H26" i="1"/>
  <c r="N27" i="1"/>
  <c r="N22" i="1"/>
  <c r="N21" i="1"/>
  <c r="K23" i="1"/>
  <c r="K21" i="1"/>
  <c r="G22" i="1"/>
  <c r="H22" i="1" s="1"/>
  <c r="G21" i="1"/>
  <c r="H21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K114" i="1"/>
  <c r="H113" i="1"/>
  <c r="H112" i="1"/>
  <c r="H110" i="1"/>
  <c r="H109" i="1"/>
  <c r="H108" i="1"/>
  <c r="H107" i="1"/>
  <c r="H106" i="1"/>
  <c r="H99" i="1"/>
  <c r="H98" i="1"/>
  <c r="H96" i="1"/>
  <c r="H95" i="1"/>
  <c r="H94" i="1"/>
  <c r="H93" i="1"/>
  <c r="H92" i="1"/>
  <c r="M11" i="1"/>
  <c r="N11" i="1" s="1"/>
  <c r="J11" i="1"/>
  <c r="K11" i="1" s="1"/>
  <c r="G11" i="1"/>
  <c r="H11" i="1" s="1"/>
  <c r="M7" i="1"/>
  <c r="N7" i="1" s="1"/>
  <c r="M8" i="1"/>
  <c r="N8" i="1" s="1"/>
  <c r="M9" i="1"/>
  <c r="N9" i="1" s="1"/>
  <c r="M10" i="1"/>
  <c r="N10" i="1" s="1"/>
  <c r="M12" i="1"/>
  <c r="N12" i="1" s="1"/>
  <c r="M13" i="1"/>
  <c r="N13" i="1" s="1"/>
  <c r="M14" i="1"/>
  <c r="N14" i="1" s="1"/>
  <c r="N6" i="1"/>
  <c r="K6" i="1"/>
  <c r="J14" i="1"/>
  <c r="K14" i="1" s="1"/>
  <c r="J7" i="1"/>
  <c r="K7" i="1" s="1"/>
  <c r="J8" i="1"/>
  <c r="K8" i="1" s="1"/>
  <c r="J9" i="1"/>
  <c r="K9" i="1" s="1"/>
  <c r="J10" i="1"/>
  <c r="K10" i="1" s="1"/>
  <c r="J12" i="1"/>
  <c r="K12" i="1" s="1"/>
  <c r="J13" i="1"/>
  <c r="K13" i="1" s="1"/>
  <c r="G7" i="1"/>
  <c r="H7" i="1" s="1"/>
  <c r="G8" i="1"/>
  <c r="H8" i="1" s="1"/>
  <c r="G9" i="1"/>
  <c r="H9" i="1" s="1"/>
  <c r="G10" i="1"/>
  <c r="H10" i="1" s="1"/>
  <c r="G12" i="1"/>
  <c r="H12" i="1" s="1"/>
  <c r="G13" i="1"/>
  <c r="H13" i="1" s="1"/>
  <c r="G14" i="1"/>
  <c r="H14" i="1" s="1"/>
  <c r="N72" i="1" l="1"/>
  <c r="L62" i="1" s="1"/>
  <c r="K72" i="1"/>
  <c r="I62" i="1" s="1"/>
  <c r="H72" i="1"/>
  <c r="F62" i="1" s="1"/>
  <c r="H30" i="1"/>
  <c r="F18" i="1" s="1"/>
  <c r="K30" i="1"/>
  <c r="I18" i="1" s="1"/>
  <c r="N30" i="1"/>
  <c r="L18" i="1" s="1"/>
  <c r="K115" i="1"/>
  <c r="I104" i="1" s="1"/>
  <c r="N115" i="1"/>
  <c r="L104" i="1" s="1"/>
  <c r="H115" i="1"/>
  <c r="F104" i="1" s="1"/>
  <c r="N101" i="1"/>
  <c r="L90" i="1" s="1"/>
  <c r="K101" i="1"/>
  <c r="I90" i="1" s="1"/>
  <c r="H101" i="1"/>
  <c r="F90" i="1" s="1"/>
  <c r="N59" i="1"/>
  <c r="L48" i="1" s="1"/>
  <c r="K59" i="1"/>
  <c r="I48" i="1" s="1"/>
  <c r="H59" i="1"/>
  <c r="F48" i="1" s="1"/>
  <c r="K15" i="1"/>
  <c r="I4" i="1" s="1"/>
  <c r="N15" i="1"/>
  <c r="L4" i="1" s="1"/>
  <c r="H15" i="1"/>
  <c r="P62" i="1" l="1"/>
  <c r="P104" i="1"/>
  <c r="P90" i="1"/>
  <c r="P48" i="1"/>
  <c r="P18" i="1"/>
  <c r="F4" i="1"/>
  <c r="P4" i="1" s="1"/>
  <c r="P15" i="1"/>
</calcChain>
</file>

<file path=xl/sharedStrings.xml><?xml version="1.0" encoding="utf-8"?>
<sst xmlns="http://schemas.openxmlformats.org/spreadsheetml/2006/main" count="412" uniqueCount="59">
  <si>
    <t xml:space="preserve">per </t>
  </si>
  <si>
    <t>FCG- STANDARD MATERIALS</t>
  </si>
  <si>
    <t>Total orders</t>
  </si>
  <si>
    <t>Avg</t>
  </si>
  <si>
    <t>M &amp; S NUMBER</t>
  </si>
  <si>
    <t>ITEM</t>
  </si>
  <si>
    <t>PRICING</t>
  </si>
  <si>
    <t>Residential Turn On</t>
  </si>
  <si>
    <t>BRE</t>
  </si>
  <si>
    <t>%</t>
  </si>
  <si>
    <t>$</t>
  </si>
  <si>
    <t>PSL</t>
  </si>
  <si>
    <t>MIA</t>
  </si>
  <si>
    <t> 963110005</t>
  </si>
  <si>
    <t>RESIDENTIAL REGULATOR</t>
  </si>
  <si>
    <t>63800518 - AMERICAN 1813C 1-1/4 REGULATOR SET 2#   ORIF 3/16 FULL REL MAIN SPRG KMB3A</t>
  </si>
  <si>
    <t> 964170001</t>
  </si>
  <si>
    <t xml:space="preserve">250 MSA </t>
  </si>
  <si>
    <t>63438127 - 1 LYALL AGL25014 PREFAB METERSET 14 WC  250 RES 180 LOOP DRAWING 38000017</t>
  </si>
  <si>
    <t> 964190002</t>
  </si>
  <si>
    <t>425 &amp; 630 MSA</t>
  </si>
  <si>
    <t>63430107 - 7 PREFAB METERSET 400-630 3/4 INS IN    VLV 1-1/4 OUT VLV 1813C</t>
  </si>
  <si>
    <t> 964190006</t>
  </si>
  <si>
    <t xml:space="preserve">800 &amp; 1000 MSA </t>
  </si>
  <si>
    <t>63430200 - METER SET ASSY OUTLET NO REGULATOR AGL  DRAWING NO 1000 OUT2 AGL38000053</t>
  </si>
  <si>
    <t> n/a</t>
  </si>
  <si>
    <t>APPLIANCE REGULATOR</t>
  </si>
  <si>
    <t xml:space="preserve">6390xxxx - 1/2 MAXITROL RV48 APPLIANCE REG FNPT    R4810-512 SPRING  </t>
  </si>
  <si>
    <t> 966115002</t>
  </si>
  <si>
    <t>GRAY PAINT</t>
  </si>
  <si>
    <t>64014119 - SEYMOUR 620-1417 DARK MACHINE GRAY      INDUSTRIAL PAINT AEROSOL ANSI 49 U</t>
  </si>
  <si>
    <t># of meters per can</t>
  </si>
  <si>
    <t>AC250</t>
  </si>
  <si>
    <t>FLEX CONNECTORS</t>
  </si>
  <si>
    <t>61964553 - 1/2 X 1/2 X 48 DORMONT 21-3132-48       COATED SS FLEX CONN NPT MALE X FLA</t>
  </si>
  <si>
    <t>T&amp;P replace</t>
  </si>
  <si>
    <t xml:space="preserve">78661542 - 3/4 S80 CPVC ADAPTER MPT X S F439          </t>
  </si>
  <si>
    <t>Total</t>
  </si>
  <si>
    <t>Commercial Turn On</t>
  </si>
  <si>
    <t>COMMERCIAL REGULATOR</t>
  </si>
  <si>
    <t>425-1000</t>
  </si>
  <si>
    <t>Residential Reconnect</t>
  </si>
  <si>
    <t>Commercial Reconnect</t>
  </si>
  <si>
    <t>Residential SONP</t>
  </si>
  <si>
    <t>N/A</t>
  </si>
  <si>
    <t>due to meter t/off no other action taken other than off,disc and lock</t>
  </si>
  <si>
    <t xml:space="preserve">Gaskets, discs, and meter lock installed </t>
  </si>
  <si>
    <t>Managing of O&amp;M</t>
  </si>
  <si>
    <t>Tracy</t>
  </si>
  <si>
    <t>Ops employees</t>
  </si>
  <si>
    <t>Bill</t>
  </si>
  <si>
    <t>Commercial Turn On (Complex)</t>
  </si>
  <si>
    <t>Increase in material (excludes MSA &amp; paint)</t>
  </si>
  <si>
    <t>Commercial Reconnect (Complex)</t>
  </si>
  <si>
    <t xml:space="preserve">Gaskets, discs, shell, and meter lock installed </t>
  </si>
  <si>
    <t>Misc (gaskets, soap, nipples, caps, etc)</t>
  </si>
  <si>
    <t>Meter Read</t>
  </si>
  <si>
    <t>20220069-GU</t>
  </si>
  <si>
    <t>FCG 004275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</si>
</sst>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6" fontId="2" fillId="0" borderId="5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4" fontId="4" fillId="0" borderId="0" xfId="0" applyNumberFormat="1" applyFont="1" applyAlignment="1">
      <alignment horizontal="center" vertical="center" wrapText="1"/>
    </xf>
    <xf numFmtId="9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3" fillId="0" borderId="1" xfId="0" applyFont="1" applyBorder="1"/>
    <xf numFmtId="164" fontId="3" fillId="0" borderId="0" xfId="0" applyNumberFormat="1" applyFont="1" applyAlignment="1">
      <alignment horizontal="center"/>
    </xf>
    <xf numFmtId="1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6" fontId="2" fillId="0" borderId="2" xfId="0" applyNumberFormat="1" applyFont="1" applyBorder="1" applyAlignment="1">
      <alignment horizontal="center" vertical="center"/>
    </xf>
    <xf numFmtId="6" fontId="2" fillId="0" borderId="4" xfId="0" applyNumberFormat="1" applyFont="1" applyBorder="1" applyAlignment="1">
      <alignment horizontal="center" vertical="center"/>
    </xf>
    <xf numFmtId="9" fontId="3" fillId="0" borderId="7" xfId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3" fillId="0" borderId="7" xfId="2" applyNumberFormat="1" applyFont="1" applyBorder="1" applyAlignment="1">
      <alignment horizontal="center"/>
    </xf>
    <xf numFmtId="1" fontId="3" fillId="0" borderId="7" xfId="0" applyNumberFormat="1" applyFont="1" applyBorder="1"/>
    <xf numFmtId="6" fontId="3" fillId="0" borderId="7" xfId="0" applyNumberFormat="1" applyFont="1" applyBorder="1"/>
    <xf numFmtId="9" fontId="3" fillId="0" borderId="0" xfId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164" fontId="3" fillId="0" borderId="0" xfId="2" applyNumberFormat="1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44" fontId="5" fillId="5" borderId="0" xfId="0" applyNumberFormat="1" applyFont="1" applyFill="1"/>
    <xf numFmtId="44" fontId="0" fillId="0" borderId="0" xfId="0" applyNumberFormat="1"/>
    <xf numFmtId="165" fontId="0" fillId="0" borderId="0" xfId="1" applyNumberFormat="1" applyFont="1" applyAlignment="1">
      <alignment horizontal="center"/>
    </xf>
    <xf numFmtId="6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6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7" borderId="0" xfId="0" applyNumberFormat="1" applyFon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0454-CB60-4809-A517-7554CE3CE3BA}">
  <dimension ref="A1:Q123"/>
  <sheetViews>
    <sheetView tabSelected="1" topLeftCell="A88" zoomScaleNormal="100" workbookViewId="0">
      <selection activeCell="O111" sqref="O111:Q111"/>
    </sheetView>
  </sheetViews>
  <sheetFormatPr defaultRowHeight="13.15" customHeight="1" x14ac:dyDescent="0.25"/>
  <cols>
    <col min="1" max="1" width="13.85546875" customWidth="1"/>
    <col min="2" max="2" width="34.28515625" bestFit="1" customWidth="1"/>
    <col min="3" max="3" width="8.85546875" style="12"/>
    <col min="4" max="4" width="74.28515625" hidden="1" customWidth="1"/>
    <col min="5" max="5" width="13.42578125" style="12" hidden="1" customWidth="1"/>
    <col min="6" max="7" width="8.42578125" style="23" customWidth="1"/>
    <col min="8" max="8" width="11.5703125" style="23" customWidth="1"/>
    <col min="9" max="9" width="8.42578125" style="23" customWidth="1"/>
    <col min="10" max="10" width="9.28515625" style="24" customWidth="1"/>
    <col min="11" max="11" width="10.28515625" style="24" bestFit="1" customWidth="1"/>
    <col min="12" max="13" width="8.85546875" style="24"/>
    <col min="14" max="14" width="10.28515625" style="24" bestFit="1" customWidth="1"/>
    <col min="15" max="15" width="17.5703125" customWidth="1"/>
    <col min="16" max="16" width="10.5703125" bestFit="1" customWidth="1"/>
    <col min="17" max="17" width="16.140625" bestFit="1" customWidth="1"/>
  </cols>
  <sheetData>
    <row r="1" spans="1:17" ht="13.15" customHeight="1" x14ac:dyDescent="0.25">
      <c r="A1" t="s">
        <v>58</v>
      </c>
    </row>
    <row r="2" spans="1:17" ht="13.15" customHeight="1" x14ac:dyDescent="0.25">
      <c r="A2" t="s">
        <v>57</v>
      </c>
    </row>
    <row r="3" spans="1:17" ht="13.15" customHeight="1" thickBot="1" x14ac:dyDescent="0.3">
      <c r="A3" s="58" t="s">
        <v>7</v>
      </c>
      <c r="B3" s="58"/>
      <c r="C3" s="58"/>
      <c r="F3" s="23" t="s">
        <v>0</v>
      </c>
      <c r="H3" s="23">
        <v>2021</v>
      </c>
      <c r="I3" s="23" t="s">
        <v>0</v>
      </c>
      <c r="K3" s="23">
        <v>2021</v>
      </c>
      <c r="L3" s="23" t="s">
        <v>0</v>
      </c>
      <c r="N3" s="23">
        <v>2021</v>
      </c>
      <c r="Q3" s="12"/>
    </row>
    <row r="4" spans="1:17" ht="13.15" customHeight="1" thickBot="1" x14ac:dyDescent="0.3">
      <c r="A4" s="1" t="s">
        <v>1</v>
      </c>
      <c r="B4" s="2"/>
      <c r="C4" s="13"/>
      <c r="D4" s="3"/>
      <c r="E4" s="15"/>
      <c r="F4" s="25">
        <f>H15/G4</f>
        <v>83.820999999999998</v>
      </c>
      <c r="G4" s="23">
        <v>3706</v>
      </c>
      <c r="H4" s="23" t="s">
        <v>2</v>
      </c>
      <c r="I4" s="25">
        <f>K15/J4</f>
        <v>33.32</v>
      </c>
      <c r="J4" s="23">
        <v>1940</v>
      </c>
      <c r="K4" s="23" t="s">
        <v>2</v>
      </c>
      <c r="L4" s="25">
        <f>N15/M4</f>
        <v>45.45428571428571</v>
      </c>
      <c r="M4" s="23">
        <v>2999</v>
      </c>
      <c r="N4" s="23" t="s">
        <v>2</v>
      </c>
      <c r="O4" s="49" t="s">
        <v>3</v>
      </c>
      <c r="P4" s="50">
        <f>AVERAGE(F4,I4,L4)</f>
        <v>54.198428571428565</v>
      </c>
      <c r="Q4" s="52"/>
    </row>
    <row r="5" spans="1:17" ht="13.15" customHeight="1" thickBot="1" x14ac:dyDescent="0.3">
      <c r="A5" s="4" t="s">
        <v>4</v>
      </c>
      <c r="B5" s="5" t="s">
        <v>5</v>
      </c>
      <c r="C5" s="14" t="s">
        <v>6</v>
      </c>
      <c r="D5" s="6"/>
      <c r="F5" s="23" t="s">
        <v>8</v>
      </c>
      <c r="G5" s="23" t="s">
        <v>9</v>
      </c>
      <c r="H5" s="23" t="s">
        <v>10</v>
      </c>
      <c r="I5" s="23" t="s">
        <v>11</v>
      </c>
      <c r="J5" s="23" t="s">
        <v>9</v>
      </c>
      <c r="K5" s="23" t="s">
        <v>10</v>
      </c>
      <c r="L5" s="23" t="s">
        <v>12</v>
      </c>
      <c r="M5" s="23" t="s">
        <v>9</v>
      </c>
      <c r="N5" s="23" t="s">
        <v>10</v>
      </c>
    </row>
    <row r="6" spans="1:17" ht="13.15" customHeight="1" thickBot="1" x14ac:dyDescent="0.3">
      <c r="A6" s="7" t="s">
        <v>13</v>
      </c>
      <c r="B6" s="8" t="s">
        <v>14</v>
      </c>
      <c r="C6" s="36">
        <v>30</v>
      </c>
      <c r="D6" s="9" t="s">
        <v>15</v>
      </c>
      <c r="F6" s="26">
        <v>0.3</v>
      </c>
      <c r="G6" s="27">
        <f>$G$4*F6</f>
        <v>1111.8</v>
      </c>
      <c r="H6" s="28">
        <f>G6*C6</f>
        <v>33354</v>
      </c>
      <c r="I6" s="26">
        <v>0.1</v>
      </c>
      <c r="J6" s="27">
        <f>$J$4*I6</f>
        <v>194</v>
      </c>
      <c r="K6" s="28">
        <f>J6*C6</f>
        <v>5820</v>
      </c>
      <c r="L6" s="26">
        <v>0.16</v>
      </c>
      <c r="M6" s="31">
        <f>$M$4*L6</f>
        <v>479.84000000000003</v>
      </c>
      <c r="N6" s="32">
        <f>M6*C6</f>
        <v>14395.2</v>
      </c>
    </row>
    <row r="7" spans="1:17" ht="13.15" customHeight="1" thickBot="1" x14ac:dyDescent="0.3">
      <c r="A7" s="7" t="s">
        <v>16</v>
      </c>
      <c r="B7" s="8" t="s">
        <v>17</v>
      </c>
      <c r="C7" s="36">
        <v>150</v>
      </c>
      <c r="D7" s="9" t="s">
        <v>18</v>
      </c>
      <c r="E7" s="16"/>
      <c r="F7" s="26">
        <v>0.15</v>
      </c>
      <c r="G7" s="27">
        <f>$G$4*F7</f>
        <v>555.9</v>
      </c>
      <c r="H7" s="28">
        <f t="shared" ref="H7:H13" si="0">G7*C7</f>
        <v>83385</v>
      </c>
      <c r="I7" s="26">
        <v>0.05</v>
      </c>
      <c r="J7" s="27">
        <f>$J$4*I7</f>
        <v>97</v>
      </c>
      <c r="K7" s="28">
        <f t="shared" ref="K7:K14" si="1">J7*C7</f>
        <v>14550</v>
      </c>
      <c r="L7" s="26">
        <v>0.05</v>
      </c>
      <c r="M7" s="31">
        <f>$M$4*L7</f>
        <v>149.95000000000002</v>
      </c>
      <c r="N7" s="32">
        <f t="shared" ref="N7:N14" si="2">M7*C7</f>
        <v>22492.500000000004</v>
      </c>
    </row>
    <row r="8" spans="1:17" ht="13.15" customHeight="1" thickBot="1" x14ac:dyDescent="0.3">
      <c r="A8" s="7" t="s">
        <v>19</v>
      </c>
      <c r="B8" s="8" t="s">
        <v>20</v>
      </c>
      <c r="C8" s="36">
        <v>200</v>
      </c>
      <c r="D8" s="9" t="s">
        <v>21</v>
      </c>
      <c r="E8" s="16"/>
      <c r="F8" s="26">
        <v>0.1</v>
      </c>
      <c r="G8" s="27">
        <f>$G$4*F8</f>
        <v>370.6</v>
      </c>
      <c r="H8" s="28">
        <f t="shared" si="0"/>
        <v>74120</v>
      </c>
      <c r="I8" s="26">
        <v>0.03</v>
      </c>
      <c r="J8" s="27">
        <f>$J$4*I8</f>
        <v>58.199999999999996</v>
      </c>
      <c r="K8" s="28">
        <f t="shared" si="1"/>
        <v>11640</v>
      </c>
      <c r="L8" s="26">
        <v>0.02</v>
      </c>
      <c r="M8" s="31">
        <f>$M$4*L8</f>
        <v>59.980000000000004</v>
      </c>
      <c r="N8" s="32">
        <f t="shared" si="2"/>
        <v>11996</v>
      </c>
    </row>
    <row r="9" spans="1:17" ht="13.15" customHeight="1" thickBot="1" x14ac:dyDescent="0.3">
      <c r="A9" s="7" t="s">
        <v>22</v>
      </c>
      <c r="B9" s="8" t="s">
        <v>23</v>
      </c>
      <c r="C9" s="36">
        <v>500</v>
      </c>
      <c r="D9" s="9" t="s">
        <v>24</v>
      </c>
      <c r="E9" s="16"/>
      <c r="F9" s="26">
        <v>0.04</v>
      </c>
      <c r="G9" s="27">
        <f>$G$4*F9</f>
        <v>148.24</v>
      </c>
      <c r="H9" s="28">
        <f t="shared" si="0"/>
        <v>74120</v>
      </c>
      <c r="I9" s="26">
        <v>0.02</v>
      </c>
      <c r="J9" s="27">
        <f>$J$4*I9</f>
        <v>38.800000000000004</v>
      </c>
      <c r="K9" s="28">
        <f t="shared" si="1"/>
        <v>19400.000000000004</v>
      </c>
      <c r="L9" s="26">
        <v>0.01</v>
      </c>
      <c r="M9" s="31">
        <f>$M$4*L9</f>
        <v>29.990000000000002</v>
      </c>
      <c r="N9" s="32">
        <f t="shared" si="2"/>
        <v>14995.000000000002</v>
      </c>
    </row>
    <row r="10" spans="1:17" ht="13.15" customHeight="1" thickBot="1" x14ac:dyDescent="0.3">
      <c r="A10" s="10" t="s">
        <v>25</v>
      </c>
      <c r="B10" s="8" t="s">
        <v>26</v>
      </c>
      <c r="C10" s="36">
        <v>24</v>
      </c>
      <c r="D10" s="9" t="s">
        <v>27</v>
      </c>
      <c r="E10" s="16"/>
      <c r="F10" s="26">
        <v>0.3</v>
      </c>
      <c r="G10" s="27">
        <f>$G$4*F10</f>
        <v>1111.8</v>
      </c>
      <c r="H10" s="28">
        <f t="shared" si="0"/>
        <v>26683.199999999997</v>
      </c>
      <c r="I10" s="26">
        <v>0.15</v>
      </c>
      <c r="J10" s="27">
        <f>$J$4*I10</f>
        <v>291</v>
      </c>
      <c r="K10" s="28">
        <f t="shared" si="1"/>
        <v>6984</v>
      </c>
      <c r="L10" s="26">
        <v>0.49</v>
      </c>
      <c r="M10" s="31">
        <f>$M$4*L10</f>
        <v>1469.51</v>
      </c>
      <c r="N10" s="32">
        <f t="shared" si="2"/>
        <v>35268.239999999998</v>
      </c>
    </row>
    <row r="11" spans="1:17" ht="13.15" customHeight="1" thickBot="1" x14ac:dyDescent="0.3">
      <c r="A11" s="59" t="s">
        <v>28</v>
      </c>
      <c r="B11" s="60" t="s">
        <v>29</v>
      </c>
      <c r="C11" s="61">
        <v>5.81</v>
      </c>
      <c r="D11" s="62" t="s">
        <v>30</v>
      </c>
      <c r="E11" s="63"/>
      <c r="F11" s="64">
        <v>10</v>
      </c>
      <c r="G11" s="27">
        <f>G4/F11</f>
        <v>370.6</v>
      </c>
      <c r="H11" s="28">
        <f>G11*C11</f>
        <v>2153.1860000000001</v>
      </c>
      <c r="I11" s="64">
        <v>10</v>
      </c>
      <c r="J11" s="27">
        <f>J4/I11</f>
        <v>194</v>
      </c>
      <c r="K11" s="28">
        <f>J11*F11</f>
        <v>1940</v>
      </c>
      <c r="L11" s="64">
        <v>14</v>
      </c>
      <c r="M11" s="27">
        <f>M4/L11</f>
        <v>214.21428571428572</v>
      </c>
      <c r="N11" s="28">
        <f>M11*I11</f>
        <v>2142.1428571428573</v>
      </c>
      <c r="O11" s="65" t="s">
        <v>31</v>
      </c>
      <c r="P11" s="64" t="s">
        <v>32</v>
      </c>
    </row>
    <row r="12" spans="1:17" ht="13.15" customHeight="1" thickBot="1" x14ac:dyDescent="0.3">
      <c r="A12" s="18" t="s">
        <v>25</v>
      </c>
      <c r="B12" s="19" t="s">
        <v>33</v>
      </c>
      <c r="C12" s="17">
        <v>43</v>
      </c>
      <c r="D12" s="11" t="s">
        <v>34</v>
      </c>
      <c r="E12" s="16"/>
      <c r="F12" s="26">
        <v>0.08</v>
      </c>
      <c r="G12" s="27">
        <f>$G$4*F12</f>
        <v>296.48</v>
      </c>
      <c r="H12" s="28">
        <f t="shared" si="0"/>
        <v>12748.640000000001</v>
      </c>
      <c r="I12" s="26">
        <v>0.04</v>
      </c>
      <c r="J12" s="27">
        <f>$J$4*I12</f>
        <v>77.600000000000009</v>
      </c>
      <c r="K12" s="28">
        <f t="shared" si="1"/>
        <v>3336.8</v>
      </c>
      <c r="L12" s="26">
        <v>0.21</v>
      </c>
      <c r="M12" s="31">
        <f>$M$4*L12</f>
        <v>629.79</v>
      </c>
      <c r="N12" s="32">
        <f t="shared" si="2"/>
        <v>27080.969999999998</v>
      </c>
    </row>
    <row r="13" spans="1:17" ht="13.15" customHeight="1" thickBot="1" x14ac:dyDescent="0.3">
      <c r="A13" s="20" t="s">
        <v>25</v>
      </c>
      <c r="B13" s="21" t="s">
        <v>35</v>
      </c>
      <c r="C13" s="35">
        <v>5</v>
      </c>
      <c r="D13" s="22" t="s">
        <v>36</v>
      </c>
      <c r="E13" s="16"/>
      <c r="F13" s="26">
        <v>0.06</v>
      </c>
      <c r="G13" s="27">
        <f>$G$4*F13</f>
        <v>222.35999999999999</v>
      </c>
      <c r="H13" s="28">
        <f t="shared" si="0"/>
        <v>1111.8</v>
      </c>
      <c r="I13" s="26">
        <v>0.02</v>
      </c>
      <c r="J13" s="27">
        <f>$J$4*I13</f>
        <v>38.800000000000004</v>
      </c>
      <c r="K13" s="28">
        <f t="shared" si="1"/>
        <v>194.00000000000003</v>
      </c>
      <c r="L13" s="26">
        <v>0.11</v>
      </c>
      <c r="M13" s="31">
        <f>$M$4*L13</f>
        <v>329.89</v>
      </c>
      <c r="N13" s="32">
        <f t="shared" si="2"/>
        <v>1649.4499999999998</v>
      </c>
    </row>
    <row r="14" spans="1:17" ht="13.15" customHeight="1" thickBot="1" x14ac:dyDescent="0.3">
      <c r="A14" s="7"/>
      <c r="B14" s="8" t="s">
        <v>55</v>
      </c>
      <c r="C14" s="36">
        <v>10</v>
      </c>
      <c r="D14" s="9"/>
      <c r="F14" s="37">
        <v>0.08</v>
      </c>
      <c r="G14" s="38">
        <f>$G$4*F14</f>
        <v>296.48</v>
      </c>
      <c r="H14" s="39">
        <f>G14*C14</f>
        <v>2964.8</v>
      </c>
      <c r="I14" s="37">
        <v>0.04</v>
      </c>
      <c r="J14" s="38">
        <f>$J$4*I14</f>
        <v>77.600000000000009</v>
      </c>
      <c r="K14" s="39">
        <f t="shared" si="1"/>
        <v>776.00000000000011</v>
      </c>
      <c r="L14" s="37">
        <v>0.21</v>
      </c>
      <c r="M14" s="40">
        <f>$M$4*L14</f>
        <v>629.79</v>
      </c>
      <c r="N14" s="41">
        <f t="shared" si="2"/>
        <v>6297.9</v>
      </c>
    </row>
    <row r="15" spans="1:17" ht="13.15" customHeight="1" x14ac:dyDescent="0.25">
      <c r="H15" s="30">
        <f>SUM(H6:H14)</f>
        <v>310640.62599999999</v>
      </c>
      <c r="K15" s="28">
        <f>SUM(K6:K14)</f>
        <v>64640.800000000003</v>
      </c>
      <c r="N15" s="32">
        <f>SUM(N6:N14)</f>
        <v>136317.40285714285</v>
      </c>
      <c r="O15" s="34" t="s">
        <v>37</v>
      </c>
      <c r="P15" s="33">
        <f>SUM(H15,K15,N15)</f>
        <v>511598.82885714283</v>
      </c>
    </row>
    <row r="16" spans="1:17" ht="13.15" customHeight="1" x14ac:dyDescent="0.25">
      <c r="H16" s="30"/>
      <c r="K16" s="28"/>
      <c r="N16" s="32"/>
      <c r="O16" s="34"/>
      <c r="P16" s="33"/>
    </row>
    <row r="17" spans="1:17" ht="13.15" customHeight="1" thickBot="1" x14ac:dyDescent="0.3">
      <c r="A17" s="58" t="s">
        <v>38</v>
      </c>
      <c r="B17" s="58"/>
      <c r="C17" s="58"/>
      <c r="D17" s="44"/>
      <c r="E17" s="45"/>
      <c r="F17" s="46" t="s">
        <v>0</v>
      </c>
      <c r="G17" s="46"/>
      <c r="H17" s="46">
        <v>2021</v>
      </c>
      <c r="I17" s="46" t="s">
        <v>0</v>
      </c>
      <c r="J17" s="47"/>
      <c r="K17" s="46">
        <v>2021</v>
      </c>
      <c r="L17" s="46" t="s">
        <v>0</v>
      </c>
      <c r="M17" s="47"/>
      <c r="N17" s="46">
        <v>2021</v>
      </c>
      <c r="O17" s="44"/>
      <c r="P17" s="44"/>
      <c r="Q17" s="44"/>
    </row>
    <row r="18" spans="1:17" ht="13.15" customHeight="1" thickBot="1" x14ac:dyDescent="0.3">
      <c r="A18" s="1" t="s">
        <v>1</v>
      </c>
      <c r="B18" s="2"/>
      <c r="C18" s="13"/>
      <c r="D18" s="3"/>
      <c r="E18" s="15"/>
      <c r="F18" s="25">
        <f>H30/G18</f>
        <v>148.91833333333335</v>
      </c>
      <c r="G18" s="23">
        <v>218</v>
      </c>
      <c r="H18" s="23" t="s">
        <v>2</v>
      </c>
      <c r="I18" s="25">
        <f>K30/J18</f>
        <v>34.405714285714282</v>
      </c>
      <c r="J18" s="23">
        <v>105</v>
      </c>
      <c r="K18" s="23" t="s">
        <v>2</v>
      </c>
      <c r="L18" s="25">
        <f>N30/M18</f>
        <v>119.30999999999999</v>
      </c>
      <c r="M18" s="23">
        <v>542</v>
      </c>
      <c r="N18" s="23" t="s">
        <v>2</v>
      </c>
      <c r="O18" s="49" t="s">
        <v>3</v>
      </c>
      <c r="P18" s="50">
        <f>AVERAGE(F18,I18,L18)</f>
        <v>100.87801587301588</v>
      </c>
      <c r="Q18" s="51"/>
    </row>
    <row r="19" spans="1:17" ht="13.15" customHeight="1" thickBot="1" x14ac:dyDescent="0.3">
      <c r="A19" s="4" t="s">
        <v>4</v>
      </c>
      <c r="B19" s="5" t="s">
        <v>5</v>
      </c>
      <c r="C19" s="14" t="s">
        <v>6</v>
      </c>
      <c r="D19" s="6"/>
      <c r="F19" s="23" t="s">
        <v>8</v>
      </c>
      <c r="G19" s="23" t="s">
        <v>9</v>
      </c>
      <c r="H19" s="23" t="s">
        <v>10</v>
      </c>
      <c r="I19" s="23" t="s">
        <v>11</v>
      </c>
      <c r="J19" s="23" t="s">
        <v>9</v>
      </c>
      <c r="K19" s="23" t="s">
        <v>10</v>
      </c>
      <c r="L19" s="23" t="s">
        <v>12</v>
      </c>
      <c r="M19" s="23" t="s">
        <v>9</v>
      </c>
      <c r="N19" s="23" t="s">
        <v>10</v>
      </c>
      <c r="Q19" s="24"/>
    </row>
    <row r="20" spans="1:17" ht="13.15" customHeight="1" thickBot="1" x14ac:dyDescent="0.3">
      <c r="A20" s="7"/>
      <c r="B20" s="8" t="s">
        <v>39</v>
      </c>
      <c r="C20" s="36">
        <v>60</v>
      </c>
      <c r="D20" s="9"/>
      <c r="E20" s="16"/>
      <c r="F20" s="26">
        <v>0.3</v>
      </c>
      <c r="G20" s="27">
        <f>$G$18*F20</f>
        <v>65.399999999999991</v>
      </c>
      <c r="H20" s="28">
        <f>G20*C20</f>
        <v>3923.9999999999995</v>
      </c>
      <c r="I20" s="26">
        <v>0.1</v>
      </c>
      <c r="J20" s="27">
        <f>$J$18*I20</f>
        <v>10.5</v>
      </c>
      <c r="K20" s="28">
        <f>J20*C20</f>
        <v>630</v>
      </c>
      <c r="L20" s="26">
        <v>0.25</v>
      </c>
      <c r="M20" s="27">
        <f>$M$18*L20</f>
        <v>135.5</v>
      </c>
      <c r="N20" s="28">
        <f>M20*C20</f>
        <v>8130</v>
      </c>
      <c r="O20" s="24"/>
      <c r="P20" s="24"/>
      <c r="Q20" s="24"/>
    </row>
    <row r="21" spans="1:17" ht="13.15" customHeight="1" thickBot="1" x14ac:dyDescent="0.3">
      <c r="A21" s="7" t="s">
        <v>13</v>
      </c>
      <c r="B21" s="8" t="s">
        <v>14</v>
      </c>
      <c r="C21" s="36">
        <v>30</v>
      </c>
      <c r="D21" s="9" t="s">
        <v>15</v>
      </c>
      <c r="E21" s="16"/>
      <c r="F21" s="26">
        <v>0.1</v>
      </c>
      <c r="G21" s="27">
        <f>$G$18*F21</f>
        <v>21.8</v>
      </c>
      <c r="H21" s="28">
        <f>G21*C21</f>
        <v>654</v>
      </c>
      <c r="I21" s="26">
        <v>0</v>
      </c>
      <c r="J21" s="27">
        <v>1</v>
      </c>
      <c r="K21" s="28">
        <f>J21*C21</f>
        <v>30</v>
      </c>
      <c r="L21" s="26">
        <v>0.05</v>
      </c>
      <c r="M21" s="27">
        <f t="shared" ref="M21:M29" si="3">$M$18*L21</f>
        <v>27.1</v>
      </c>
      <c r="N21" s="28">
        <f>M21*C21</f>
        <v>813</v>
      </c>
      <c r="O21" s="24"/>
      <c r="P21" s="24"/>
      <c r="Q21" s="24"/>
    </row>
    <row r="22" spans="1:17" ht="13.15" customHeight="1" thickBot="1" x14ac:dyDescent="0.3">
      <c r="A22" s="7" t="s">
        <v>16</v>
      </c>
      <c r="B22" s="8" t="s">
        <v>17</v>
      </c>
      <c r="C22" s="36">
        <v>150</v>
      </c>
      <c r="D22" s="9" t="s">
        <v>18</v>
      </c>
      <c r="E22" s="16"/>
      <c r="F22" s="26">
        <v>0.15</v>
      </c>
      <c r="G22" s="27">
        <f>$G$18*F22</f>
        <v>32.699999999999996</v>
      </c>
      <c r="H22" s="28">
        <f t="shared" ref="H22:H28" si="4">G22*C22</f>
        <v>4904.9999999999991</v>
      </c>
      <c r="I22" s="26">
        <v>0.05</v>
      </c>
      <c r="J22" s="27">
        <f t="shared" ref="J22:J29" si="5">$J$18*I22</f>
        <v>5.25</v>
      </c>
      <c r="K22" s="28">
        <f t="shared" ref="K22:K29" si="6">J22*C22</f>
        <v>787.5</v>
      </c>
      <c r="L22" s="26">
        <v>0.03</v>
      </c>
      <c r="M22" s="27">
        <f t="shared" si="3"/>
        <v>16.259999999999998</v>
      </c>
      <c r="N22" s="28">
        <f t="shared" ref="N22:N29" si="7">M22*C22</f>
        <v>2438.9999999999995</v>
      </c>
      <c r="O22" s="24"/>
      <c r="P22" s="24"/>
      <c r="Q22" s="24"/>
    </row>
    <row r="23" spans="1:17" ht="13.15" customHeight="1" thickBot="1" x14ac:dyDescent="0.3">
      <c r="A23" s="7" t="s">
        <v>19</v>
      </c>
      <c r="B23" s="8" t="s">
        <v>20</v>
      </c>
      <c r="C23" s="36">
        <v>200</v>
      </c>
      <c r="D23" s="9" t="s">
        <v>21</v>
      </c>
      <c r="E23" s="16"/>
      <c r="F23" s="26">
        <v>0.1</v>
      </c>
      <c r="G23" s="27">
        <f t="shared" ref="G23:G29" si="8">$G$18*F23</f>
        <v>21.8</v>
      </c>
      <c r="H23" s="28">
        <f t="shared" si="4"/>
        <v>4360</v>
      </c>
      <c r="I23" s="26">
        <v>0.03</v>
      </c>
      <c r="J23" s="27">
        <f t="shared" si="5"/>
        <v>3.15</v>
      </c>
      <c r="K23" s="28">
        <f t="shared" si="6"/>
        <v>630</v>
      </c>
      <c r="L23" s="26">
        <v>0.03</v>
      </c>
      <c r="M23" s="27">
        <f t="shared" si="3"/>
        <v>16.259999999999998</v>
      </c>
      <c r="N23" s="28">
        <f t="shared" si="7"/>
        <v>3251.9999999999995</v>
      </c>
      <c r="O23" s="24"/>
      <c r="P23" s="24"/>
      <c r="Q23" s="24"/>
    </row>
    <row r="24" spans="1:17" ht="13.15" customHeight="1" thickBot="1" x14ac:dyDescent="0.3">
      <c r="A24" s="7" t="s">
        <v>22</v>
      </c>
      <c r="B24" s="8" t="s">
        <v>23</v>
      </c>
      <c r="C24" s="36">
        <v>500</v>
      </c>
      <c r="D24" s="9" t="s">
        <v>24</v>
      </c>
      <c r="E24" s="16"/>
      <c r="F24" s="26">
        <v>0.15</v>
      </c>
      <c r="G24" s="27">
        <f t="shared" si="8"/>
        <v>32.699999999999996</v>
      </c>
      <c r="H24" s="28">
        <f t="shared" si="4"/>
        <v>16349.999999999998</v>
      </c>
      <c r="I24" s="26">
        <v>0.02</v>
      </c>
      <c r="J24" s="27">
        <f t="shared" si="5"/>
        <v>2.1</v>
      </c>
      <c r="K24" s="28">
        <f t="shared" si="6"/>
        <v>1050</v>
      </c>
      <c r="L24" s="26">
        <v>0.15</v>
      </c>
      <c r="M24" s="27">
        <f t="shared" si="3"/>
        <v>81.3</v>
      </c>
      <c r="N24" s="28">
        <f t="shared" si="7"/>
        <v>40650</v>
      </c>
      <c r="O24" s="24"/>
      <c r="P24" s="24"/>
      <c r="Q24" s="24"/>
    </row>
    <row r="25" spans="1:17" ht="13.15" customHeight="1" thickBot="1" x14ac:dyDescent="0.3">
      <c r="A25" s="10" t="s">
        <v>25</v>
      </c>
      <c r="B25" s="8" t="s">
        <v>26</v>
      </c>
      <c r="C25" s="36">
        <v>24</v>
      </c>
      <c r="D25" s="9" t="s">
        <v>27</v>
      </c>
      <c r="E25" s="16"/>
      <c r="F25" s="26">
        <v>0.1</v>
      </c>
      <c r="G25" s="27">
        <f t="shared" si="8"/>
        <v>21.8</v>
      </c>
      <c r="H25" s="28">
        <f t="shared" si="4"/>
        <v>523.20000000000005</v>
      </c>
      <c r="I25" s="26">
        <v>7.0000000000000007E-2</v>
      </c>
      <c r="J25" s="27">
        <f t="shared" si="5"/>
        <v>7.3500000000000005</v>
      </c>
      <c r="K25" s="28">
        <f t="shared" si="6"/>
        <v>176.4</v>
      </c>
      <c r="L25" s="26">
        <v>0.11</v>
      </c>
      <c r="M25" s="27">
        <f t="shared" si="3"/>
        <v>59.62</v>
      </c>
      <c r="N25" s="28">
        <f t="shared" si="7"/>
        <v>1430.8799999999999</v>
      </c>
      <c r="O25" s="24"/>
      <c r="P25" s="24"/>
      <c r="Q25" s="24"/>
    </row>
    <row r="26" spans="1:17" ht="13.15" customHeight="1" thickBot="1" x14ac:dyDescent="0.3">
      <c r="A26" s="59" t="s">
        <v>28</v>
      </c>
      <c r="B26" s="60" t="s">
        <v>29</v>
      </c>
      <c r="C26" s="61">
        <v>5.81</v>
      </c>
      <c r="D26" s="62" t="s">
        <v>30</v>
      </c>
      <c r="E26" s="63"/>
      <c r="F26" s="64">
        <v>6</v>
      </c>
      <c r="G26" s="27">
        <f>G18/F26</f>
        <v>36.333333333333336</v>
      </c>
      <c r="H26" s="28">
        <f>G26*C26</f>
        <v>211.09666666666666</v>
      </c>
      <c r="I26" s="64">
        <v>6</v>
      </c>
      <c r="J26" s="27">
        <f>J18/I26</f>
        <v>17.5</v>
      </c>
      <c r="K26" s="28">
        <f>J26*F26</f>
        <v>105</v>
      </c>
      <c r="L26" s="64">
        <v>4</v>
      </c>
      <c r="M26" s="27">
        <f>M18/L26</f>
        <v>135.5</v>
      </c>
      <c r="N26" s="28">
        <f>M26*I26</f>
        <v>813</v>
      </c>
      <c r="O26" s="65" t="s">
        <v>31</v>
      </c>
      <c r="P26" s="65"/>
      <c r="Q26" s="64" t="s">
        <v>40</v>
      </c>
    </row>
    <row r="27" spans="1:17" ht="13.15" customHeight="1" thickBot="1" x14ac:dyDescent="0.3">
      <c r="A27" s="18" t="s">
        <v>25</v>
      </c>
      <c r="B27" s="19" t="s">
        <v>33</v>
      </c>
      <c r="C27" s="17">
        <v>43</v>
      </c>
      <c r="D27" s="11" t="s">
        <v>34</v>
      </c>
      <c r="E27" s="16"/>
      <c r="F27" s="26">
        <v>0.1</v>
      </c>
      <c r="G27" s="27">
        <f t="shared" si="8"/>
        <v>21.8</v>
      </c>
      <c r="H27" s="28">
        <f t="shared" si="4"/>
        <v>937.4</v>
      </c>
      <c r="I27" s="26">
        <v>0.03</v>
      </c>
      <c r="J27" s="27">
        <f t="shared" si="5"/>
        <v>3.15</v>
      </c>
      <c r="K27" s="28">
        <f t="shared" si="6"/>
        <v>135.44999999999999</v>
      </c>
      <c r="L27" s="26">
        <v>0.09</v>
      </c>
      <c r="M27" s="27">
        <f t="shared" si="3"/>
        <v>48.78</v>
      </c>
      <c r="N27" s="28">
        <f t="shared" si="7"/>
        <v>2097.54</v>
      </c>
      <c r="O27" s="29"/>
      <c r="P27" s="24"/>
      <c r="Q27" s="24"/>
    </row>
    <row r="28" spans="1:17" ht="13.15" customHeight="1" thickBot="1" x14ac:dyDescent="0.3">
      <c r="A28" s="20" t="s">
        <v>25</v>
      </c>
      <c r="B28" s="21" t="s">
        <v>35</v>
      </c>
      <c r="C28" s="35">
        <v>5</v>
      </c>
      <c r="D28" s="22" t="s">
        <v>36</v>
      </c>
      <c r="E28" s="16"/>
      <c r="F28" s="26">
        <v>0.05</v>
      </c>
      <c r="G28" s="27">
        <f t="shared" si="8"/>
        <v>10.9</v>
      </c>
      <c r="H28" s="28">
        <f t="shared" si="4"/>
        <v>54.5</v>
      </c>
      <c r="I28" s="26">
        <v>0.03</v>
      </c>
      <c r="J28" s="27">
        <f t="shared" si="5"/>
        <v>3.15</v>
      </c>
      <c r="K28" s="28">
        <f t="shared" si="6"/>
        <v>15.75</v>
      </c>
      <c r="L28" s="26">
        <v>0.11</v>
      </c>
      <c r="M28" s="27">
        <f t="shared" si="3"/>
        <v>59.62</v>
      </c>
      <c r="N28" s="28">
        <f t="shared" si="7"/>
        <v>298.09999999999997</v>
      </c>
      <c r="O28" s="24"/>
      <c r="P28" s="24"/>
      <c r="Q28" s="24"/>
    </row>
    <row r="29" spans="1:17" ht="13.15" customHeight="1" thickBot="1" x14ac:dyDescent="0.3">
      <c r="A29" s="7"/>
      <c r="B29" s="8" t="s">
        <v>55</v>
      </c>
      <c r="C29" s="36">
        <v>25</v>
      </c>
      <c r="D29" s="9"/>
      <c r="F29" s="42">
        <v>0.1</v>
      </c>
      <c r="G29" s="43">
        <f t="shared" si="8"/>
        <v>21.8</v>
      </c>
      <c r="H29" s="39">
        <f>G29*C29</f>
        <v>545</v>
      </c>
      <c r="I29" s="42">
        <v>0.02</v>
      </c>
      <c r="J29" s="27">
        <f t="shared" si="5"/>
        <v>2.1</v>
      </c>
      <c r="K29" s="39">
        <f t="shared" si="6"/>
        <v>52.5</v>
      </c>
      <c r="L29" s="42">
        <v>0.35</v>
      </c>
      <c r="M29" s="27">
        <f t="shared" si="3"/>
        <v>189.7</v>
      </c>
      <c r="N29" s="39">
        <f t="shared" si="7"/>
        <v>4742.5</v>
      </c>
      <c r="O29" s="24"/>
      <c r="P29" s="24"/>
      <c r="Q29" s="24"/>
    </row>
    <row r="30" spans="1:17" ht="13.15" customHeight="1" x14ac:dyDescent="0.25">
      <c r="H30" s="30">
        <f>SUM(H20:H29)</f>
        <v>32464.19666666667</v>
      </c>
      <c r="K30" s="30">
        <f>SUM(K20:K29)</f>
        <v>3612.6</v>
      </c>
      <c r="N30" s="30">
        <f>SUM(N20:N29)</f>
        <v>64666.02</v>
      </c>
    </row>
    <row r="31" spans="1:17" ht="13.15" customHeight="1" x14ac:dyDescent="0.25">
      <c r="F31" s="54"/>
      <c r="G31" s="55"/>
      <c r="H31" s="30"/>
      <c r="K31" s="30"/>
      <c r="N31" s="30"/>
    </row>
    <row r="32" spans="1:17" ht="13.15" customHeight="1" x14ac:dyDescent="0.25">
      <c r="F32" s="54">
        <v>0.2</v>
      </c>
      <c r="G32" s="55" t="s">
        <v>52</v>
      </c>
      <c r="H32" s="30"/>
      <c r="K32" s="28"/>
      <c r="N32" s="32"/>
      <c r="O32" s="34"/>
      <c r="P32" s="33"/>
      <c r="Q32" s="12"/>
    </row>
    <row r="33" spans="1:17" ht="13.15" customHeight="1" thickBot="1" x14ac:dyDescent="0.3">
      <c r="A33" s="58" t="s">
        <v>51</v>
      </c>
      <c r="B33" s="58"/>
      <c r="C33" s="58"/>
      <c r="D33" s="44"/>
      <c r="E33" s="45"/>
      <c r="F33" s="46" t="s">
        <v>0</v>
      </c>
      <c r="G33" s="46"/>
      <c r="H33" s="46">
        <v>2021</v>
      </c>
      <c r="I33" s="46" t="s">
        <v>0</v>
      </c>
      <c r="J33" s="47"/>
      <c r="K33" s="46">
        <v>2021</v>
      </c>
      <c r="L33" s="46" t="s">
        <v>0</v>
      </c>
      <c r="M33" s="47"/>
      <c r="N33" s="46">
        <v>2021</v>
      </c>
      <c r="O33" s="44"/>
      <c r="P33" s="44"/>
      <c r="Q33" s="12"/>
    </row>
    <row r="34" spans="1:17" ht="13.15" customHeight="1" thickBot="1" x14ac:dyDescent="0.3">
      <c r="A34" s="1" t="s">
        <v>1</v>
      </c>
      <c r="B34" s="2"/>
      <c r="C34" s="13"/>
      <c r="D34" s="3"/>
      <c r="E34" s="15"/>
      <c r="F34" s="25">
        <f>H45/G34</f>
        <v>177.3183333333333</v>
      </c>
      <c r="G34" s="23">
        <v>218</v>
      </c>
      <c r="H34" s="23" t="s">
        <v>2</v>
      </c>
      <c r="I34" s="25">
        <f>K45/J34</f>
        <v>59.519999999999996</v>
      </c>
      <c r="J34" s="23">
        <v>105</v>
      </c>
      <c r="K34" s="23" t="s">
        <v>2</v>
      </c>
      <c r="L34" s="25">
        <f>N45/M34</f>
        <v>138.21</v>
      </c>
      <c r="M34" s="23">
        <v>542</v>
      </c>
      <c r="N34" s="23" t="s">
        <v>2</v>
      </c>
      <c r="O34" s="49" t="s">
        <v>3</v>
      </c>
      <c r="P34" s="50">
        <f>AVERAGE(F34,I34,L34)</f>
        <v>125.0161111111111</v>
      </c>
      <c r="Q34" s="52"/>
    </row>
    <row r="35" spans="1:17" ht="13.15" customHeight="1" thickBot="1" x14ac:dyDescent="0.3">
      <c r="A35" s="4" t="s">
        <v>4</v>
      </c>
      <c r="B35" s="5" t="s">
        <v>5</v>
      </c>
      <c r="C35" s="14" t="s">
        <v>6</v>
      </c>
      <c r="D35" s="6"/>
      <c r="F35" s="23" t="s">
        <v>8</v>
      </c>
      <c r="G35" s="23" t="s">
        <v>9</v>
      </c>
      <c r="H35" s="23" t="s">
        <v>10</v>
      </c>
      <c r="I35" s="23" t="s">
        <v>11</v>
      </c>
      <c r="J35" s="23" t="s">
        <v>9</v>
      </c>
      <c r="K35" s="23" t="s">
        <v>10</v>
      </c>
      <c r="L35" s="23" t="s">
        <v>12</v>
      </c>
      <c r="M35" s="23" t="s">
        <v>9</v>
      </c>
      <c r="N35" s="23" t="s">
        <v>10</v>
      </c>
      <c r="Q35" s="24"/>
    </row>
    <row r="36" spans="1:17" ht="13.15" customHeight="1" thickBot="1" x14ac:dyDescent="0.3">
      <c r="A36" s="7"/>
      <c r="B36" s="8" t="s">
        <v>39</v>
      </c>
      <c r="C36" s="36">
        <v>60</v>
      </c>
      <c r="D36" s="9"/>
      <c r="E36" s="16"/>
      <c r="F36" s="26">
        <f>F20+F32</f>
        <v>0.5</v>
      </c>
      <c r="G36" s="27">
        <f>$G$18*F36</f>
        <v>109</v>
      </c>
      <c r="H36" s="28">
        <f>G36*C36</f>
        <v>6540</v>
      </c>
      <c r="I36" s="26">
        <f>I20+$F$32</f>
        <v>0.30000000000000004</v>
      </c>
      <c r="J36" s="27">
        <f>$J$18*I36</f>
        <v>31.500000000000004</v>
      </c>
      <c r="K36" s="28">
        <f>J36*C36</f>
        <v>1890.0000000000002</v>
      </c>
      <c r="L36" s="26">
        <f>L20+$F$32</f>
        <v>0.45</v>
      </c>
      <c r="M36" s="27">
        <f>$M$18*L36</f>
        <v>243.9</v>
      </c>
      <c r="N36" s="28">
        <f>M36*C36</f>
        <v>14634</v>
      </c>
      <c r="O36" s="24"/>
      <c r="P36" s="24"/>
      <c r="Q36" s="24"/>
    </row>
    <row r="37" spans="1:17" ht="13.15" customHeight="1" thickBot="1" x14ac:dyDescent="0.3">
      <c r="A37" s="7" t="s">
        <v>16</v>
      </c>
      <c r="B37" s="8" t="s">
        <v>17</v>
      </c>
      <c r="C37" s="36">
        <v>150</v>
      </c>
      <c r="D37" s="9"/>
      <c r="E37" s="16"/>
      <c r="F37" s="57">
        <f>F22</f>
        <v>0.15</v>
      </c>
      <c r="G37" s="27">
        <f>$G$18*F37</f>
        <v>32.699999999999996</v>
      </c>
      <c r="H37" s="28">
        <f>G37*C37</f>
        <v>4904.9999999999991</v>
      </c>
      <c r="I37" s="26">
        <f>I22</f>
        <v>0.05</v>
      </c>
      <c r="J37" s="27">
        <f>$J$18*I37</f>
        <v>5.25</v>
      </c>
      <c r="K37" s="28">
        <f>J37*C37</f>
        <v>787.5</v>
      </c>
      <c r="L37" s="26">
        <f>L22</f>
        <v>0.03</v>
      </c>
      <c r="M37" s="27">
        <f>$M$18*L37</f>
        <v>16.259999999999998</v>
      </c>
      <c r="N37" s="28">
        <f>M37*C37</f>
        <v>2438.9999999999995</v>
      </c>
      <c r="O37" s="24"/>
      <c r="P37" s="24"/>
      <c r="Q37" s="24"/>
    </row>
    <row r="38" spans="1:17" ht="13.15" customHeight="1" thickBot="1" x14ac:dyDescent="0.3">
      <c r="A38" s="7" t="s">
        <v>19</v>
      </c>
      <c r="B38" s="8" t="s">
        <v>20</v>
      </c>
      <c r="C38" s="36">
        <v>200</v>
      </c>
      <c r="D38" s="9" t="s">
        <v>21</v>
      </c>
      <c r="E38" s="16"/>
      <c r="F38" s="57">
        <f>F23</f>
        <v>0.1</v>
      </c>
      <c r="G38" s="27">
        <f t="shared" ref="G38:G40" si="9">$G$18*F38</f>
        <v>21.8</v>
      </c>
      <c r="H38" s="28">
        <f t="shared" ref="H38:H40" si="10">G38*C38</f>
        <v>4360</v>
      </c>
      <c r="I38" s="26">
        <f>I21</f>
        <v>0</v>
      </c>
      <c r="J38" s="27">
        <f t="shared" ref="J38:J40" si="11">$J$18*I38</f>
        <v>0</v>
      </c>
      <c r="K38" s="28">
        <f t="shared" ref="K38:K40" si="12">J38*C38</f>
        <v>0</v>
      </c>
      <c r="L38" s="26">
        <f>L21</f>
        <v>0.05</v>
      </c>
      <c r="M38" s="27">
        <f t="shared" ref="M38:M40" si="13">$M$18*L38</f>
        <v>27.1</v>
      </c>
      <c r="N38" s="28">
        <f t="shared" ref="N38:N40" si="14">M38*C38</f>
        <v>5420</v>
      </c>
      <c r="O38" s="24"/>
      <c r="P38" s="24"/>
      <c r="Q38" s="24"/>
    </row>
    <row r="39" spans="1:17" ht="13.15" customHeight="1" thickBot="1" x14ac:dyDescent="0.3">
      <c r="A39" s="7" t="s">
        <v>22</v>
      </c>
      <c r="B39" s="8" t="s">
        <v>23</v>
      </c>
      <c r="C39" s="36">
        <v>500</v>
      </c>
      <c r="D39" s="9" t="s">
        <v>24</v>
      </c>
      <c r="E39" s="16"/>
      <c r="F39" s="26">
        <f>F24</f>
        <v>0.15</v>
      </c>
      <c r="G39" s="27">
        <f t="shared" si="9"/>
        <v>32.699999999999996</v>
      </c>
      <c r="H39" s="28">
        <f t="shared" si="10"/>
        <v>16349.999999999998</v>
      </c>
      <c r="I39" s="26">
        <v>0.02</v>
      </c>
      <c r="J39" s="27">
        <f t="shared" si="11"/>
        <v>2.1</v>
      </c>
      <c r="K39" s="28">
        <f t="shared" si="12"/>
        <v>1050</v>
      </c>
      <c r="L39" s="26">
        <v>0.12</v>
      </c>
      <c r="M39" s="27">
        <f t="shared" si="13"/>
        <v>65.039999999999992</v>
      </c>
      <c r="N39" s="28">
        <f t="shared" si="14"/>
        <v>32519.999999999996</v>
      </c>
      <c r="O39" s="24"/>
      <c r="P39" s="24"/>
      <c r="Q39" s="24"/>
    </row>
    <row r="40" spans="1:17" ht="13.15" customHeight="1" thickBot="1" x14ac:dyDescent="0.3">
      <c r="A40" s="10" t="s">
        <v>25</v>
      </c>
      <c r="B40" s="8" t="s">
        <v>26</v>
      </c>
      <c r="C40" s="36">
        <v>24</v>
      </c>
      <c r="D40" s="9" t="s">
        <v>27</v>
      </c>
      <c r="E40" s="16"/>
      <c r="F40" s="26">
        <f>F25+F32</f>
        <v>0.30000000000000004</v>
      </c>
      <c r="G40" s="27">
        <f t="shared" si="9"/>
        <v>65.400000000000006</v>
      </c>
      <c r="H40" s="28">
        <f t="shared" si="10"/>
        <v>1569.6000000000001</v>
      </c>
      <c r="I40" s="26">
        <f>I25+$F$32</f>
        <v>0.27</v>
      </c>
      <c r="J40" s="27">
        <f t="shared" si="11"/>
        <v>28.35</v>
      </c>
      <c r="K40" s="28">
        <f t="shared" si="12"/>
        <v>680.40000000000009</v>
      </c>
      <c r="L40" s="26">
        <f>L25+$F$32</f>
        <v>0.31</v>
      </c>
      <c r="M40" s="27">
        <f t="shared" si="13"/>
        <v>168.02</v>
      </c>
      <c r="N40" s="28">
        <f t="shared" si="14"/>
        <v>4032.4800000000005</v>
      </c>
      <c r="O40" s="24"/>
      <c r="P40" s="24"/>
      <c r="Q40" s="24"/>
    </row>
    <row r="41" spans="1:17" ht="13.15" customHeight="1" thickBot="1" x14ac:dyDescent="0.3">
      <c r="A41" s="59" t="s">
        <v>28</v>
      </c>
      <c r="B41" s="60" t="s">
        <v>29</v>
      </c>
      <c r="C41" s="61">
        <v>5.81</v>
      </c>
      <c r="D41" s="62" t="s">
        <v>30</v>
      </c>
      <c r="E41" s="63"/>
      <c r="F41" s="64">
        <v>6</v>
      </c>
      <c r="G41" s="27">
        <f>G34/F41</f>
        <v>36.333333333333336</v>
      </c>
      <c r="H41" s="28">
        <f>G41*C41</f>
        <v>211.09666666666666</v>
      </c>
      <c r="I41" s="64">
        <v>6</v>
      </c>
      <c r="J41" s="27">
        <f>J34/I41</f>
        <v>17.5</v>
      </c>
      <c r="K41" s="28">
        <f>J41*F41</f>
        <v>105</v>
      </c>
      <c r="L41" s="64">
        <v>4</v>
      </c>
      <c r="M41" s="27">
        <f>M34/L41</f>
        <v>135.5</v>
      </c>
      <c r="N41" s="28">
        <f>M41*I41</f>
        <v>813</v>
      </c>
      <c r="O41" s="65" t="s">
        <v>31</v>
      </c>
      <c r="P41" s="65"/>
      <c r="Q41" s="64" t="s">
        <v>40</v>
      </c>
    </row>
    <row r="42" spans="1:17" ht="13.15" customHeight="1" thickBot="1" x14ac:dyDescent="0.3">
      <c r="A42" s="18" t="s">
        <v>25</v>
      </c>
      <c r="B42" s="19" t="s">
        <v>33</v>
      </c>
      <c r="C42" s="17">
        <v>43</v>
      </c>
      <c r="D42" s="11" t="s">
        <v>34</v>
      </c>
      <c r="E42" s="16"/>
      <c r="F42" s="26">
        <f>F27+$F$32</f>
        <v>0.30000000000000004</v>
      </c>
      <c r="G42" s="27">
        <f t="shared" ref="G42:G44" si="15">$G$18*F42</f>
        <v>65.400000000000006</v>
      </c>
      <c r="H42" s="28">
        <f t="shared" ref="H42:H43" si="16">G42*C42</f>
        <v>2812.2000000000003</v>
      </c>
      <c r="I42" s="26">
        <f>I27+$F$32</f>
        <v>0.23</v>
      </c>
      <c r="J42" s="27">
        <f t="shared" ref="J42:J44" si="17">$J$18*I42</f>
        <v>24.150000000000002</v>
      </c>
      <c r="K42" s="28">
        <f t="shared" ref="K42:K44" si="18">J42*C42</f>
        <v>1038.45</v>
      </c>
      <c r="L42" s="26">
        <f>L27+$F$32</f>
        <v>0.29000000000000004</v>
      </c>
      <c r="M42" s="27">
        <f t="shared" ref="M42:M44" si="19">$M$18*L42</f>
        <v>157.18</v>
      </c>
      <c r="N42" s="28">
        <f t="shared" ref="N42:N44" si="20">M42*C42</f>
        <v>6758.7400000000007</v>
      </c>
      <c r="O42" s="29"/>
      <c r="P42" s="24"/>
      <c r="Q42" s="24"/>
    </row>
    <row r="43" spans="1:17" ht="13.15" customHeight="1" thickBot="1" x14ac:dyDescent="0.3">
      <c r="A43" s="20" t="s">
        <v>25</v>
      </c>
      <c r="B43" s="21" t="s">
        <v>35</v>
      </c>
      <c r="C43" s="35">
        <v>5</v>
      </c>
      <c r="D43" s="22" t="s">
        <v>36</v>
      </c>
      <c r="E43" s="16"/>
      <c r="F43" s="26">
        <f>F28+$F$32</f>
        <v>0.25</v>
      </c>
      <c r="G43" s="27">
        <f t="shared" si="15"/>
        <v>54.5</v>
      </c>
      <c r="H43" s="28">
        <f t="shared" si="16"/>
        <v>272.5</v>
      </c>
      <c r="I43" s="26">
        <f>I28+$F$32</f>
        <v>0.23</v>
      </c>
      <c r="J43" s="27">
        <f t="shared" si="17"/>
        <v>24.150000000000002</v>
      </c>
      <c r="K43" s="28">
        <f t="shared" si="18"/>
        <v>120.75000000000001</v>
      </c>
      <c r="L43" s="26">
        <f>L28+$F$32</f>
        <v>0.31</v>
      </c>
      <c r="M43" s="27">
        <f t="shared" si="19"/>
        <v>168.02</v>
      </c>
      <c r="N43" s="28">
        <f t="shared" si="20"/>
        <v>840.1</v>
      </c>
      <c r="O43" s="24"/>
      <c r="P43" s="24"/>
      <c r="Q43" s="24"/>
    </row>
    <row r="44" spans="1:17" ht="13.15" customHeight="1" thickBot="1" x14ac:dyDescent="0.3">
      <c r="A44" s="7"/>
      <c r="B44" s="8" t="s">
        <v>55</v>
      </c>
      <c r="C44" s="36">
        <v>25</v>
      </c>
      <c r="D44" s="9"/>
      <c r="F44" s="26">
        <f>F29+$F$32</f>
        <v>0.30000000000000004</v>
      </c>
      <c r="G44" s="43">
        <f t="shared" si="15"/>
        <v>65.400000000000006</v>
      </c>
      <c r="H44" s="39">
        <f>G44*C44</f>
        <v>1635.0000000000002</v>
      </c>
      <c r="I44" s="26">
        <f>I29+$F$32</f>
        <v>0.22</v>
      </c>
      <c r="J44" s="27">
        <f t="shared" si="17"/>
        <v>23.1</v>
      </c>
      <c r="K44" s="39">
        <f t="shared" si="18"/>
        <v>577.5</v>
      </c>
      <c r="L44" s="26">
        <f>L29+$F$32</f>
        <v>0.55000000000000004</v>
      </c>
      <c r="M44" s="27">
        <f t="shared" si="19"/>
        <v>298.10000000000002</v>
      </c>
      <c r="N44" s="39">
        <f t="shared" si="20"/>
        <v>7452.5000000000009</v>
      </c>
      <c r="O44" s="24"/>
      <c r="P44" s="24"/>
      <c r="Q44" s="24"/>
    </row>
    <row r="45" spans="1:17" ht="13.15" customHeight="1" x14ac:dyDescent="0.25">
      <c r="H45" s="30">
        <f>SUM(H36:H44)</f>
        <v>38655.39666666666</v>
      </c>
      <c r="K45" s="30">
        <f>SUM(K36:K44)</f>
        <v>6249.5999999999995</v>
      </c>
      <c r="N45" s="30">
        <f>SUM(N36:N44)</f>
        <v>74909.820000000007</v>
      </c>
    </row>
    <row r="46" spans="1:17" ht="13.15" customHeight="1" x14ac:dyDescent="0.25">
      <c r="H46" s="30"/>
      <c r="K46" s="30"/>
      <c r="N46" s="30"/>
    </row>
    <row r="47" spans="1:17" ht="13.15" customHeight="1" thickBot="1" x14ac:dyDescent="0.3">
      <c r="A47" s="58" t="s">
        <v>41</v>
      </c>
      <c r="B47" s="58"/>
      <c r="C47" s="58"/>
      <c r="D47" s="44"/>
      <c r="E47" s="45"/>
      <c r="F47" s="46" t="s">
        <v>0</v>
      </c>
      <c r="G47" s="46"/>
      <c r="H47" s="46">
        <v>2021</v>
      </c>
      <c r="I47" s="46" t="s">
        <v>0</v>
      </c>
      <c r="J47" s="47"/>
      <c r="K47" s="46">
        <v>2021</v>
      </c>
      <c r="L47" s="46" t="s">
        <v>0</v>
      </c>
      <c r="M47" s="47"/>
      <c r="N47" s="46">
        <v>2021</v>
      </c>
      <c r="O47" s="44"/>
      <c r="P47" s="44"/>
      <c r="Q47" s="12"/>
    </row>
    <row r="48" spans="1:17" ht="13.15" customHeight="1" thickBot="1" x14ac:dyDescent="0.3">
      <c r="A48" s="1" t="s">
        <v>1</v>
      </c>
      <c r="B48" s="2"/>
      <c r="C48" s="13"/>
      <c r="D48" s="3"/>
      <c r="E48" s="15"/>
      <c r="F48" s="25">
        <f>H59/G48</f>
        <v>4.0209999999999999</v>
      </c>
      <c r="G48" s="23">
        <v>486</v>
      </c>
      <c r="H48" s="23" t="s">
        <v>2</v>
      </c>
      <c r="I48" s="25">
        <f>K59/J48</f>
        <v>3.8400000000000003</v>
      </c>
      <c r="J48" s="23">
        <v>147</v>
      </c>
      <c r="K48" s="23" t="s">
        <v>2</v>
      </c>
      <c r="L48" s="25">
        <f>N59/M48</f>
        <v>12.314285714285713</v>
      </c>
      <c r="M48" s="23">
        <v>567</v>
      </c>
      <c r="N48" s="23" t="s">
        <v>2</v>
      </c>
      <c r="O48" s="49" t="s">
        <v>3</v>
      </c>
      <c r="P48" s="50">
        <f>AVERAGE(F48,I48,L48)</f>
        <v>6.7250952380952382</v>
      </c>
      <c r="Q48" s="52"/>
    </row>
    <row r="49" spans="1:17" ht="13.15" customHeight="1" thickBot="1" x14ac:dyDescent="0.3">
      <c r="A49" s="4" t="s">
        <v>4</v>
      </c>
      <c r="B49" s="5" t="s">
        <v>5</v>
      </c>
      <c r="C49" s="14" t="s">
        <v>6</v>
      </c>
      <c r="D49" s="6"/>
      <c r="F49" s="23" t="s">
        <v>8</v>
      </c>
      <c r="G49" s="23" t="s">
        <v>9</v>
      </c>
      <c r="H49" s="23" t="s">
        <v>10</v>
      </c>
      <c r="I49" s="23" t="s">
        <v>11</v>
      </c>
      <c r="J49" s="23" t="s">
        <v>9</v>
      </c>
      <c r="K49" s="23" t="s">
        <v>10</v>
      </c>
      <c r="L49" s="23" t="s">
        <v>12</v>
      </c>
      <c r="M49" s="23" t="s">
        <v>9</v>
      </c>
      <c r="N49" s="23" t="s">
        <v>10</v>
      </c>
      <c r="Q49" s="24"/>
    </row>
    <row r="50" spans="1:17" ht="13.15" customHeight="1" thickBot="1" x14ac:dyDescent="0.3">
      <c r="A50" s="7" t="s">
        <v>13</v>
      </c>
      <c r="B50" s="8" t="s">
        <v>14</v>
      </c>
      <c r="C50" s="36">
        <v>30</v>
      </c>
      <c r="D50" s="9" t="s">
        <v>15</v>
      </c>
      <c r="E50" s="16"/>
      <c r="F50" s="42">
        <v>0.05</v>
      </c>
      <c r="G50" s="43">
        <f>$G$48*F50</f>
        <v>24.3</v>
      </c>
      <c r="H50" s="48">
        <f>G50*C50</f>
        <v>729</v>
      </c>
      <c r="I50" s="42">
        <v>0.03</v>
      </c>
      <c r="J50" s="43">
        <f>$J$48*I50</f>
        <v>4.41</v>
      </c>
      <c r="K50" s="48">
        <f>J50*C50</f>
        <v>132.30000000000001</v>
      </c>
      <c r="L50" s="42">
        <v>0.05</v>
      </c>
      <c r="M50" s="43">
        <f>$M$48*L50</f>
        <v>28.35</v>
      </c>
      <c r="N50" s="48">
        <f>M50*C50</f>
        <v>850.5</v>
      </c>
      <c r="O50" s="24"/>
      <c r="P50" s="24"/>
      <c r="Q50" s="24"/>
    </row>
    <row r="51" spans="1:17" ht="13.15" customHeight="1" thickBot="1" x14ac:dyDescent="0.3">
      <c r="A51" s="7" t="s">
        <v>16</v>
      </c>
      <c r="B51" s="8" t="s">
        <v>17</v>
      </c>
      <c r="C51" s="36">
        <v>150</v>
      </c>
      <c r="D51" s="9" t="s">
        <v>18</v>
      </c>
      <c r="E51" s="16"/>
      <c r="F51" s="26">
        <v>0</v>
      </c>
      <c r="G51" s="27">
        <f>$G$48*F51</f>
        <v>0</v>
      </c>
      <c r="H51" s="28">
        <f t="shared" ref="H51:H57" si="21">G51*C51</f>
        <v>0</v>
      </c>
      <c r="I51" s="26">
        <v>0</v>
      </c>
      <c r="J51" s="27">
        <f t="shared" ref="J51:J58" si="22">$J$48*I51</f>
        <v>0</v>
      </c>
      <c r="K51" s="28">
        <f t="shared" ref="K51:K58" si="23">J51*C51</f>
        <v>0</v>
      </c>
      <c r="L51" s="26">
        <v>0</v>
      </c>
      <c r="M51" s="27">
        <f t="shared" ref="M51:M58" si="24">$M$48*L51</f>
        <v>0</v>
      </c>
      <c r="N51" s="28">
        <f t="shared" ref="N51:N58" si="25">M51*C51</f>
        <v>0</v>
      </c>
      <c r="O51" s="24"/>
      <c r="P51" s="24"/>
      <c r="Q51" s="24"/>
    </row>
    <row r="52" spans="1:17" ht="13.15" customHeight="1" thickBot="1" x14ac:dyDescent="0.3">
      <c r="A52" s="7" t="s">
        <v>19</v>
      </c>
      <c r="B52" s="8" t="s">
        <v>20</v>
      </c>
      <c r="C52" s="36">
        <v>200</v>
      </c>
      <c r="D52" s="9" t="s">
        <v>21</v>
      </c>
      <c r="E52" s="16"/>
      <c r="F52" s="26">
        <v>0</v>
      </c>
      <c r="G52" s="27">
        <f t="shared" ref="G52:G58" si="26">$G$48*F52</f>
        <v>0</v>
      </c>
      <c r="H52" s="28">
        <f t="shared" si="21"/>
        <v>0</v>
      </c>
      <c r="I52" s="26">
        <v>0</v>
      </c>
      <c r="J52" s="27">
        <f t="shared" si="22"/>
        <v>0</v>
      </c>
      <c r="K52" s="28">
        <f t="shared" si="23"/>
        <v>0</v>
      </c>
      <c r="L52" s="26">
        <v>0</v>
      </c>
      <c r="M52" s="27">
        <f t="shared" si="24"/>
        <v>0</v>
      </c>
      <c r="N52" s="28">
        <f t="shared" si="25"/>
        <v>0</v>
      </c>
      <c r="O52" s="24"/>
      <c r="P52" s="24"/>
      <c r="Q52" s="24"/>
    </row>
    <row r="53" spans="1:17" ht="13.15" customHeight="1" thickBot="1" x14ac:dyDescent="0.3">
      <c r="A53" s="7" t="s">
        <v>22</v>
      </c>
      <c r="B53" s="8" t="s">
        <v>23</v>
      </c>
      <c r="C53" s="36">
        <v>500</v>
      </c>
      <c r="D53" s="9" t="s">
        <v>24</v>
      </c>
      <c r="E53" s="16"/>
      <c r="F53" s="26">
        <v>0</v>
      </c>
      <c r="G53" s="27">
        <f t="shared" si="26"/>
        <v>0</v>
      </c>
      <c r="H53" s="28">
        <f t="shared" si="21"/>
        <v>0</v>
      </c>
      <c r="I53" s="26">
        <v>0</v>
      </c>
      <c r="J53" s="27">
        <f t="shared" si="22"/>
        <v>0</v>
      </c>
      <c r="K53" s="28">
        <f t="shared" si="23"/>
        <v>0</v>
      </c>
      <c r="L53" s="26">
        <v>0</v>
      </c>
      <c r="M53" s="27">
        <f t="shared" si="24"/>
        <v>0</v>
      </c>
      <c r="N53" s="28">
        <f t="shared" si="25"/>
        <v>0</v>
      </c>
      <c r="O53" s="24"/>
      <c r="P53" s="24"/>
      <c r="Q53" s="24"/>
    </row>
    <row r="54" spans="1:17" ht="13.15" customHeight="1" thickBot="1" x14ac:dyDescent="0.3">
      <c r="A54" s="10" t="s">
        <v>25</v>
      </c>
      <c r="B54" s="8" t="s">
        <v>26</v>
      </c>
      <c r="C54" s="36">
        <v>24</v>
      </c>
      <c r="D54" s="9" t="s">
        <v>27</v>
      </c>
      <c r="E54" s="16"/>
      <c r="F54" s="26">
        <v>0.02</v>
      </c>
      <c r="G54" s="27">
        <f t="shared" si="26"/>
        <v>9.7200000000000006</v>
      </c>
      <c r="H54" s="28">
        <f t="shared" si="21"/>
        <v>233.28000000000003</v>
      </c>
      <c r="I54" s="26">
        <v>0.02</v>
      </c>
      <c r="J54" s="27">
        <f t="shared" si="22"/>
        <v>2.94</v>
      </c>
      <c r="K54" s="28">
        <f t="shared" si="23"/>
        <v>70.56</v>
      </c>
      <c r="L54" s="26">
        <v>0.3</v>
      </c>
      <c r="M54" s="27">
        <f t="shared" si="24"/>
        <v>170.1</v>
      </c>
      <c r="N54" s="28">
        <f t="shared" si="25"/>
        <v>4082.3999999999996</v>
      </c>
      <c r="O54" s="24"/>
      <c r="P54" s="24"/>
      <c r="Q54" s="24"/>
    </row>
    <row r="55" spans="1:17" ht="13.15" customHeight="1" thickBot="1" x14ac:dyDescent="0.3">
      <c r="A55" s="59" t="s">
        <v>28</v>
      </c>
      <c r="B55" s="60" t="s">
        <v>29</v>
      </c>
      <c r="C55" s="61">
        <v>5.81</v>
      </c>
      <c r="D55" s="62" t="s">
        <v>30</v>
      </c>
      <c r="E55" s="63"/>
      <c r="F55" s="64">
        <v>10</v>
      </c>
      <c r="G55" s="27">
        <f>G48/F55</f>
        <v>48.6</v>
      </c>
      <c r="H55" s="28">
        <f>G55*C55</f>
        <v>282.36599999999999</v>
      </c>
      <c r="I55" s="64">
        <v>10</v>
      </c>
      <c r="J55" s="27">
        <f>J48/I55</f>
        <v>14.7</v>
      </c>
      <c r="K55" s="28">
        <f>J55*F55</f>
        <v>147</v>
      </c>
      <c r="L55" s="64">
        <v>14</v>
      </c>
      <c r="M55" s="27">
        <f>M48/L55</f>
        <v>40.5</v>
      </c>
      <c r="N55" s="28">
        <f>M55*I55</f>
        <v>405</v>
      </c>
      <c r="O55" s="65" t="s">
        <v>31</v>
      </c>
      <c r="P55" s="65"/>
      <c r="Q55" s="64" t="s">
        <v>32</v>
      </c>
    </row>
    <row r="56" spans="1:17" ht="13.15" customHeight="1" thickBot="1" x14ac:dyDescent="0.3">
      <c r="A56" s="18" t="s">
        <v>25</v>
      </c>
      <c r="B56" s="19" t="s">
        <v>33</v>
      </c>
      <c r="C56" s="17">
        <v>43</v>
      </c>
      <c r="D56" s="11" t="s">
        <v>34</v>
      </c>
      <c r="E56" s="16"/>
      <c r="F56" s="26">
        <v>0.02</v>
      </c>
      <c r="G56" s="27">
        <f t="shared" si="26"/>
        <v>9.7200000000000006</v>
      </c>
      <c r="H56" s="28">
        <f t="shared" si="21"/>
        <v>417.96000000000004</v>
      </c>
      <c r="I56" s="26">
        <v>0.02</v>
      </c>
      <c r="J56" s="27">
        <f t="shared" si="22"/>
        <v>2.94</v>
      </c>
      <c r="K56" s="28">
        <f t="shared" si="23"/>
        <v>126.42</v>
      </c>
      <c r="L56" s="26">
        <v>0.05</v>
      </c>
      <c r="M56" s="27">
        <f t="shared" si="24"/>
        <v>28.35</v>
      </c>
      <c r="N56" s="28">
        <f t="shared" si="25"/>
        <v>1219.05</v>
      </c>
      <c r="O56" s="29"/>
      <c r="P56" s="24"/>
      <c r="Q56" s="24"/>
    </row>
    <row r="57" spans="1:17" ht="13.15" customHeight="1" thickBot="1" x14ac:dyDescent="0.3">
      <c r="A57" s="20" t="s">
        <v>25</v>
      </c>
      <c r="B57" s="21" t="s">
        <v>35</v>
      </c>
      <c r="C57" s="35">
        <v>5</v>
      </c>
      <c r="D57" s="22" t="s">
        <v>36</v>
      </c>
      <c r="E57" s="16"/>
      <c r="F57" s="26">
        <v>0.02</v>
      </c>
      <c r="G57" s="27">
        <f t="shared" si="26"/>
        <v>9.7200000000000006</v>
      </c>
      <c r="H57" s="28">
        <f t="shared" si="21"/>
        <v>48.6</v>
      </c>
      <c r="I57" s="26">
        <v>0.02</v>
      </c>
      <c r="J57" s="27">
        <f t="shared" si="22"/>
        <v>2.94</v>
      </c>
      <c r="K57" s="28">
        <f t="shared" si="23"/>
        <v>14.7</v>
      </c>
      <c r="L57" s="26">
        <v>0.05</v>
      </c>
      <c r="M57" s="27">
        <f t="shared" si="24"/>
        <v>28.35</v>
      </c>
      <c r="N57" s="28">
        <f t="shared" si="25"/>
        <v>141.75</v>
      </c>
      <c r="O57" s="24"/>
      <c r="P57" s="24"/>
      <c r="Q57" s="24"/>
    </row>
    <row r="58" spans="1:17" ht="13.15" customHeight="1" thickBot="1" x14ac:dyDescent="0.3">
      <c r="A58" s="7"/>
      <c r="B58" s="8" t="s">
        <v>55</v>
      </c>
      <c r="C58" s="36">
        <v>10</v>
      </c>
      <c r="D58" s="9"/>
      <c r="F58" s="42">
        <v>0.05</v>
      </c>
      <c r="G58" s="43">
        <f t="shared" si="26"/>
        <v>24.3</v>
      </c>
      <c r="H58" s="39">
        <f>G58*C58</f>
        <v>243</v>
      </c>
      <c r="I58" s="42">
        <v>0.05</v>
      </c>
      <c r="J58" s="27">
        <f t="shared" si="22"/>
        <v>7.3500000000000005</v>
      </c>
      <c r="K58" s="39">
        <f t="shared" si="23"/>
        <v>73.5</v>
      </c>
      <c r="L58" s="42">
        <v>0.05</v>
      </c>
      <c r="M58" s="27">
        <f t="shared" si="24"/>
        <v>28.35</v>
      </c>
      <c r="N58" s="39">
        <f t="shared" si="25"/>
        <v>283.5</v>
      </c>
      <c r="O58" s="24"/>
      <c r="P58" s="24"/>
      <c r="Q58" s="24"/>
    </row>
    <row r="59" spans="1:17" ht="13.15" customHeight="1" x14ac:dyDescent="0.25">
      <c r="H59" s="30">
        <f>SUM(H50:H58)</f>
        <v>1954.2059999999999</v>
      </c>
      <c r="J59" s="23"/>
      <c r="K59" s="30">
        <f>SUM(K50:K58)</f>
        <v>564.48</v>
      </c>
      <c r="L59" s="23"/>
      <c r="M59" s="23"/>
      <c r="N59" s="30">
        <f>SUM(N50:N58)</f>
        <v>6982.2</v>
      </c>
      <c r="O59" s="24"/>
      <c r="P59" s="24"/>
      <c r="Q59" s="24"/>
    </row>
    <row r="60" spans="1:17" ht="13.15" customHeight="1" x14ac:dyDescent="0.25">
      <c r="H60" s="30"/>
      <c r="J60" s="23"/>
      <c r="K60" s="30"/>
      <c r="L60" s="23"/>
      <c r="M60" s="23"/>
      <c r="N60" s="30"/>
      <c r="O60" s="24"/>
      <c r="P60" s="24"/>
      <c r="Q60" s="24"/>
    </row>
    <row r="61" spans="1:17" ht="13.15" customHeight="1" thickBot="1" x14ac:dyDescent="0.3">
      <c r="A61" s="58" t="s">
        <v>42</v>
      </c>
      <c r="B61" s="58"/>
      <c r="C61" s="58"/>
      <c r="D61" s="44"/>
      <c r="E61" s="45"/>
      <c r="F61" s="46" t="s">
        <v>0</v>
      </c>
      <c r="G61" s="46"/>
      <c r="H61" s="46">
        <v>2021</v>
      </c>
      <c r="I61" s="46" t="s">
        <v>0</v>
      </c>
      <c r="J61" s="47"/>
      <c r="K61" s="46">
        <v>2021</v>
      </c>
      <c r="L61" s="46" t="s">
        <v>0</v>
      </c>
      <c r="M61" s="47"/>
      <c r="N61" s="46">
        <v>2021</v>
      </c>
      <c r="O61" s="44"/>
      <c r="P61" s="44"/>
      <c r="Q61" s="12"/>
    </row>
    <row r="62" spans="1:17" ht="13.15" customHeight="1" thickBot="1" x14ac:dyDescent="0.3">
      <c r="A62" s="1" t="s">
        <v>1</v>
      </c>
      <c r="B62" s="2"/>
      <c r="C62" s="13"/>
      <c r="D62" s="3"/>
      <c r="E62" s="15"/>
      <c r="F62" s="25">
        <f>H72/G62</f>
        <v>6.6483333333333343</v>
      </c>
      <c r="G62" s="23">
        <v>27</v>
      </c>
      <c r="H62" s="23" t="s">
        <v>2</v>
      </c>
      <c r="I62" s="25">
        <f>K72/J62</f>
        <v>6.68</v>
      </c>
      <c r="J62" s="23">
        <v>10</v>
      </c>
      <c r="K62" s="23" t="s">
        <v>2</v>
      </c>
      <c r="L62" s="25">
        <f>N72/M62</f>
        <v>7.1800000000000006</v>
      </c>
      <c r="M62" s="23">
        <v>187</v>
      </c>
      <c r="N62" s="23" t="s">
        <v>2</v>
      </c>
      <c r="O62" s="49" t="s">
        <v>3</v>
      </c>
      <c r="P62" s="50">
        <f>AVERAGE(F62,I62,L62)</f>
        <v>6.8361111111111112</v>
      </c>
      <c r="Q62" s="52"/>
    </row>
    <row r="63" spans="1:17" ht="13.15" customHeight="1" thickBot="1" x14ac:dyDescent="0.3">
      <c r="A63" s="4" t="s">
        <v>4</v>
      </c>
      <c r="B63" s="5" t="s">
        <v>5</v>
      </c>
      <c r="C63" s="14" t="s">
        <v>6</v>
      </c>
      <c r="D63" s="6"/>
      <c r="F63" s="23" t="s">
        <v>8</v>
      </c>
      <c r="G63" s="23" t="s">
        <v>9</v>
      </c>
      <c r="H63" s="23" t="s">
        <v>10</v>
      </c>
      <c r="I63" s="23" t="s">
        <v>11</v>
      </c>
      <c r="J63" s="23" t="s">
        <v>9</v>
      </c>
      <c r="K63" s="23" t="s">
        <v>10</v>
      </c>
      <c r="L63" s="23" t="s">
        <v>12</v>
      </c>
      <c r="M63" s="23" t="s">
        <v>9</v>
      </c>
      <c r="N63" s="23" t="s">
        <v>10</v>
      </c>
      <c r="Q63" s="24"/>
    </row>
    <row r="64" spans="1:17" ht="13.15" customHeight="1" thickBot="1" x14ac:dyDescent="0.3">
      <c r="A64" s="7"/>
      <c r="B64" s="8" t="s">
        <v>39</v>
      </c>
      <c r="C64" s="36">
        <v>60</v>
      </c>
      <c r="D64" s="9"/>
      <c r="E64" s="16"/>
      <c r="F64" s="56">
        <v>0.02</v>
      </c>
      <c r="G64" s="43">
        <f>$G$62*F64</f>
        <v>0.54</v>
      </c>
      <c r="H64" s="48">
        <f>G64*C64</f>
        <v>32.400000000000006</v>
      </c>
      <c r="I64" s="56">
        <v>0.02</v>
      </c>
      <c r="J64" s="43">
        <f>$J$62*I64</f>
        <v>0.2</v>
      </c>
      <c r="K64" s="48">
        <f>J64*C64</f>
        <v>12</v>
      </c>
      <c r="L64" s="56">
        <v>0.02</v>
      </c>
      <c r="M64" s="43">
        <f>$M$62*L64</f>
        <v>3.74</v>
      </c>
      <c r="N64" s="48">
        <f>M64*C64</f>
        <v>224.4</v>
      </c>
      <c r="O64" s="24"/>
      <c r="P64" s="24"/>
      <c r="Q64" s="24"/>
    </row>
    <row r="65" spans="1:17" ht="13.15" customHeight="1" thickBot="1" x14ac:dyDescent="0.3">
      <c r="A65" s="7" t="s">
        <v>19</v>
      </c>
      <c r="B65" s="8" t="s">
        <v>20</v>
      </c>
      <c r="C65" s="36">
        <v>200</v>
      </c>
      <c r="D65" s="9" t="s">
        <v>21</v>
      </c>
      <c r="E65" s="16"/>
      <c r="F65" s="57">
        <v>5.0000000000000001E-3</v>
      </c>
      <c r="G65" s="27">
        <f>$G$62*F65</f>
        <v>0.13500000000000001</v>
      </c>
      <c r="H65" s="28">
        <f t="shared" ref="H65:H67" si="27">G65*C65</f>
        <v>27</v>
      </c>
      <c r="I65" s="57">
        <v>5.0000000000000001E-3</v>
      </c>
      <c r="J65" s="27">
        <f>$J$62*I65</f>
        <v>0.05</v>
      </c>
      <c r="K65" s="28">
        <f t="shared" ref="K65:K71" si="28">J65*C65</f>
        <v>10</v>
      </c>
      <c r="L65" s="57">
        <v>5.0000000000000001E-3</v>
      </c>
      <c r="M65" s="27">
        <f>$M$62*L65</f>
        <v>0.93500000000000005</v>
      </c>
      <c r="N65" s="28">
        <f t="shared" ref="N65:N71" si="29">M65*C65</f>
        <v>187</v>
      </c>
      <c r="O65" s="24"/>
      <c r="P65" s="24"/>
      <c r="Q65" s="24"/>
    </row>
    <row r="66" spans="1:17" ht="13.15" customHeight="1" thickBot="1" x14ac:dyDescent="0.3">
      <c r="A66" s="7" t="s">
        <v>22</v>
      </c>
      <c r="B66" s="8" t="s">
        <v>23</v>
      </c>
      <c r="C66" s="36">
        <v>500</v>
      </c>
      <c r="D66" s="9" t="s">
        <v>24</v>
      </c>
      <c r="E66" s="16"/>
      <c r="F66" s="57">
        <v>5.0000000000000001E-3</v>
      </c>
      <c r="G66" s="27">
        <f>$G$62*F66</f>
        <v>0.13500000000000001</v>
      </c>
      <c r="H66" s="28">
        <f t="shared" si="27"/>
        <v>67.5</v>
      </c>
      <c r="I66" s="57">
        <v>5.0000000000000001E-3</v>
      </c>
      <c r="J66" s="27">
        <f>$J$62*I66</f>
        <v>0.05</v>
      </c>
      <c r="K66" s="28">
        <f t="shared" si="28"/>
        <v>25</v>
      </c>
      <c r="L66" s="57">
        <v>5.0000000000000001E-3</v>
      </c>
      <c r="M66" s="27">
        <f>$M$62*L66</f>
        <v>0.93500000000000005</v>
      </c>
      <c r="N66" s="28">
        <f t="shared" si="29"/>
        <v>467.5</v>
      </c>
      <c r="O66" s="24"/>
      <c r="P66" s="24"/>
      <c r="Q66" s="24"/>
    </row>
    <row r="67" spans="1:17" ht="13.15" customHeight="1" thickBot="1" x14ac:dyDescent="0.3">
      <c r="A67" s="10" t="s">
        <v>25</v>
      </c>
      <c r="B67" s="8" t="s">
        <v>26</v>
      </c>
      <c r="C67" s="36">
        <v>24</v>
      </c>
      <c r="D67" s="9" t="s">
        <v>27</v>
      </c>
      <c r="E67" s="16"/>
      <c r="F67" s="57">
        <v>0</v>
      </c>
      <c r="G67" s="27">
        <f>$G$62*F67</f>
        <v>0</v>
      </c>
      <c r="H67" s="28">
        <f t="shared" si="27"/>
        <v>0</v>
      </c>
      <c r="I67" s="57">
        <v>0</v>
      </c>
      <c r="J67" s="27">
        <f>$J$62*I67</f>
        <v>0</v>
      </c>
      <c r="K67" s="28">
        <f t="shared" si="28"/>
        <v>0</v>
      </c>
      <c r="L67" s="57">
        <v>0</v>
      </c>
      <c r="M67" s="27">
        <f>$M$62*L67</f>
        <v>0</v>
      </c>
      <c r="N67" s="28">
        <f t="shared" si="29"/>
        <v>0</v>
      </c>
      <c r="O67" s="24"/>
      <c r="P67" s="24"/>
      <c r="Q67" s="24"/>
    </row>
    <row r="68" spans="1:17" ht="13.15" customHeight="1" thickBot="1" x14ac:dyDescent="0.3">
      <c r="A68" s="59" t="s">
        <v>28</v>
      </c>
      <c r="B68" s="60" t="s">
        <v>29</v>
      </c>
      <c r="C68" s="61">
        <v>5.81</v>
      </c>
      <c r="D68" s="62" t="s">
        <v>30</v>
      </c>
      <c r="E68" s="63"/>
      <c r="F68" s="66">
        <v>6</v>
      </c>
      <c r="G68" s="27">
        <f>G62/F68</f>
        <v>4.5</v>
      </c>
      <c r="H68" s="28">
        <f>G68*C68</f>
        <v>26.145</v>
      </c>
      <c r="I68" s="66">
        <v>6</v>
      </c>
      <c r="J68" s="27">
        <f>J62/I68</f>
        <v>1.6666666666666667</v>
      </c>
      <c r="K68" s="28">
        <f>J68*F68</f>
        <v>10</v>
      </c>
      <c r="L68" s="66">
        <v>4</v>
      </c>
      <c r="M68" s="27">
        <f>M62/L68</f>
        <v>46.75</v>
      </c>
      <c r="N68" s="28">
        <f>M68*I68</f>
        <v>280.5</v>
      </c>
      <c r="O68" s="65" t="s">
        <v>31</v>
      </c>
      <c r="P68" s="65"/>
      <c r="Q68" s="64" t="s">
        <v>40</v>
      </c>
    </row>
    <row r="69" spans="1:17" ht="13.15" customHeight="1" thickBot="1" x14ac:dyDescent="0.3">
      <c r="A69" s="18" t="s">
        <v>25</v>
      </c>
      <c r="B69" s="19" t="s">
        <v>33</v>
      </c>
      <c r="C69" s="17">
        <v>43</v>
      </c>
      <c r="D69" s="11" t="s">
        <v>34</v>
      </c>
      <c r="E69" s="16"/>
      <c r="F69" s="57">
        <v>0.01</v>
      </c>
      <c r="G69" s="27">
        <f>$G$62*F69</f>
        <v>0.27</v>
      </c>
      <c r="H69" s="28">
        <f t="shared" ref="H69:H70" si="30">G69*C69</f>
        <v>11.610000000000001</v>
      </c>
      <c r="I69" s="57">
        <v>0.01</v>
      </c>
      <c r="J69" s="27">
        <f>$J$62*I69</f>
        <v>0.1</v>
      </c>
      <c r="K69" s="28">
        <f t="shared" si="28"/>
        <v>4.3</v>
      </c>
      <c r="L69" s="57">
        <v>0.01</v>
      </c>
      <c r="M69" s="27">
        <f>$M$62*L69</f>
        <v>1.87</v>
      </c>
      <c r="N69" s="28">
        <f t="shared" si="29"/>
        <v>80.410000000000011</v>
      </c>
      <c r="O69" s="29"/>
      <c r="P69" s="24"/>
      <c r="Q69" s="24"/>
    </row>
    <row r="70" spans="1:17" ht="13.15" customHeight="1" thickBot="1" x14ac:dyDescent="0.3">
      <c r="A70" s="20" t="s">
        <v>25</v>
      </c>
      <c r="B70" s="21" t="s">
        <v>35</v>
      </c>
      <c r="C70" s="35">
        <v>5</v>
      </c>
      <c r="D70" s="22" t="s">
        <v>36</v>
      </c>
      <c r="E70" s="16"/>
      <c r="F70" s="57">
        <v>0.01</v>
      </c>
      <c r="G70" s="27">
        <f>$G$62*F70</f>
        <v>0.27</v>
      </c>
      <c r="H70" s="28">
        <f t="shared" si="30"/>
        <v>1.35</v>
      </c>
      <c r="I70" s="57">
        <v>0.01</v>
      </c>
      <c r="J70" s="27">
        <f>$J$62*I70</f>
        <v>0.1</v>
      </c>
      <c r="K70" s="28">
        <f t="shared" si="28"/>
        <v>0.5</v>
      </c>
      <c r="L70" s="57">
        <v>0.01</v>
      </c>
      <c r="M70" s="27">
        <f>$M$62*L70</f>
        <v>1.87</v>
      </c>
      <c r="N70" s="28">
        <f t="shared" si="29"/>
        <v>9.3500000000000014</v>
      </c>
      <c r="O70" s="24"/>
      <c r="P70" s="24"/>
      <c r="Q70" s="24"/>
    </row>
    <row r="71" spans="1:17" ht="13.15" customHeight="1" thickBot="1" x14ac:dyDescent="0.3">
      <c r="A71" s="7"/>
      <c r="B71" s="8" t="s">
        <v>55</v>
      </c>
      <c r="C71" s="36">
        <v>25</v>
      </c>
      <c r="D71" s="9"/>
      <c r="F71" s="56">
        <v>0.02</v>
      </c>
      <c r="G71" s="27">
        <f>$G$62*F71</f>
        <v>0.54</v>
      </c>
      <c r="H71" s="39">
        <f>G71*C71</f>
        <v>13.5</v>
      </c>
      <c r="I71" s="56">
        <v>0.02</v>
      </c>
      <c r="J71" s="27">
        <f>$J$62*I71</f>
        <v>0.2</v>
      </c>
      <c r="K71" s="39">
        <f t="shared" si="28"/>
        <v>5</v>
      </c>
      <c r="L71" s="56">
        <v>0.02</v>
      </c>
      <c r="M71" s="27">
        <f>$M$62*L71</f>
        <v>3.74</v>
      </c>
      <c r="N71" s="39">
        <f t="shared" si="29"/>
        <v>93.5</v>
      </c>
      <c r="O71" s="24"/>
      <c r="P71" s="24"/>
      <c r="Q71" s="24"/>
    </row>
    <row r="72" spans="1:17" ht="13.15" customHeight="1" x14ac:dyDescent="0.25">
      <c r="H72" s="30">
        <f>SUM(H64:H71)</f>
        <v>179.50500000000002</v>
      </c>
      <c r="J72" s="23"/>
      <c r="K72" s="30">
        <f>SUM(K64:K71)</f>
        <v>66.8</v>
      </c>
      <c r="L72" s="23"/>
      <c r="M72" s="23"/>
      <c r="N72" s="30">
        <f>SUM(N64:N71)</f>
        <v>1342.66</v>
      </c>
      <c r="O72" s="24"/>
      <c r="P72" s="24"/>
      <c r="Q72" s="24"/>
    </row>
    <row r="73" spans="1:17" ht="13.15" customHeight="1" x14ac:dyDescent="0.25">
      <c r="H73" s="30"/>
      <c r="J73" s="23"/>
      <c r="K73" s="30"/>
      <c r="L73" s="23"/>
      <c r="M73" s="23"/>
      <c r="N73" s="30"/>
      <c r="O73" s="24"/>
      <c r="P73" s="24"/>
      <c r="Q73" s="24"/>
    </row>
    <row r="74" spans="1:17" ht="13.15" customHeight="1" x14ac:dyDescent="0.25">
      <c r="F74" s="54">
        <v>0.01</v>
      </c>
      <c r="G74" s="55" t="s">
        <v>52</v>
      </c>
      <c r="H74" s="30"/>
      <c r="K74" s="28"/>
      <c r="N74" s="32"/>
      <c r="O74" s="34"/>
      <c r="P74" s="33"/>
      <c r="Q74" s="12"/>
    </row>
    <row r="75" spans="1:17" ht="13.15" customHeight="1" thickBot="1" x14ac:dyDescent="0.3">
      <c r="A75" s="58" t="s">
        <v>53</v>
      </c>
      <c r="B75" s="58"/>
      <c r="C75" s="58"/>
      <c r="D75" s="44"/>
      <c r="E75" s="45"/>
      <c r="F75" s="46" t="s">
        <v>0</v>
      </c>
      <c r="G75" s="46"/>
      <c r="H75" s="46">
        <v>2021</v>
      </c>
      <c r="I75" s="46" t="s">
        <v>0</v>
      </c>
      <c r="J75" s="47"/>
      <c r="K75" s="46">
        <v>2021</v>
      </c>
      <c r="L75" s="46" t="s">
        <v>0</v>
      </c>
      <c r="M75" s="47"/>
      <c r="N75" s="46">
        <v>2021</v>
      </c>
      <c r="O75" s="44"/>
      <c r="P75" s="44"/>
      <c r="Q75" s="12"/>
    </row>
    <row r="76" spans="1:17" ht="13.15" customHeight="1" thickBot="1" x14ac:dyDescent="0.3">
      <c r="A76" s="1" t="s">
        <v>1</v>
      </c>
      <c r="B76" s="2"/>
      <c r="C76" s="13"/>
      <c r="D76" s="3"/>
      <c r="E76" s="15"/>
      <c r="F76" s="25">
        <f>H86/G76</f>
        <v>8.2183333333333337</v>
      </c>
      <c r="G76" s="23">
        <v>218</v>
      </c>
      <c r="H76" s="23" t="s">
        <v>2</v>
      </c>
      <c r="I76" s="25">
        <f>K86/J76</f>
        <v>9.92</v>
      </c>
      <c r="J76" s="23">
        <v>105</v>
      </c>
      <c r="K76" s="23" t="s">
        <v>2</v>
      </c>
      <c r="L76" s="25">
        <f>N86/M76</f>
        <v>22.61</v>
      </c>
      <c r="M76" s="23">
        <v>542</v>
      </c>
      <c r="N76" s="23" t="s">
        <v>2</v>
      </c>
      <c r="O76" s="49" t="s">
        <v>3</v>
      </c>
      <c r="P76" s="50">
        <f>AVERAGE(F76,I76,L76)</f>
        <v>13.582777777777778</v>
      </c>
      <c r="Q76" s="52"/>
    </row>
    <row r="77" spans="1:17" ht="13.15" customHeight="1" thickBot="1" x14ac:dyDescent="0.3">
      <c r="A77" s="4" t="s">
        <v>4</v>
      </c>
      <c r="B77" s="5" t="s">
        <v>5</v>
      </c>
      <c r="C77" s="14" t="s">
        <v>6</v>
      </c>
      <c r="D77" s="6"/>
      <c r="F77" s="23" t="s">
        <v>8</v>
      </c>
      <c r="G77" s="23" t="s">
        <v>9</v>
      </c>
      <c r="H77" s="23" t="s">
        <v>10</v>
      </c>
      <c r="I77" s="23" t="s">
        <v>11</v>
      </c>
      <c r="J77" s="23" t="s">
        <v>9</v>
      </c>
      <c r="K77" s="23" t="s">
        <v>10</v>
      </c>
      <c r="L77" s="23" t="s">
        <v>12</v>
      </c>
      <c r="M77" s="23" t="s">
        <v>9</v>
      </c>
      <c r="N77" s="23" t="s">
        <v>10</v>
      </c>
      <c r="Q77" s="24"/>
    </row>
    <row r="78" spans="1:17" ht="13.15" customHeight="1" thickBot="1" x14ac:dyDescent="0.3">
      <c r="A78" s="7"/>
      <c r="B78" s="8" t="s">
        <v>39</v>
      </c>
      <c r="C78" s="36">
        <v>60</v>
      </c>
      <c r="D78" s="9"/>
      <c r="E78" s="16"/>
      <c r="F78" s="57">
        <f>F64+F74</f>
        <v>0.03</v>
      </c>
      <c r="G78" s="27">
        <f>$G$18*F78</f>
        <v>6.54</v>
      </c>
      <c r="H78" s="28">
        <f>G78*C78</f>
        <v>392.4</v>
      </c>
      <c r="I78" s="57">
        <f>I64+F74</f>
        <v>0.03</v>
      </c>
      <c r="J78" s="27">
        <f>$J$18*I78</f>
        <v>3.15</v>
      </c>
      <c r="K78" s="28">
        <f>J78*C78</f>
        <v>189</v>
      </c>
      <c r="L78" s="57">
        <f>L64+F74</f>
        <v>0.03</v>
      </c>
      <c r="M78" s="27">
        <f>$M$18*L78</f>
        <v>16.259999999999998</v>
      </c>
      <c r="N78" s="28">
        <f>M78*C78</f>
        <v>975.59999999999991</v>
      </c>
      <c r="O78" s="24"/>
      <c r="P78" s="24"/>
      <c r="Q78" s="24"/>
    </row>
    <row r="79" spans="1:17" ht="13.15" customHeight="1" thickBot="1" x14ac:dyDescent="0.3">
      <c r="A79" s="7" t="s">
        <v>19</v>
      </c>
      <c r="B79" s="8" t="s">
        <v>20</v>
      </c>
      <c r="C79" s="36">
        <v>200</v>
      </c>
      <c r="D79" s="9" t="s">
        <v>21</v>
      </c>
      <c r="E79" s="16"/>
      <c r="F79" s="57">
        <f>F65</f>
        <v>5.0000000000000001E-3</v>
      </c>
      <c r="G79" s="27">
        <f t="shared" ref="G79:G81" si="31">$G$18*F79</f>
        <v>1.0900000000000001</v>
      </c>
      <c r="H79" s="28">
        <f t="shared" ref="H79:H81" si="32">G79*C79</f>
        <v>218.00000000000003</v>
      </c>
      <c r="I79" s="57">
        <f>I65</f>
        <v>5.0000000000000001E-3</v>
      </c>
      <c r="J79" s="27">
        <f t="shared" ref="J79:J81" si="33">$J$18*I79</f>
        <v>0.52500000000000002</v>
      </c>
      <c r="K79" s="28">
        <f t="shared" ref="K79:K81" si="34">J79*C79</f>
        <v>105</v>
      </c>
      <c r="L79" s="57">
        <f>L65</f>
        <v>5.0000000000000001E-3</v>
      </c>
      <c r="M79" s="27">
        <f t="shared" ref="M79:M81" si="35">$M$18*L79</f>
        <v>2.71</v>
      </c>
      <c r="N79" s="28">
        <f t="shared" ref="N79:N81" si="36">M79*C79</f>
        <v>542</v>
      </c>
      <c r="O79" s="24"/>
      <c r="P79" s="24"/>
      <c r="Q79" s="24"/>
    </row>
    <row r="80" spans="1:17" ht="13.15" customHeight="1" thickBot="1" x14ac:dyDescent="0.3">
      <c r="A80" s="7" t="s">
        <v>22</v>
      </c>
      <c r="B80" s="8" t="s">
        <v>23</v>
      </c>
      <c r="C80" s="36">
        <v>500</v>
      </c>
      <c r="D80" s="9" t="s">
        <v>24</v>
      </c>
      <c r="E80" s="16"/>
      <c r="F80" s="57">
        <f>F66</f>
        <v>5.0000000000000001E-3</v>
      </c>
      <c r="G80" s="27">
        <f t="shared" si="31"/>
        <v>1.0900000000000001</v>
      </c>
      <c r="H80" s="28">
        <f t="shared" si="32"/>
        <v>545</v>
      </c>
      <c r="I80" s="57">
        <f>I66</f>
        <v>5.0000000000000001E-3</v>
      </c>
      <c r="J80" s="27">
        <f t="shared" si="33"/>
        <v>0.52500000000000002</v>
      </c>
      <c r="K80" s="28">
        <f t="shared" si="34"/>
        <v>262.5</v>
      </c>
      <c r="L80" s="57">
        <f>L66</f>
        <v>5.0000000000000001E-3</v>
      </c>
      <c r="M80" s="27">
        <f t="shared" si="35"/>
        <v>2.71</v>
      </c>
      <c r="N80" s="28">
        <f t="shared" si="36"/>
        <v>1355</v>
      </c>
      <c r="O80" s="24"/>
      <c r="P80" s="24"/>
      <c r="Q80" s="24"/>
    </row>
    <row r="81" spans="1:17" ht="13.15" customHeight="1" thickBot="1" x14ac:dyDescent="0.3">
      <c r="A81" s="10" t="s">
        <v>25</v>
      </c>
      <c r="B81" s="8" t="s">
        <v>26</v>
      </c>
      <c r="C81" s="36">
        <v>24</v>
      </c>
      <c r="D81" s="9" t="s">
        <v>27</v>
      </c>
      <c r="E81" s="16"/>
      <c r="F81" s="57">
        <f>F67+F74</f>
        <v>0.01</v>
      </c>
      <c r="G81" s="27">
        <f t="shared" si="31"/>
        <v>2.1800000000000002</v>
      </c>
      <c r="H81" s="28">
        <f t="shared" si="32"/>
        <v>52.320000000000007</v>
      </c>
      <c r="I81" s="57">
        <v>7.0000000000000007E-2</v>
      </c>
      <c r="J81" s="27">
        <f t="shared" si="33"/>
        <v>7.3500000000000005</v>
      </c>
      <c r="K81" s="28">
        <f t="shared" si="34"/>
        <v>176.4</v>
      </c>
      <c r="L81" s="57">
        <v>0.11</v>
      </c>
      <c r="M81" s="27">
        <f t="shared" si="35"/>
        <v>59.62</v>
      </c>
      <c r="N81" s="28">
        <f t="shared" si="36"/>
        <v>1430.8799999999999</v>
      </c>
      <c r="O81" s="24"/>
      <c r="P81" s="24"/>
      <c r="Q81" s="24"/>
    </row>
    <row r="82" spans="1:17" ht="13.15" customHeight="1" thickBot="1" x14ac:dyDescent="0.3">
      <c r="A82" s="59" t="s">
        <v>28</v>
      </c>
      <c r="B82" s="60" t="s">
        <v>29</v>
      </c>
      <c r="C82" s="61">
        <v>5.81</v>
      </c>
      <c r="D82" s="62" t="s">
        <v>30</v>
      </c>
      <c r="E82" s="63"/>
      <c r="F82" s="66">
        <v>6</v>
      </c>
      <c r="G82" s="27">
        <f>G76/F82</f>
        <v>36.333333333333336</v>
      </c>
      <c r="H82" s="28">
        <f>G82*C82</f>
        <v>211.09666666666666</v>
      </c>
      <c r="I82" s="64">
        <v>6</v>
      </c>
      <c r="J82" s="27">
        <f>J76/I82</f>
        <v>17.5</v>
      </c>
      <c r="K82" s="28">
        <f>J82*F82</f>
        <v>105</v>
      </c>
      <c r="L82" s="64">
        <v>4</v>
      </c>
      <c r="M82" s="27">
        <f>M76/L82</f>
        <v>135.5</v>
      </c>
      <c r="N82" s="28">
        <f>M82*I82</f>
        <v>813</v>
      </c>
      <c r="O82" s="65" t="s">
        <v>31</v>
      </c>
      <c r="P82" s="65"/>
      <c r="Q82" s="64" t="s">
        <v>40</v>
      </c>
    </row>
    <row r="83" spans="1:17" ht="13.15" customHeight="1" thickBot="1" x14ac:dyDescent="0.3">
      <c r="A83" s="18" t="s">
        <v>25</v>
      </c>
      <c r="B83" s="19" t="s">
        <v>33</v>
      </c>
      <c r="C83" s="17">
        <v>43</v>
      </c>
      <c r="D83" s="11" t="s">
        <v>34</v>
      </c>
      <c r="E83" s="16"/>
      <c r="F83" s="57">
        <f>F69+F74</f>
        <v>0.02</v>
      </c>
      <c r="G83" s="27">
        <f t="shared" ref="G83:G85" si="37">$G$18*F83</f>
        <v>4.3600000000000003</v>
      </c>
      <c r="H83" s="28">
        <f t="shared" ref="H83:H84" si="38">G83*C83</f>
        <v>187.48000000000002</v>
      </c>
      <c r="I83" s="57">
        <v>0.03</v>
      </c>
      <c r="J83" s="27">
        <f t="shared" ref="J83:J85" si="39">$J$18*I83</f>
        <v>3.15</v>
      </c>
      <c r="K83" s="28">
        <f t="shared" ref="K83:K85" si="40">J83*C83</f>
        <v>135.44999999999999</v>
      </c>
      <c r="L83" s="57">
        <v>0.09</v>
      </c>
      <c r="M83" s="27">
        <f t="shared" ref="M83:M85" si="41">$M$18*L83</f>
        <v>48.78</v>
      </c>
      <c r="N83" s="28">
        <f t="shared" ref="N83:N85" si="42">M83*C83</f>
        <v>2097.54</v>
      </c>
      <c r="O83" s="29"/>
      <c r="P83" s="24"/>
      <c r="Q83" s="24"/>
    </row>
    <row r="84" spans="1:17" ht="13.15" customHeight="1" thickBot="1" x14ac:dyDescent="0.3">
      <c r="A84" s="20" t="s">
        <v>25</v>
      </c>
      <c r="B84" s="21" t="s">
        <v>35</v>
      </c>
      <c r="C84" s="35">
        <v>5</v>
      </c>
      <c r="D84" s="22" t="s">
        <v>36</v>
      </c>
      <c r="E84" s="16"/>
      <c r="F84" s="57">
        <f>F70+F74</f>
        <v>0.02</v>
      </c>
      <c r="G84" s="27">
        <f t="shared" si="37"/>
        <v>4.3600000000000003</v>
      </c>
      <c r="H84" s="28">
        <f t="shared" si="38"/>
        <v>21.8</v>
      </c>
      <c r="I84" s="57">
        <v>0.03</v>
      </c>
      <c r="J84" s="27">
        <f t="shared" si="39"/>
        <v>3.15</v>
      </c>
      <c r="K84" s="28">
        <f t="shared" si="40"/>
        <v>15.75</v>
      </c>
      <c r="L84" s="57">
        <v>0.11</v>
      </c>
      <c r="M84" s="27">
        <f t="shared" si="41"/>
        <v>59.62</v>
      </c>
      <c r="N84" s="28">
        <f t="shared" si="42"/>
        <v>298.09999999999997</v>
      </c>
      <c r="O84" s="24"/>
      <c r="P84" s="24"/>
      <c r="Q84" s="24"/>
    </row>
    <row r="85" spans="1:17" ht="13.15" customHeight="1" thickBot="1" x14ac:dyDescent="0.3">
      <c r="A85" s="7"/>
      <c r="B85" s="8" t="s">
        <v>55</v>
      </c>
      <c r="C85" s="36">
        <v>25</v>
      </c>
      <c r="D85" s="9"/>
      <c r="F85" s="56">
        <f>F71+F74</f>
        <v>0.03</v>
      </c>
      <c r="G85" s="43">
        <f t="shared" si="37"/>
        <v>6.54</v>
      </c>
      <c r="H85" s="39">
        <f>G85*C85</f>
        <v>163.5</v>
      </c>
      <c r="I85" s="56">
        <v>0.02</v>
      </c>
      <c r="J85" s="27">
        <f t="shared" si="39"/>
        <v>2.1</v>
      </c>
      <c r="K85" s="39">
        <f t="shared" si="40"/>
        <v>52.5</v>
      </c>
      <c r="L85" s="56">
        <v>0.35</v>
      </c>
      <c r="M85" s="27">
        <f t="shared" si="41"/>
        <v>189.7</v>
      </c>
      <c r="N85" s="39">
        <f t="shared" si="42"/>
        <v>4742.5</v>
      </c>
      <c r="O85" s="24"/>
      <c r="P85" s="24"/>
      <c r="Q85" s="24"/>
    </row>
    <row r="86" spans="1:17" ht="13.15" customHeight="1" x14ac:dyDescent="0.25">
      <c r="H86" s="30">
        <f>SUM(H78:H85)</f>
        <v>1791.5966666666666</v>
      </c>
      <c r="K86" s="30">
        <f>SUM(K78:K85)</f>
        <v>1041.5999999999999</v>
      </c>
      <c r="N86" s="30">
        <f>SUM(N78:N85)</f>
        <v>12254.619999999999</v>
      </c>
    </row>
    <row r="87" spans="1:17" ht="13.15" customHeight="1" x14ac:dyDescent="0.25">
      <c r="H87" s="30"/>
      <c r="J87" s="23"/>
      <c r="K87" s="30"/>
      <c r="L87" s="23"/>
      <c r="M87" s="23"/>
      <c r="N87" s="30"/>
      <c r="O87" s="24"/>
      <c r="P87" s="24"/>
      <c r="Q87" s="24"/>
    </row>
    <row r="88" spans="1:17" ht="13.15" customHeight="1" x14ac:dyDescent="0.25">
      <c r="H88" s="30"/>
      <c r="J88" s="23"/>
      <c r="K88" s="30"/>
      <c r="L88" s="23"/>
      <c r="M88" s="23"/>
      <c r="N88" s="30"/>
      <c r="O88" s="24"/>
      <c r="P88" s="24"/>
      <c r="Q88" s="24"/>
    </row>
    <row r="89" spans="1:17" ht="13.15" customHeight="1" thickBot="1" x14ac:dyDescent="0.3">
      <c r="A89" s="58" t="s">
        <v>43</v>
      </c>
      <c r="B89" s="58"/>
      <c r="C89" s="58"/>
      <c r="D89" s="44"/>
      <c r="E89" s="45"/>
      <c r="F89" s="46" t="s">
        <v>0</v>
      </c>
      <c r="G89" s="46"/>
      <c r="H89" s="46">
        <v>2021</v>
      </c>
      <c r="I89" s="46" t="s">
        <v>0</v>
      </c>
      <c r="J89" s="47"/>
      <c r="K89" s="46">
        <v>2021</v>
      </c>
      <c r="L89" s="46" t="s">
        <v>0</v>
      </c>
      <c r="M89" s="47"/>
      <c r="N89" s="46">
        <v>2021</v>
      </c>
      <c r="O89" s="44"/>
      <c r="P89" s="44"/>
      <c r="Q89" s="12"/>
    </row>
    <row r="90" spans="1:17" ht="13.15" customHeight="1" thickBot="1" x14ac:dyDescent="0.3">
      <c r="A90" s="1" t="s">
        <v>1</v>
      </c>
      <c r="B90" s="2"/>
      <c r="C90" s="13"/>
      <c r="D90" s="3"/>
      <c r="E90" s="15"/>
      <c r="F90" s="25">
        <f>H101/G90</f>
        <v>15.581000000000001</v>
      </c>
      <c r="G90" s="23">
        <v>1661</v>
      </c>
      <c r="H90" s="23" t="s">
        <v>2</v>
      </c>
      <c r="I90" s="25">
        <f>K101/J90</f>
        <v>2</v>
      </c>
      <c r="J90" s="23">
        <v>288</v>
      </c>
      <c r="K90" s="23" t="s">
        <v>2</v>
      </c>
      <c r="L90" s="25">
        <f>N101/M90</f>
        <v>2</v>
      </c>
      <c r="M90" s="23">
        <v>2147</v>
      </c>
      <c r="N90" s="23" t="s">
        <v>2</v>
      </c>
      <c r="O90" s="49" t="s">
        <v>3</v>
      </c>
      <c r="P90" s="50">
        <f>AVERAGE(F90,I90,L90)</f>
        <v>6.527000000000001</v>
      </c>
      <c r="Q90" s="52"/>
    </row>
    <row r="91" spans="1:17" ht="13.15" customHeight="1" thickBot="1" x14ac:dyDescent="0.3">
      <c r="A91" s="4" t="s">
        <v>4</v>
      </c>
      <c r="B91" s="5" t="s">
        <v>5</v>
      </c>
      <c r="C91" s="14" t="s">
        <v>6</v>
      </c>
      <c r="D91" s="6"/>
      <c r="F91" s="23" t="s">
        <v>8</v>
      </c>
      <c r="G91" s="23" t="s">
        <v>9</v>
      </c>
      <c r="H91" s="23" t="s">
        <v>10</v>
      </c>
      <c r="I91" s="23" t="s">
        <v>11</v>
      </c>
      <c r="J91" s="23" t="s">
        <v>9</v>
      </c>
      <c r="K91" s="23" t="s">
        <v>10</v>
      </c>
      <c r="L91" s="23" t="s">
        <v>12</v>
      </c>
      <c r="M91" s="23" t="s">
        <v>9</v>
      </c>
      <c r="N91" s="23" t="s">
        <v>10</v>
      </c>
      <c r="Q91" s="24"/>
    </row>
    <row r="92" spans="1:17" ht="13.15" customHeight="1" thickBot="1" x14ac:dyDescent="0.3">
      <c r="A92" s="7" t="s">
        <v>13</v>
      </c>
      <c r="B92" s="8" t="s">
        <v>14</v>
      </c>
      <c r="C92" s="36">
        <v>30</v>
      </c>
      <c r="D92" s="9" t="s">
        <v>15</v>
      </c>
      <c r="E92" s="16"/>
      <c r="F92" s="42" t="s">
        <v>44</v>
      </c>
      <c r="G92" s="42">
        <v>0</v>
      </c>
      <c r="H92" s="48">
        <f>G92*C92</f>
        <v>0</v>
      </c>
      <c r="I92" s="42" t="s">
        <v>44</v>
      </c>
      <c r="J92" s="42">
        <v>0</v>
      </c>
      <c r="K92" s="48">
        <f>J92*C92</f>
        <v>0</v>
      </c>
      <c r="L92" s="42"/>
      <c r="M92" s="42"/>
      <c r="N92" s="48">
        <f>M92*C92</f>
        <v>0</v>
      </c>
      <c r="O92" s="24" t="s">
        <v>45</v>
      </c>
      <c r="P92" s="24"/>
      <c r="Q92" s="24"/>
    </row>
    <row r="93" spans="1:17" ht="13.15" customHeight="1" thickBot="1" x14ac:dyDescent="0.3">
      <c r="A93" s="7" t="s">
        <v>16</v>
      </c>
      <c r="B93" s="8" t="s">
        <v>17</v>
      </c>
      <c r="C93" s="36">
        <v>150</v>
      </c>
      <c r="D93" s="9" t="s">
        <v>18</v>
      </c>
      <c r="E93" s="16"/>
      <c r="F93" s="26" t="s">
        <v>44</v>
      </c>
      <c r="G93" s="26">
        <v>0</v>
      </c>
      <c r="H93" s="28">
        <f t="shared" ref="H93:H99" si="43">G93*C93</f>
        <v>0</v>
      </c>
      <c r="I93" s="26" t="s">
        <v>44</v>
      </c>
      <c r="J93" s="26">
        <v>0</v>
      </c>
      <c r="K93" s="28">
        <f t="shared" ref="K93:K99" si="44">J93*C93</f>
        <v>0</v>
      </c>
      <c r="L93" s="26"/>
      <c r="M93" s="26"/>
      <c r="N93" s="28">
        <f t="shared" ref="N93:N99" si="45">M93*C93</f>
        <v>0</v>
      </c>
      <c r="O93" s="24"/>
      <c r="P93" s="24"/>
      <c r="Q93" s="24"/>
    </row>
    <row r="94" spans="1:17" ht="13.15" customHeight="1" thickBot="1" x14ac:dyDescent="0.3">
      <c r="A94" s="7" t="s">
        <v>19</v>
      </c>
      <c r="B94" s="8" t="s">
        <v>20</v>
      </c>
      <c r="C94" s="36">
        <v>200</v>
      </c>
      <c r="D94" s="9" t="s">
        <v>21</v>
      </c>
      <c r="E94" s="16"/>
      <c r="F94" s="26" t="s">
        <v>44</v>
      </c>
      <c r="G94" s="26">
        <v>0</v>
      </c>
      <c r="H94" s="28">
        <f t="shared" si="43"/>
        <v>0</v>
      </c>
      <c r="I94" s="26" t="s">
        <v>44</v>
      </c>
      <c r="J94" s="26">
        <v>0</v>
      </c>
      <c r="K94" s="28">
        <f t="shared" si="44"/>
        <v>0</v>
      </c>
      <c r="L94" s="26"/>
      <c r="M94" s="26"/>
      <c r="N94" s="28">
        <f t="shared" si="45"/>
        <v>0</v>
      </c>
      <c r="O94" s="24"/>
      <c r="P94" s="24"/>
      <c r="Q94" s="24"/>
    </row>
    <row r="95" spans="1:17" ht="13.15" customHeight="1" thickBot="1" x14ac:dyDescent="0.3">
      <c r="A95" s="7" t="s">
        <v>22</v>
      </c>
      <c r="B95" s="8" t="s">
        <v>23</v>
      </c>
      <c r="C95" s="36">
        <v>500</v>
      </c>
      <c r="D95" s="9" t="s">
        <v>24</v>
      </c>
      <c r="E95" s="16"/>
      <c r="F95" s="26" t="s">
        <v>44</v>
      </c>
      <c r="G95" s="26">
        <v>0</v>
      </c>
      <c r="H95" s="28">
        <f t="shared" si="43"/>
        <v>0</v>
      </c>
      <c r="I95" s="26" t="s">
        <v>44</v>
      </c>
      <c r="J95" s="26">
        <v>0</v>
      </c>
      <c r="K95" s="28">
        <f t="shared" si="44"/>
        <v>0</v>
      </c>
      <c r="L95" s="26"/>
      <c r="M95" s="26"/>
      <c r="N95" s="28">
        <f t="shared" si="45"/>
        <v>0</v>
      </c>
      <c r="O95" s="24"/>
      <c r="P95" s="24"/>
      <c r="Q95" s="24"/>
    </row>
    <row r="96" spans="1:17" ht="13.15" customHeight="1" thickBot="1" x14ac:dyDescent="0.3">
      <c r="A96" s="10" t="s">
        <v>25</v>
      </c>
      <c r="B96" s="8" t="s">
        <v>26</v>
      </c>
      <c r="C96" s="36">
        <v>24</v>
      </c>
      <c r="D96" s="9" t="s">
        <v>27</v>
      </c>
      <c r="E96" s="16"/>
      <c r="F96" s="26" t="s">
        <v>44</v>
      </c>
      <c r="G96" s="26">
        <v>0</v>
      </c>
      <c r="H96" s="28">
        <f t="shared" si="43"/>
        <v>0</v>
      </c>
      <c r="I96" s="26" t="s">
        <v>44</v>
      </c>
      <c r="J96" s="26">
        <v>0</v>
      </c>
      <c r="K96" s="28">
        <f t="shared" si="44"/>
        <v>0</v>
      </c>
      <c r="L96" s="26"/>
      <c r="M96" s="26"/>
      <c r="N96" s="28">
        <f t="shared" si="45"/>
        <v>0</v>
      </c>
      <c r="O96" s="24"/>
      <c r="P96" s="24"/>
      <c r="Q96" s="24"/>
    </row>
    <row r="97" spans="1:17" ht="13.15" customHeight="1" thickBot="1" x14ac:dyDescent="0.3">
      <c r="A97" s="59" t="s">
        <v>28</v>
      </c>
      <c r="B97" s="60" t="s">
        <v>29</v>
      </c>
      <c r="C97" s="61">
        <v>5.81</v>
      </c>
      <c r="D97" s="62" t="s">
        <v>30</v>
      </c>
      <c r="E97" s="63"/>
      <c r="F97" s="64">
        <v>10</v>
      </c>
      <c r="G97" s="27">
        <f>G90/F97</f>
        <v>166.1</v>
      </c>
      <c r="H97" s="28">
        <f>G97*C97</f>
        <v>965.04099999999994</v>
      </c>
      <c r="I97" s="64">
        <v>10</v>
      </c>
      <c r="J97" s="27">
        <f>J90/I97</f>
        <v>28.8</v>
      </c>
      <c r="K97" s="28">
        <f>J97*F97</f>
        <v>288</v>
      </c>
      <c r="L97" s="64">
        <v>10</v>
      </c>
      <c r="M97" s="27">
        <f>M90/L97</f>
        <v>214.7</v>
      </c>
      <c r="N97" s="28">
        <f>M97*I97</f>
        <v>2147</v>
      </c>
      <c r="O97" s="65" t="s">
        <v>31</v>
      </c>
      <c r="P97" s="65"/>
      <c r="Q97" s="64" t="s">
        <v>32</v>
      </c>
    </row>
    <row r="98" spans="1:17" ht="13.15" customHeight="1" thickBot="1" x14ac:dyDescent="0.3">
      <c r="A98" s="18" t="s">
        <v>25</v>
      </c>
      <c r="B98" s="19" t="s">
        <v>33</v>
      </c>
      <c r="C98" s="17">
        <v>43</v>
      </c>
      <c r="D98" s="11" t="s">
        <v>34</v>
      </c>
      <c r="E98" s="16"/>
      <c r="F98" s="26" t="s">
        <v>44</v>
      </c>
      <c r="G98" s="26">
        <v>0</v>
      </c>
      <c r="H98" s="28">
        <f t="shared" si="43"/>
        <v>0</v>
      </c>
      <c r="I98" s="26" t="s">
        <v>44</v>
      </c>
      <c r="J98" s="26">
        <v>0</v>
      </c>
      <c r="K98" s="28">
        <f t="shared" si="44"/>
        <v>0</v>
      </c>
      <c r="L98" s="26"/>
      <c r="M98" s="26"/>
      <c r="N98" s="28">
        <f t="shared" si="45"/>
        <v>0</v>
      </c>
      <c r="O98" s="29"/>
      <c r="P98" s="24"/>
      <c r="Q98" s="24"/>
    </row>
    <row r="99" spans="1:17" ht="13.15" customHeight="1" thickBot="1" x14ac:dyDescent="0.3">
      <c r="A99" s="20" t="s">
        <v>25</v>
      </c>
      <c r="B99" s="21" t="s">
        <v>35</v>
      </c>
      <c r="C99" s="35">
        <v>5</v>
      </c>
      <c r="D99" s="22" t="s">
        <v>36</v>
      </c>
      <c r="E99" s="16"/>
      <c r="F99" s="26" t="s">
        <v>44</v>
      </c>
      <c r="G99" s="26">
        <v>0</v>
      </c>
      <c r="H99" s="28">
        <f t="shared" si="43"/>
        <v>0</v>
      </c>
      <c r="I99" s="26" t="s">
        <v>44</v>
      </c>
      <c r="J99" s="26">
        <v>0</v>
      </c>
      <c r="K99" s="28">
        <f t="shared" si="44"/>
        <v>0</v>
      </c>
      <c r="L99" s="26"/>
      <c r="M99" s="26"/>
      <c r="N99" s="28">
        <f t="shared" si="45"/>
        <v>0</v>
      </c>
      <c r="O99" s="24"/>
      <c r="P99" s="24"/>
      <c r="Q99" s="24"/>
    </row>
    <row r="100" spans="1:17" ht="13.15" customHeight="1" thickBot="1" x14ac:dyDescent="0.3">
      <c r="A100" s="7"/>
      <c r="B100" s="8" t="s">
        <v>55</v>
      </c>
      <c r="C100" s="36">
        <v>15</v>
      </c>
      <c r="D100" s="9"/>
      <c r="F100" s="42">
        <v>1</v>
      </c>
      <c r="G100" s="43">
        <f>$G$90*F100</f>
        <v>1661</v>
      </c>
      <c r="H100" s="39">
        <f>G100*C100</f>
        <v>24915</v>
      </c>
      <c r="I100" s="42">
        <v>1</v>
      </c>
      <c r="J100" s="43">
        <f>$J$90*I100</f>
        <v>288</v>
      </c>
      <c r="K100" s="39">
        <f>J100*F100</f>
        <v>288</v>
      </c>
      <c r="L100" s="42">
        <v>1</v>
      </c>
      <c r="M100" s="43">
        <f>$M$90*L100</f>
        <v>2147</v>
      </c>
      <c r="N100" s="39">
        <f>M100*I100</f>
        <v>2147</v>
      </c>
      <c r="O100" s="24" t="s">
        <v>54</v>
      </c>
      <c r="P100" s="24"/>
      <c r="Q100" s="24"/>
    </row>
    <row r="101" spans="1:17" ht="13.15" customHeight="1" x14ac:dyDescent="0.25">
      <c r="H101" s="30">
        <f>SUM(H92:H100)</f>
        <v>25880.041000000001</v>
      </c>
      <c r="J101" s="23"/>
      <c r="K101" s="30">
        <f>SUM(K92:K100)</f>
        <v>576</v>
      </c>
      <c r="L101" s="23"/>
      <c r="M101" s="23"/>
      <c r="N101" s="30">
        <f>SUM(N92:N100)</f>
        <v>4294</v>
      </c>
      <c r="O101" s="24"/>
      <c r="P101" s="24"/>
      <c r="Q101" s="24"/>
    </row>
    <row r="102" spans="1:17" ht="13.15" customHeight="1" x14ac:dyDescent="0.25">
      <c r="H102" s="30"/>
      <c r="J102" s="23"/>
      <c r="K102" s="30"/>
      <c r="L102" s="23"/>
      <c r="M102" s="23"/>
      <c r="N102" s="30"/>
      <c r="O102" s="24"/>
      <c r="P102" s="24"/>
      <c r="Q102" s="24"/>
    </row>
    <row r="103" spans="1:17" ht="13.15" customHeight="1" thickBot="1" x14ac:dyDescent="0.3">
      <c r="A103" s="58" t="s">
        <v>56</v>
      </c>
      <c r="B103" s="58"/>
      <c r="C103" s="58"/>
      <c r="D103" s="44"/>
      <c r="E103" s="45"/>
      <c r="F103" s="46" t="s">
        <v>0</v>
      </c>
      <c r="G103" s="46"/>
      <c r="H103" s="46">
        <v>2021</v>
      </c>
      <c r="I103" s="46" t="s">
        <v>0</v>
      </c>
      <c r="J103" s="47"/>
      <c r="K103" s="46">
        <v>2021</v>
      </c>
      <c r="L103" s="46" t="s">
        <v>0</v>
      </c>
      <c r="M103" s="47"/>
      <c r="N103" s="46">
        <v>2021</v>
      </c>
      <c r="O103" s="44"/>
      <c r="P103" s="44"/>
      <c r="Q103" s="12"/>
    </row>
    <row r="104" spans="1:17" ht="13.15" customHeight="1" thickBot="1" x14ac:dyDescent="0.3">
      <c r="A104" s="1" t="s">
        <v>1</v>
      </c>
      <c r="B104" s="2"/>
      <c r="C104" s="13"/>
      <c r="D104" s="3"/>
      <c r="E104" s="15"/>
      <c r="F104" s="25">
        <f>H115/G104</f>
        <v>8.0809999999999995</v>
      </c>
      <c r="G104" s="23">
        <v>48</v>
      </c>
      <c r="H104" s="23" t="s">
        <v>2</v>
      </c>
      <c r="I104" s="25">
        <f>K115/J104</f>
        <v>1.25</v>
      </c>
      <c r="J104" s="23">
        <v>105</v>
      </c>
      <c r="K104" s="23" t="s">
        <v>2</v>
      </c>
      <c r="L104" s="25">
        <f>N115/M104</f>
        <v>1.5</v>
      </c>
      <c r="M104" s="23">
        <v>398</v>
      </c>
      <c r="N104" s="23" t="s">
        <v>2</v>
      </c>
      <c r="O104" s="49" t="s">
        <v>3</v>
      </c>
      <c r="P104" s="50">
        <f>AVERAGE(F104,I104,L104)</f>
        <v>3.6103333333333332</v>
      </c>
      <c r="Q104" s="52"/>
    </row>
    <row r="105" spans="1:17" ht="13.15" customHeight="1" thickBot="1" x14ac:dyDescent="0.3">
      <c r="A105" s="4" t="s">
        <v>4</v>
      </c>
      <c r="B105" s="5" t="s">
        <v>5</v>
      </c>
      <c r="C105" s="14" t="s">
        <v>6</v>
      </c>
      <c r="D105" s="6"/>
      <c r="F105" s="23" t="s">
        <v>8</v>
      </c>
      <c r="G105" s="23" t="s">
        <v>9</v>
      </c>
      <c r="H105" s="23" t="s">
        <v>10</v>
      </c>
      <c r="I105" s="23" t="s">
        <v>11</v>
      </c>
      <c r="J105" s="23" t="s">
        <v>9</v>
      </c>
      <c r="K105" s="23" t="s">
        <v>10</v>
      </c>
      <c r="L105" s="23" t="s">
        <v>12</v>
      </c>
      <c r="M105" s="23" t="s">
        <v>9</v>
      </c>
      <c r="N105" s="23" t="s">
        <v>10</v>
      </c>
      <c r="Q105" s="24"/>
    </row>
    <row r="106" spans="1:17" ht="13.15" customHeight="1" thickBot="1" x14ac:dyDescent="0.3">
      <c r="A106" s="7" t="s">
        <v>13</v>
      </c>
      <c r="B106" s="8" t="s">
        <v>14</v>
      </c>
      <c r="C106" s="36">
        <v>30</v>
      </c>
      <c r="D106" s="9" t="s">
        <v>15</v>
      </c>
      <c r="E106" s="16"/>
      <c r="F106" s="26" t="s">
        <v>44</v>
      </c>
      <c r="G106" s="26"/>
      <c r="H106" s="28">
        <f>G106*C106</f>
        <v>0</v>
      </c>
      <c r="I106" s="26" t="s">
        <v>44</v>
      </c>
      <c r="J106" s="26"/>
      <c r="K106" s="28">
        <f>J106*C106</f>
        <v>0</v>
      </c>
      <c r="L106" s="26"/>
      <c r="M106" s="26"/>
      <c r="N106" s="28">
        <f>M106*C106</f>
        <v>0</v>
      </c>
      <c r="O106" s="24"/>
      <c r="P106" s="24"/>
      <c r="Q106" s="24"/>
    </row>
    <row r="107" spans="1:17" ht="13.15" customHeight="1" thickBot="1" x14ac:dyDescent="0.3">
      <c r="A107" s="7" t="s">
        <v>16</v>
      </c>
      <c r="B107" s="8" t="s">
        <v>17</v>
      </c>
      <c r="C107" s="36">
        <v>150</v>
      </c>
      <c r="D107" s="9" t="s">
        <v>18</v>
      </c>
      <c r="E107" s="16"/>
      <c r="F107" s="26" t="s">
        <v>44</v>
      </c>
      <c r="G107" s="26"/>
      <c r="H107" s="28">
        <f t="shared" ref="H107:H113" si="46">G107*C107</f>
        <v>0</v>
      </c>
      <c r="I107" s="26" t="s">
        <v>44</v>
      </c>
      <c r="J107" s="26"/>
      <c r="K107" s="28">
        <f t="shared" ref="K107:K113" si="47">J107*C107</f>
        <v>0</v>
      </c>
      <c r="L107" s="26"/>
      <c r="M107" s="26"/>
      <c r="N107" s="28">
        <f t="shared" ref="N107:N113" si="48">M107*C107</f>
        <v>0</v>
      </c>
      <c r="O107" s="24"/>
      <c r="P107" s="24"/>
      <c r="Q107" s="24"/>
    </row>
    <row r="108" spans="1:17" ht="13.15" customHeight="1" thickBot="1" x14ac:dyDescent="0.3">
      <c r="A108" s="7" t="s">
        <v>19</v>
      </c>
      <c r="B108" s="8" t="s">
        <v>20</v>
      </c>
      <c r="C108" s="36">
        <v>200</v>
      </c>
      <c r="D108" s="9" t="s">
        <v>21</v>
      </c>
      <c r="E108" s="16"/>
      <c r="F108" s="26" t="s">
        <v>44</v>
      </c>
      <c r="G108" s="26"/>
      <c r="H108" s="28">
        <f t="shared" si="46"/>
        <v>0</v>
      </c>
      <c r="I108" s="26" t="s">
        <v>44</v>
      </c>
      <c r="J108" s="26"/>
      <c r="K108" s="28">
        <f t="shared" si="47"/>
        <v>0</v>
      </c>
      <c r="L108" s="26"/>
      <c r="M108" s="26"/>
      <c r="N108" s="28">
        <f t="shared" si="48"/>
        <v>0</v>
      </c>
      <c r="O108" s="24"/>
      <c r="P108" s="24"/>
      <c r="Q108" s="24"/>
    </row>
    <row r="109" spans="1:17" ht="13.15" customHeight="1" thickBot="1" x14ac:dyDescent="0.3">
      <c r="A109" s="7" t="s">
        <v>22</v>
      </c>
      <c r="B109" s="8" t="s">
        <v>23</v>
      </c>
      <c r="C109" s="36">
        <v>500</v>
      </c>
      <c r="D109" s="9" t="s">
        <v>24</v>
      </c>
      <c r="E109" s="16"/>
      <c r="F109" s="26" t="s">
        <v>44</v>
      </c>
      <c r="G109" s="26"/>
      <c r="H109" s="28">
        <f t="shared" si="46"/>
        <v>0</v>
      </c>
      <c r="I109" s="26" t="s">
        <v>44</v>
      </c>
      <c r="J109" s="26"/>
      <c r="K109" s="28">
        <f t="shared" si="47"/>
        <v>0</v>
      </c>
      <c r="L109" s="26"/>
      <c r="M109" s="26"/>
      <c r="N109" s="28">
        <f t="shared" si="48"/>
        <v>0</v>
      </c>
      <c r="O109" s="24"/>
      <c r="P109" s="24"/>
      <c r="Q109" s="24"/>
    </row>
    <row r="110" spans="1:17" ht="13.15" customHeight="1" thickBot="1" x14ac:dyDescent="0.3">
      <c r="A110" s="10" t="s">
        <v>25</v>
      </c>
      <c r="B110" s="8" t="s">
        <v>26</v>
      </c>
      <c r="C110" s="36">
        <v>24</v>
      </c>
      <c r="D110" s="9" t="s">
        <v>27</v>
      </c>
      <c r="E110" s="16"/>
      <c r="F110" s="26" t="s">
        <v>44</v>
      </c>
      <c r="G110" s="26"/>
      <c r="H110" s="28">
        <f t="shared" si="46"/>
        <v>0</v>
      </c>
      <c r="I110" s="26" t="s">
        <v>44</v>
      </c>
      <c r="J110" s="26"/>
      <c r="K110" s="28">
        <f t="shared" si="47"/>
        <v>0</v>
      </c>
      <c r="L110" s="26"/>
      <c r="M110" s="26"/>
      <c r="N110" s="28">
        <f t="shared" si="48"/>
        <v>0</v>
      </c>
      <c r="O110" s="24"/>
      <c r="P110" s="24"/>
      <c r="Q110" s="24"/>
    </row>
    <row r="111" spans="1:17" ht="13.15" customHeight="1" thickBot="1" x14ac:dyDescent="0.3">
      <c r="A111" s="59" t="s">
        <v>28</v>
      </c>
      <c r="B111" s="60" t="s">
        <v>29</v>
      </c>
      <c r="C111" s="61">
        <v>5.81</v>
      </c>
      <c r="D111" s="62" t="s">
        <v>30</v>
      </c>
      <c r="E111" s="63"/>
      <c r="F111" s="64">
        <v>10</v>
      </c>
      <c r="G111" s="27">
        <f>G104/F111</f>
        <v>4.8</v>
      </c>
      <c r="H111" s="28">
        <f>G111*C111</f>
        <v>27.887999999999998</v>
      </c>
      <c r="I111" s="64">
        <v>10</v>
      </c>
      <c r="J111" s="27">
        <f>J104/I111</f>
        <v>10.5</v>
      </c>
      <c r="K111" s="28">
        <f>J111*F111</f>
        <v>105</v>
      </c>
      <c r="L111" s="64">
        <v>10</v>
      </c>
      <c r="M111" s="27">
        <f>M104/L111</f>
        <v>39.799999999999997</v>
      </c>
      <c r="N111" s="28">
        <f>M111*I111</f>
        <v>398</v>
      </c>
      <c r="O111" s="65" t="s">
        <v>31</v>
      </c>
      <c r="P111" s="65"/>
      <c r="Q111" s="64" t="s">
        <v>32</v>
      </c>
    </row>
    <row r="112" spans="1:17" ht="13.15" customHeight="1" thickBot="1" x14ac:dyDescent="0.3">
      <c r="A112" s="18" t="s">
        <v>25</v>
      </c>
      <c r="B112" s="19" t="s">
        <v>33</v>
      </c>
      <c r="C112" s="17">
        <v>43</v>
      </c>
      <c r="D112" s="11" t="s">
        <v>34</v>
      </c>
      <c r="E112" s="16"/>
      <c r="F112" s="26" t="s">
        <v>44</v>
      </c>
      <c r="G112" s="26"/>
      <c r="H112" s="28">
        <f t="shared" si="46"/>
        <v>0</v>
      </c>
      <c r="I112" s="26" t="s">
        <v>44</v>
      </c>
      <c r="J112" s="26"/>
      <c r="K112" s="28">
        <f t="shared" si="47"/>
        <v>0</v>
      </c>
      <c r="L112" s="26"/>
      <c r="M112" s="26"/>
      <c r="N112" s="28">
        <f t="shared" si="48"/>
        <v>0</v>
      </c>
      <c r="O112" s="29"/>
      <c r="P112" s="24"/>
      <c r="Q112" s="24"/>
    </row>
    <row r="113" spans="1:17" ht="13.15" customHeight="1" thickBot="1" x14ac:dyDescent="0.3">
      <c r="A113" s="20" t="s">
        <v>25</v>
      </c>
      <c r="B113" s="21" t="s">
        <v>35</v>
      </c>
      <c r="C113" s="35">
        <v>5</v>
      </c>
      <c r="D113" s="22" t="s">
        <v>36</v>
      </c>
      <c r="E113" s="16"/>
      <c r="F113" s="26" t="s">
        <v>44</v>
      </c>
      <c r="G113" s="26"/>
      <c r="H113" s="28">
        <f t="shared" si="46"/>
        <v>0</v>
      </c>
      <c r="I113" s="26" t="s">
        <v>44</v>
      </c>
      <c r="J113" s="26"/>
      <c r="K113" s="28">
        <f t="shared" si="47"/>
        <v>0</v>
      </c>
      <c r="L113" s="26"/>
      <c r="M113" s="26"/>
      <c r="N113" s="28">
        <f t="shared" si="48"/>
        <v>0</v>
      </c>
      <c r="O113" s="24"/>
      <c r="P113" s="24"/>
      <c r="Q113" s="24"/>
    </row>
    <row r="114" spans="1:17" ht="13.15" customHeight="1" thickBot="1" x14ac:dyDescent="0.3">
      <c r="A114" s="7"/>
      <c r="B114" s="8" t="s">
        <v>55</v>
      </c>
      <c r="C114" s="36">
        <v>15</v>
      </c>
      <c r="D114" s="9"/>
      <c r="F114" s="42">
        <v>0.5</v>
      </c>
      <c r="G114" s="43">
        <f>$G$104*F114</f>
        <v>24</v>
      </c>
      <c r="H114" s="39">
        <f>G114*C114</f>
        <v>360</v>
      </c>
      <c r="I114" s="42">
        <v>0.5</v>
      </c>
      <c r="J114" s="43">
        <f>$J$104*I114</f>
        <v>52.5</v>
      </c>
      <c r="K114" s="39">
        <f>J114*F114</f>
        <v>26.25</v>
      </c>
      <c r="L114" s="42">
        <v>1</v>
      </c>
      <c r="M114" s="43">
        <f>$M$104*L114</f>
        <v>398</v>
      </c>
      <c r="N114" s="39">
        <f>M114*I114</f>
        <v>199</v>
      </c>
      <c r="O114" s="24" t="s">
        <v>46</v>
      </c>
      <c r="P114" s="24"/>
      <c r="Q114" s="24"/>
    </row>
    <row r="115" spans="1:17" ht="13.15" customHeight="1" x14ac:dyDescent="0.25">
      <c r="H115" s="30">
        <f>SUM(H106:H114)</f>
        <v>387.88799999999998</v>
      </c>
      <c r="K115" s="30">
        <f>SUM(K106:K114)</f>
        <v>131.25</v>
      </c>
      <c r="N115" s="30">
        <f>SUM(N106:N114)</f>
        <v>597</v>
      </c>
    </row>
    <row r="117" spans="1:17" ht="13.15" customHeight="1" x14ac:dyDescent="0.25">
      <c r="G117" s="24"/>
    </row>
    <row r="118" spans="1:17" ht="13.15" customHeight="1" x14ac:dyDescent="0.25">
      <c r="G118" s="34" t="s">
        <v>47</v>
      </c>
    </row>
    <row r="119" spans="1:17" ht="13.15" customHeight="1" x14ac:dyDescent="0.25">
      <c r="G119" s="34" t="s">
        <v>48</v>
      </c>
      <c r="H119" s="53">
        <v>70000</v>
      </c>
    </row>
    <row r="120" spans="1:17" ht="13.15" customHeight="1" x14ac:dyDescent="0.25">
      <c r="G120" s="34" t="s">
        <v>50</v>
      </c>
      <c r="H120" s="53">
        <v>25000</v>
      </c>
    </row>
    <row r="121" spans="1:17" ht="13.15" customHeight="1" x14ac:dyDescent="0.25">
      <c r="G121" s="34" t="s">
        <v>49</v>
      </c>
      <c r="H121" s="53">
        <v>5000</v>
      </c>
    </row>
    <row r="122" spans="1:17" ht="13.15" customHeight="1" x14ac:dyDescent="0.25">
      <c r="G122" s="24"/>
    </row>
    <row r="123" spans="1:17" ht="13.15" customHeight="1" x14ac:dyDescent="0.25">
      <c r="G123" s="24"/>
    </row>
  </sheetData>
  <mergeCells count="8">
    <mergeCell ref="A103:C103"/>
    <mergeCell ref="A33:C33"/>
    <mergeCell ref="A75:C75"/>
    <mergeCell ref="A3:C3"/>
    <mergeCell ref="A17:C17"/>
    <mergeCell ref="A47:C47"/>
    <mergeCell ref="A61:C61"/>
    <mergeCell ref="A89:C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2022-07-05T02:38:22Z</dcterms:created>
  <dcterms:modified xsi:type="dcterms:W3CDTF">2022-07-05T02:43:15Z</dcterms:modified>
  <cp:category/>
  <cp:contentStatus/>
</cp:coreProperties>
</file>