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caseworksprd.tec.net/1347/DISCOVERY/Library/Staff's 3rd IRRs (Nos. 23-85)/Drafter Workspace/IRR Attachments/IRR 30/"/>
    </mc:Choice>
  </mc:AlternateContent>
  <xr:revisionPtr revIDLastSave="0" documentId="13_ncr:1_{587B8883-5CDA-45E4-A6A7-089167CFA5F6}" xr6:coauthVersionLast="47" xr6:coauthVersionMax="47" xr10:uidLastSave="{00000000-0000-0000-0000-000000000000}"/>
  <bookViews>
    <workbookView xWindow="-120" yWindow="-120" windowWidth="51840" windowHeight="21240" xr2:uid="{56F2A3BA-8F28-4B2A-A239-EBF273EF4F2F}"/>
  </bookViews>
  <sheets>
    <sheet name="IRR 30" sheetId="2" r:id="rId1"/>
  </sheets>
  <definedNames>
    <definedName name="_xlnm.Print_Area" localSheetId="0">'IRR 30'!$A$1:$N$19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3" i="2" l="1"/>
  <c r="J13" i="2"/>
  <c r="G13" i="2"/>
  <c r="F13" i="2"/>
  <c r="E13" i="2"/>
  <c r="D13" i="2"/>
  <c r="D18" i="2" s="1"/>
  <c r="C13" i="2"/>
  <c r="H13" i="2" s="1"/>
  <c r="L13" i="2" s="1"/>
  <c r="H14" i="2"/>
  <c r="L14" i="2" s="1"/>
  <c r="K18" i="2"/>
  <c r="J18" i="2"/>
  <c r="G18" i="2"/>
  <c r="F18" i="2"/>
  <c r="E18" i="2"/>
  <c r="H17" i="2"/>
  <c r="L17" i="2"/>
  <c r="H16" i="2"/>
  <c r="L16" i="2" s="1"/>
  <c r="H15" i="2"/>
  <c r="L15" i="2" s="1"/>
  <c r="H12" i="2"/>
  <c r="L12" i="2" s="1"/>
  <c r="H11" i="2"/>
  <c r="L11" i="2" s="1"/>
  <c r="H10" i="2"/>
  <c r="L10" i="2" s="1"/>
  <c r="C18" i="2" l="1"/>
  <c r="H18" i="2" l="1"/>
</calcChain>
</file>

<file path=xl/sharedStrings.xml><?xml version="1.0" encoding="utf-8"?>
<sst xmlns="http://schemas.openxmlformats.org/spreadsheetml/2006/main" count="63" uniqueCount="36">
  <si>
    <t/>
  </si>
  <si>
    <t>Therms Sold</t>
  </si>
  <si>
    <t>Rate Category</t>
  </si>
  <si>
    <t>THM</t>
  </si>
  <si>
    <t>Small Interruptible Service</t>
  </si>
  <si>
    <t>5 Yr Avg</t>
  </si>
  <si>
    <t>GS4</t>
  </si>
  <si>
    <t>GS5</t>
  </si>
  <si>
    <t>WHS</t>
  </si>
  <si>
    <t>CIST</t>
  </si>
  <si>
    <t>ISLVT</t>
  </si>
  <si>
    <t>IST</t>
  </si>
  <si>
    <t>SITS</t>
  </si>
  <si>
    <t>Wholesale Service</t>
  </si>
  <si>
    <t>General Service 4</t>
  </si>
  <si>
    <t>General Service 5</t>
  </si>
  <si>
    <t>Interruptible Svc Lrg Volume</t>
  </si>
  <si>
    <t>Interruptible Service</t>
  </si>
  <si>
    <t>ACTUAL</t>
  </si>
  <si>
    <t>THERMS</t>
  </si>
  <si>
    <t>PEOPLES GAS SYSTEM</t>
  </si>
  <si>
    <t>STAFF IRR #30</t>
  </si>
  <si>
    <t>% OVER</t>
  </si>
  <si>
    <t>24 Bud / Avg</t>
  </si>
  <si>
    <t>Please see explanation above, as well as the response to OPC's Fourth set of Interrogatories, number 189 bates page 10.</t>
  </si>
  <si>
    <t>The customers in this category have been reclassified to Contract Interruptible Service  - including the power generation customer that ended service in the first quarter of 2021.</t>
  </si>
  <si>
    <t>Usage patterns related to COVID and the economy have caused some General Service 4 customers to increase usage shifting to General Service 5 and others to shift  to General Service 3.  Medical and paving industry gas usage has increased, while others have decreased or remained stable.</t>
  </si>
  <si>
    <t>Please see explanation provided to OPC's Fourth set of Interrogatories, number 191 bates page 12.</t>
  </si>
  <si>
    <t>Projected</t>
  </si>
  <si>
    <t>Contract Interruptible Svc - Transport (excluding power generation)</t>
  </si>
  <si>
    <t>Contract Interruptible Svc - Transport - Power Generation Only</t>
  </si>
  <si>
    <t>LARGE COMMERCIAL / INDUSTRIAL VOLUMES AND REVENUES</t>
  </si>
  <si>
    <t>Total</t>
  </si>
  <si>
    <t>Therm throughput associated with Power Generation can vary significantly from year to year based on many variables.  One customer is no longer a Peoples gas customer and has reduced anticipated throughput associated with Power Generation as of 2021.  Some of the anticipated throughput associated with Power Generation was not included in the MFRs based on the contractual provisions of those customers as they do not impact revenues.  Other than the customer who no longer takes service from Peoples, we anticipate actual throughput to be similar to the 5 year average.</t>
  </si>
  <si>
    <t>*</t>
  </si>
  <si>
    <t>* - Explanations are provided for any variance over 10% as considered a significant deviation from the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</si>
</sst>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5" formatCode="&quot;$&quot;#,##0_);\(&quot;$&quot;#,##0\)"/>
    <numFmt numFmtId="43" formatCode="_(* #,##0.00_);_(* \(#,##0.00\);_(* &quot;-&quot;??_);_(@_)"/>
    <numFmt numFmtId="164" formatCode="###,000"/>
    <numFmt numFmtId="165" formatCode="_(* #,##0_);_(* \(#,##0\);_(* &quot;-&quot;??_);_(@_)"/>
    <numFmt numFmtId="166" formatCode="0.0%"/>
    <numFmt numFmtId="167" formatCode="#,##0;\-#,##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8"/>
      <color theme="0"/>
      <name val="Arial"/>
      <family val="2"/>
    </font>
    <font>
      <sz val="8"/>
      <color rgb="FF000000"/>
      <name val="Verdana"/>
      <family val="2"/>
    </font>
    <font>
      <b/>
      <sz val="8"/>
      <color rgb="FF000000"/>
      <name val="Verdana"/>
      <family val="2"/>
    </font>
    <font>
      <b/>
      <sz val="14"/>
      <color theme="1"/>
      <name val="Calibri"/>
      <family val="2"/>
      <scheme val="minor"/>
    </font>
    <font>
      <sz val="11"/>
      <name val="Arial"/>
      <family val="2"/>
    </font>
  </fonts>
  <fills count="8">
    <fill>
      <patternFill patternType="none"/>
    </fill>
    <fill>
      <patternFill patternType="gray125"/>
    </fill>
    <fill>
      <patternFill patternType="solid">
        <fgColor rgb="FF001F5C"/>
        <bgColor theme="3" tint="-0.499984740745262"/>
      </patternFill>
    </fill>
    <fill>
      <gradientFill degree="90">
        <stop position="0">
          <color rgb="FFDDE2E7"/>
        </stop>
        <stop position="1">
          <color rgb="FFCED3D8"/>
        </stop>
      </gradientFill>
    </fill>
    <fill>
      <patternFill patternType="solid">
        <fgColor theme="5" tint="0.39994506668294322"/>
        <bgColor rgb="FF000000"/>
      </patternFill>
    </fill>
    <fill>
      <patternFill patternType="solid">
        <fgColor theme="5" tint="0.39994506668294322"/>
        <bgColor rgb="FFFFFFFF"/>
      </patternFill>
    </fill>
    <fill>
      <patternFill patternType="solid">
        <fgColor theme="4" tint="0.79998168889431442"/>
        <bgColor indexed="64"/>
      </patternFill>
    </fill>
    <fill>
      <patternFill patternType="solid">
        <fgColor theme="5" tint="0.79998168889431442"/>
        <bgColor indexed="64"/>
      </patternFill>
    </fill>
  </fills>
  <borders count="13">
    <border>
      <left/>
      <right/>
      <top/>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rgb="FF808080"/>
      </right>
      <top style="thin">
        <color theme="3" tint="-0.24994659260841701"/>
      </top>
      <bottom style="thin">
        <color rgb="FF808080"/>
      </bottom>
      <diagonal/>
    </border>
    <border>
      <left style="thin">
        <color rgb="FF808080"/>
      </left>
      <right style="thin">
        <color theme="3" tint="-0.24994659260841701"/>
      </right>
      <top style="thin">
        <color theme="3" tint="-0.24994659260841701"/>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style="thin">
        <color rgb="FF808080"/>
      </right>
      <top style="thin">
        <color rgb="FF808080"/>
      </top>
      <bottom style="thin">
        <color theme="3" tint="-0.24994659260841701"/>
      </bottom>
      <diagonal/>
    </border>
    <border>
      <left style="thin">
        <color rgb="FF808080"/>
      </left>
      <right style="thin">
        <color theme="3" tint="-0.24994659260841701"/>
      </right>
      <top style="thin">
        <color rgb="FF808080"/>
      </top>
      <bottom style="thin">
        <color theme="3" tint="-0.24994659260841701"/>
      </bottom>
      <diagonal/>
    </border>
    <border>
      <left style="hair">
        <color rgb="FFC0C0C0"/>
      </left>
      <right style="hair">
        <color rgb="FFC0C0C0"/>
      </right>
      <top style="hair">
        <color rgb="FFC0C0C0"/>
      </top>
      <bottom style="hair">
        <color rgb="FFC0C0C0"/>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style="thin">
        <color indexed="64"/>
      </bottom>
      <diagonal/>
    </border>
    <border>
      <left style="thin">
        <color theme="3" tint="-0.24994659260841701"/>
      </left>
      <right/>
      <top style="thin">
        <color theme="3" tint="-0.24994659260841701"/>
      </top>
      <bottom style="thin">
        <color theme="3" tint="-0.24994659260841701"/>
      </bottom>
      <diagonal/>
    </border>
    <border>
      <left style="thin">
        <color theme="3" tint="-0.24994659260841701"/>
      </left>
      <right/>
      <top style="thin">
        <color theme="3" tint="-0.24994659260841701"/>
      </top>
      <bottom style="thin">
        <color indexed="64"/>
      </bottom>
      <diagonal/>
    </border>
    <border>
      <left style="thin">
        <color theme="3" tint="-0.24994659260841701"/>
      </left>
      <right style="thin">
        <color theme="3" tint="-0.24994659260841701"/>
      </right>
      <top style="thin">
        <color theme="3" tint="-0.24994659260841701"/>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9" fontId="3" fillId="2" borderId="1">
      <alignment horizontal="left" vertical="center" wrapText="1" indent="1"/>
    </xf>
    <xf numFmtId="164" fontId="4" fillId="3" borderId="4" applyNumberFormat="0" applyProtection="0">
      <alignment horizontal="left" vertical="center" wrapText="1" indent="1"/>
    </xf>
    <xf numFmtId="164" fontId="4" fillId="0" borderId="7" applyNumberFormat="0" applyAlignment="0" applyProtection="0">
      <alignment horizontal="right" vertical="center" indent="1"/>
    </xf>
    <xf numFmtId="0" fontId="5" fillId="4" borderId="1" applyNumberFormat="0" applyAlignment="0" applyProtection="0">
      <alignment horizontal="left" vertical="center" indent="1"/>
    </xf>
    <xf numFmtId="164" fontId="5" fillId="5" borderId="8" applyNumberFormat="0" applyAlignment="0" applyProtection="0">
      <alignment horizontal="right" vertical="center" indent="1"/>
    </xf>
  </cellStyleXfs>
  <cellXfs count="36">
    <xf numFmtId="0" fontId="0" fillId="0" borderId="0" xfId="0"/>
    <xf numFmtId="49" fontId="3" fillId="2" borderId="2" xfId="3" quotePrefix="1" applyBorder="1">
      <alignment horizontal="left" vertical="center" wrapText="1" indent="1"/>
    </xf>
    <xf numFmtId="49" fontId="3" fillId="2" borderId="3" xfId="3" quotePrefix="1" applyBorder="1">
      <alignment horizontal="left" vertical="center" wrapText="1" indent="1"/>
    </xf>
    <xf numFmtId="0" fontId="4" fillId="3" borderId="4" xfId="4" quotePrefix="1" applyNumberFormat="1">
      <alignment horizontal="left" vertical="center" wrapText="1" indent="1"/>
    </xf>
    <xf numFmtId="49" fontId="3" fillId="2" borderId="5" xfId="3" quotePrefix="1" applyBorder="1">
      <alignment horizontal="left" vertical="center" wrapText="1" indent="1"/>
    </xf>
    <xf numFmtId="49" fontId="3" fillId="2" borderId="6" xfId="3" quotePrefix="1" applyBorder="1">
      <alignment horizontal="left" vertical="center" wrapText="1" indent="1"/>
    </xf>
    <xf numFmtId="0" fontId="2" fillId="6" borderId="0" xfId="0" applyFont="1" applyFill="1" applyAlignment="1">
      <alignment horizontal="center"/>
    </xf>
    <xf numFmtId="0" fontId="0" fillId="6" borderId="0" xfId="0" applyFill="1" applyAlignment="1">
      <alignment horizontal="centerContinuous"/>
    </xf>
    <xf numFmtId="0" fontId="2" fillId="6" borderId="0" xfId="0" applyFont="1" applyFill="1" applyAlignment="1">
      <alignment horizontal="centerContinuous"/>
    </xf>
    <xf numFmtId="0" fontId="2" fillId="7" borderId="0" xfId="0" applyFont="1" applyFill="1" applyAlignment="1">
      <alignment horizontal="center"/>
    </xf>
    <xf numFmtId="0" fontId="2" fillId="7" borderId="0" xfId="0" applyFont="1" applyFill="1" applyAlignment="1">
      <alignment horizontal="centerContinuous"/>
    </xf>
    <xf numFmtId="0" fontId="5" fillId="3" borderId="0" xfId="4" applyNumberFormat="1" applyFont="1" applyBorder="1">
      <alignment horizontal="left" vertical="center" wrapText="1" indent="1"/>
    </xf>
    <xf numFmtId="5" fontId="0" fillId="0" borderId="0" xfId="0" applyNumberFormat="1"/>
    <xf numFmtId="0" fontId="4" fillId="3" borderId="4" xfId="4" quotePrefix="1" applyNumberFormat="1" applyAlignment="1">
      <alignment horizontal="center" vertical="center" wrapText="1"/>
    </xf>
    <xf numFmtId="0" fontId="6" fillId="0" borderId="0" xfId="0" applyFont="1"/>
    <xf numFmtId="0" fontId="5" fillId="0" borderId="0" xfId="4" applyNumberFormat="1" applyFont="1" applyFill="1" applyBorder="1">
      <alignment horizontal="left" vertical="center" wrapText="1" indent="1"/>
    </xf>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centerContinuous"/>
    </xf>
    <xf numFmtId="49" fontId="3" fillId="0" borderId="0" xfId="3" quotePrefix="1" applyFill="1" applyBorder="1">
      <alignment horizontal="left" vertical="center" wrapText="1" indent="1"/>
    </xf>
    <xf numFmtId="0" fontId="4" fillId="0" borderId="0" xfId="4" quotePrefix="1" applyNumberFormat="1" applyFill="1" applyBorder="1">
      <alignment horizontal="left" vertical="center" wrapText="1" indent="1"/>
    </xf>
    <xf numFmtId="9" fontId="4" fillId="0" borderId="0" xfId="4" quotePrefix="1" applyNumberFormat="1" applyFill="1" applyBorder="1" applyAlignment="1">
      <alignment horizontal="center" vertical="center" wrapText="1"/>
    </xf>
    <xf numFmtId="166" fontId="0" fillId="0" borderId="0" xfId="2" applyNumberFormat="1" applyFont="1" applyFill="1" applyBorder="1"/>
    <xf numFmtId="165" fontId="0" fillId="0" borderId="0" xfId="1" applyNumberFormat="1" applyFont="1" applyFill="1" applyBorder="1"/>
    <xf numFmtId="43" fontId="0" fillId="0" borderId="0" xfId="0" applyNumberFormat="1"/>
    <xf numFmtId="43" fontId="2" fillId="0" borderId="0" xfId="0" applyNumberFormat="1" applyFont="1" applyAlignment="1">
      <alignment horizontal="center"/>
    </xf>
    <xf numFmtId="0" fontId="4" fillId="3" borderId="10" xfId="4" quotePrefix="1" applyNumberFormat="1" applyBorder="1">
      <alignment horizontal="left" vertical="center" wrapText="1" indent="1"/>
    </xf>
    <xf numFmtId="0" fontId="4" fillId="3" borderId="11" xfId="4" quotePrefix="1" applyNumberFormat="1" applyBorder="1">
      <alignment horizontal="left" vertical="center" wrapText="1" indent="1"/>
    </xf>
    <xf numFmtId="9" fontId="4" fillId="3" borderId="12" xfId="4" quotePrefix="1" applyNumberFormat="1" applyBorder="1" applyAlignment="1">
      <alignment horizontal="center" vertical="center" wrapText="1"/>
    </xf>
    <xf numFmtId="0" fontId="0" fillId="0" borderId="9" xfId="0" applyBorder="1"/>
    <xf numFmtId="166" fontId="0" fillId="0" borderId="9" xfId="2" applyNumberFormat="1" applyFont="1" applyBorder="1"/>
    <xf numFmtId="0" fontId="0" fillId="0" borderId="9" xfId="0" applyBorder="1" applyAlignment="1">
      <alignment wrapText="1"/>
    </xf>
    <xf numFmtId="0" fontId="4" fillId="3" borderId="12" xfId="4" quotePrefix="1" applyNumberFormat="1" applyBorder="1" applyAlignment="1">
      <alignment horizontal="center" vertical="center" wrapText="1"/>
    </xf>
    <xf numFmtId="167" fontId="4" fillId="0" borderId="9" xfId="5" applyNumberFormat="1" applyBorder="1" applyAlignment="1">
      <alignment wrapText="1"/>
    </xf>
    <xf numFmtId="167" fontId="0" fillId="0" borderId="9" xfId="0" applyNumberFormat="1" applyBorder="1"/>
    <xf numFmtId="49" fontId="7" fillId="0" borderId="0" xfId="3" quotePrefix="1" applyFont="1" applyFill="1" applyBorder="1">
      <alignment horizontal="left" vertical="center" wrapText="1" indent="1"/>
    </xf>
  </cellXfs>
  <cellStyles count="8">
    <cellStyle name="Comma" xfId="1" builtinId="3"/>
    <cellStyle name="Normal" xfId="0" builtinId="0"/>
    <cellStyle name="Percent" xfId="2" builtinId="5"/>
    <cellStyle name="SAPDataCell" xfId="5" xr:uid="{41891AC3-C7C5-4018-A34D-D7A530F8E14D}"/>
    <cellStyle name="SAPDataTotalCell" xfId="7" xr:uid="{1D81B183-4864-48B0-9A8A-707C3F59B3D3}"/>
    <cellStyle name="SAPDimensionCell" xfId="3" xr:uid="{92E13DBD-C18C-4B05-893F-8C4F7741F92C}"/>
    <cellStyle name="SAPMemberCell" xfId="4" xr:uid="{8DEAA306-9774-4F1D-8805-C6C92EE116E8}"/>
    <cellStyle name="SAPMemberTotalCell" xfId="6" xr:uid="{8DB6844B-1297-4860-9E50-F4D725656B21}"/>
  </cellStyles>
  <dxfs count="0"/>
  <tableStyles count="1" defaultTableStyle="TableStyleMedium2" defaultPivotStyle="PivotStyleLight16">
    <tableStyle name="Invisible" pivot="0" table="0" count="0" xr9:uid="{DD4D4A60-BF09-4868-91FB-DE481A4BD9D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644EE-2263-443D-9AA5-25CFC00547FA}">
  <sheetPr>
    <pageSetUpPr fitToPage="1"/>
  </sheetPr>
  <dimension ref="A1:N29"/>
  <sheetViews>
    <sheetView showGridLines="0" tabSelected="1" zoomScale="145" zoomScaleNormal="145" workbookViewId="0">
      <selection activeCell="J21" sqref="J21"/>
    </sheetView>
  </sheetViews>
  <sheetFormatPr defaultRowHeight="15" x14ac:dyDescent="0.25"/>
  <cols>
    <col min="1" max="1" width="14.140625" customWidth="1"/>
    <col min="2" max="2" width="31.85546875" customWidth="1"/>
    <col min="3" max="3" width="13.28515625" bestFit="1" customWidth="1"/>
    <col min="4" max="4" width="14.42578125" customWidth="1"/>
    <col min="5" max="5" width="13.28515625" bestFit="1" customWidth="1"/>
    <col min="6" max="8" width="14.140625" bestFit="1" customWidth="1"/>
    <col min="9" max="9" width="2.5703125" customWidth="1"/>
    <col min="10" max="11" width="14.140625" bestFit="1" customWidth="1"/>
    <col min="12" max="12" width="11.28515625" customWidth="1"/>
    <col min="13" max="13" width="3.28515625" customWidth="1"/>
    <col min="14" max="14" width="66" customWidth="1"/>
    <col min="15" max="15" width="15.140625" bestFit="1" customWidth="1"/>
  </cols>
  <sheetData>
    <row r="1" spans="1:14" ht="18.75" x14ac:dyDescent="0.3">
      <c r="A1" s="14" t="s">
        <v>20</v>
      </c>
    </row>
    <row r="2" spans="1:14" ht="18.75" x14ac:dyDescent="0.3">
      <c r="A2" s="14" t="s">
        <v>21</v>
      </c>
    </row>
    <row r="3" spans="1:14" ht="18.75" x14ac:dyDescent="0.3">
      <c r="A3" s="14" t="s">
        <v>31</v>
      </c>
    </row>
    <row r="4" spans="1:14" x14ac:dyDescent="0.25">
      <c r="C4" s="24"/>
      <c r="G4" s="24"/>
    </row>
    <row r="6" spans="1:14" x14ac:dyDescent="0.25">
      <c r="C6" s="8" t="s">
        <v>18</v>
      </c>
      <c r="D6" s="7"/>
      <c r="E6" s="7"/>
      <c r="F6" s="7"/>
      <c r="G6" s="7"/>
      <c r="H6" s="7"/>
      <c r="J6" s="10" t="s">
        <v>28</v>
      </c>
      <c r="K6" s="10"/>
      <c r="L6" s="10" t="s">
        <v>22</v>
      </c>
    </row>
    <row r="7" spans="1:14" x14ac:dyDescent="0.25">
      <c r="A7" s="11" t="s">
        <v>19</v>
      </c>
      <c r="C7" s="6">
        <v>2018</v>
      </c>
      <c r="D7" s="6">
        <v>2019</v>
      </c>
      <c r="E7" s="6">
        <v>2020</v>
      </c>
      <c r="F7" s="6">
        <v>2021</v>
      </c>
      <c r="G7" s="6">
        <v>2022</v>
      </c>
      <c r="H7" s="6" t="s">
        <v>5</v>
      </c>
      <c r="J7" s="9">
        <v>2023</v>
      </c>
      <c r="K7" s="9">
        <v>2024</v>
      </c>
      <c r="L7" s="9" t="s">
        <v>5</v>
      </c>
    </row>
    <row r="8" spans="1:14" x14ac:dyDescent="0.25">
      <c r="A8" s="1" t="s">
        <v>0</v>
      </c>
      <c r="B8" s="2" t="s">
        <v>0</v>
      </c>
      <c r="C8" s="13" t="s">
        <v>1</v>
      </c>
      <c r="D8" s="13" t="s">
        <v>1</v>
      </c>
      <c r="E8" s="13" t="s">
        <v>1</v>
      </c>
      <c r="F8" s="13" t="s">
        <v>1</v>
      </c>
      <c r="G8" s="13" t="s">
        <v>1</v>
      </c>
      <c r="H8" s="13" t="s">
        <v>1</v>
      </c>
      <c r="I8" s="17"/>
      <c r="J8" s="13" t="s">
        <v>1</v>
      </c>
      <c r="K8" s="13" t="s">
        <v>1</v>
      </c>
      <c r="L8" s="13" t="s">
        <v>1</v>
      </c>
    </row>
    <row r="9" spans="1:14" ht="28.9" customHeight="1" x14ac:dyDescent="0.25">
      <c r="A9" s="4" t="s">
        <v>2</v>
      </c>
      <c r="B9" s="5" t="s">
        <v>0</v>
      </c>
      <c r="C9" s="32" t="s">
        <v>3</v>
      </c>
      <c r="D9" s="32" t="s">
        <v>3</v>
      </c>
      <c r="E9" s="32" t="s">
        <v>3</v>
      </c>
      <c r="F9" s="32" t="s">
        <v>3</v>
      </c>
      <c r="G9" s="32" t="s">
        <v>3</v>
      </c>
      <c r="H9" s="32" t="s">
        <v>3</v>
      </c>
      <c r="I9" s="17"/>
      <c r="J9" s="32" t="s">
        <v>3</v>
      </c>
      <c r="K9" s="32" t="s">
        <v>3</v>
      </c>
      <c r="L9" s="28" t="s">
        <v>23</v>
      </c>
    </row>
    <row r="10" spans="1:14" ht="58.5" customHeight="1" x14ac:dyDescent="0.25">
      <c r="A10" s="3" t="s">
        <v>6</v>
      </c>
      <c r="B10" s="26" t="s">
        <v>14</v>
      </c>
      <c r="C10" s="33">
        <v>68767987.400000006</v>
      </c>
      <c r="D10" s="33">
        <v>71909864.5</v>
      </c>
      <c r="E10" s="33">
        <v>70802656.5</v>
      </c>
      <c r="F10" s="33">
        <v>67825912.5</v>
      </c>
      <c r="G10" s="33">
        <v>58694889</v>
      </c>
      <c r="H10" s="33">
        <f t="shared" ref="H10:H18" si="0">AVERAGE(C10:G10)</f>
        <v>67600261.979999989</v>
      </c>
      <c r="I10" s="34"/>
      <c r="J10" s="33">
        <v>55476415.933270395</v>
      </c>
      <c r="K10" s="33">
        <v>55651415.933270596</v>
      </c>
      <c r="L10" s="30">
        <f>(+K10-H10)/H10</f>
        <v>-0.17675739260100121</v>
      </c>
      <c r="M10" s="29" t="s">
        <v>34</v>
      </c>
      <c r="N10" s="31" t="s">
        <v>26</v>
      </c>
    </row>
    <row r="11" spans="1:14" ht="30" x14ac:dyDescent="0.25">
      <c r="A11" s="3" t="s">
        <v>7</v>
      </c>
      <c r="B11" s="26" t="s">
        <v>15</v>
      </c>
      <c r="C11" s="33">
        <v>131120324.5</v>
      </c>
      <c r="D11" s="33">
        <v>135614192.09999999</v>
      </c>
      <c r="E11" s="33">
        <v>133839074.8</v>
      </c>
      <c r="F11" s="33">
        <v>146461738.90000001</v>
      </c>
      <c r="G11" s="33">
        <v>162252364.69999999</v>
      </c>
      <c r="H11" s="33">
        <f t="shared" si="0"/>
        <v>141857539</v>
      </c>
      <c r="I11" s="34"/>
      <c r="J11" s="33">
        <v>165683147.66333649</v>
      </c>
      <c r="K11" s="33">
        <v>168533147.70333648</v>
      </c>
      <c r="L11" s="30">
        <f t="shared" ref="L11:L17" si="1">(+K11-H11)/H11</f>
        <v>0.18804505485842721</v>
      </c>
      <c r="M11" s="29" t="s">
        <v>34</v>
      </c>
      <c r="N11" s="31" t="s">
        <v>24</v>
      </c>
    </row>
    <row r="12" spans="1:14" ht="30" x14ac:dyDescent="0.25">
      <c r="A12" s="3" t="s">
        <v>8</v>
      </c>
      <c r="B12" s="26" t="s">
        <v>13</v>
      </c>
      <c r="C12" s="33">
        <v>3821219.2</v>
      </c>
      <c r="D12" s="33">
        <v>4037903.5</v>
      </c>
      <c r="E12" s="33">
        <v>4221541.3</v>
      </c>
      <c r="F12" s="33">
        <v>4914046.0999999996</v>
      </c>
      <c r="G12" s="33">
        <v>4907053.8</v>
      </c>
      <c r="H12" s="33">
        <f t="shared" si="0"/>
        <v>4380352.78</v>
      </c>
      <c r="I12" s="34"/>
      <c r="J12" s="33">
        <v>2636519.2385136001</v>
      </c>
      <c r="K12" s="33">
        <v>2636519.2385136001</v>
      </c>
      <c r="L12" s="30">
        <f t="shared" si="1"/>
        <v>-0.39810344715806201</v>
      </c>
      <c r="M12" s="29" t="s">
        <v>34</v>
      </c>
      <c r="N12" s="31" t="s">
        <v>27</v>
      </c>
    </row>
    <row r="13" spans="1:14" ht="31.5" x14ac:dyDescent="0.25">
      <c r="A13" s="3" t="s">
        <v>9</v>
      </c>
      <c r="B13" s="26" t="s">
        <v>29</v>
      </c>
      <c r="C13" s="33">
        <f>910161157.5-C14</f>
        <v>118663417.9000001</v>
      </c>
      <c r="D13" s="33">
        <f>1114343307.6-D14</f>
        <v>261829460.5999999</v>
      </c>
      <c r="E13" s="33">
        <f>1234804503-E14</f>
        <v>279944435</v>
      </c>
      <c r="F13" s="33">
        <f>1088440987.7-F14</f>
        <v>272748231.70000005</v>
      </c>
      <c r="G13" s="33">
        <f>1052334068.4-G14</f>
        <v>229993958.39999998</v>
      </c>
      <c r="H13" s="33">
        <f t="shared" si="0"/>
        <v>232635900.71999997</v>
      </c>
      <c r="I13" s="34"/>
      <c r="J13" s="33">
        <f>854738672.755753-J14</f>
        <v>233401581.82934284</v>
      </c>
      <c r="K13" s="33">
        <f>855722006.089086-K14</f>
        <v>234384915.08908606</v>
      </c>
      <c r="L13" s="30">
        <f t="shared" si="1"/>
        <v>7.5182478872476196E-3</v>
      </c>
      <c r="M13" s="29" t="s">
        <v>34</v>
      </c>
      <c r="N13" s="31"/>
    </row>
    <row r="14" spans="1:14" ht="135" x14ac:dyDescent="0.25">
      <c r="A14" s="3" t="s">
        <v>9</v>
      </c>
      <c r="B14" s="26" t="s">
        <v>30</v>
      </c>
      <c r="C14" s="33">
        <v>791497739.5999999</v>
      </c>
      <c r="D14" s="33">
        <v>852513847</v>
      </c>
      <c r="E14" s="33">
        <v>954860068</v>
      </c>
      <c r="F14" s="33">
        <v>815692756</v>
      </c>
      <c r="G14" s="33">
        <v>822340110</v>
      </c>
      <c r="H14" s="33">
        <f t="shared" si="0"/>
        <v>847380904.12</v>
      </c>
      <c r="I14" s="34"/>
      <c r="J14" s="33">
        <v>621337090.9264102</v>
      </c>
      <c r="K14" s="33">
        <v>621337091</v>
      </c>
      <c r="L14" s="30">
        <f t="shared" si="1"/>
        <v>-0.26675584972586225</v>
      </c>
      <c r="M14" s="29" t="s">
        <v>34</v>
      </c>
      <c r="N14" s="31" t="s">
        <v>33</v>
      </c>
    </row>
    <row r="15" spans="1:14" ht="45" x14ac:dyDescent="0.25">
      <c r="A15" s="3" t="s">
        <v>10</v>
      </c>
      <c r="B15" s="26" t="s">
        <v>16</v>
      </c>
      <c r="C15" s="33">
        <v>73286991.200000003</v>
      </c>
      <c r="D15" s="33">
        <v>4906710</v>
      </c>
      <c r="E15" s="33">
        <v>0</v>
      </c>
      <c r="F15" s="33">
        <v>0</v>
      </c>
      <c r="G15" s="33">
        <v>0</v>
      </c>
      <c r="H15" s="33">
        <f t="shared" si="0"/>
        <v>15638740.24</v>
      </c>
      <c r="I15" s="34"/>
      <c r="J15" s="33">
        <v>0</v>
      </c>
      <c r="K15" s="33">
        <v>0</v>
      </c>
      <c r="L15" s="30">
        <f t="shared" si="1"/>
        <v>-1</v>
      </c>
      <c r="M15" s="29" t="s">
        <v>34</v>
      </c>
      <c r="N15" s="31" t="s">
        <v>25</v>
      </c>
    </row>
    <row r="16" spans="1:14" x14ac:dyDescent="0.25">
      <c r="A16" s="3" t="s">
        <v>11</v>
      </c>
      <c r="B16" s="26" t="s">
        <v>17</v>
      </c>
      <c r="C16" s="33">
        <v>99771486.200000003</v>
      </c>
      <c r="D16" s="33">
        <v>120869202.8</v>
      </c>
      <c r="E16" s="33">
        <v>138033624</v>
      </c>
      <c r="F16" s="33">
        <v>141411963.20000002</v>
      </c>
      <c r="G16" s="33">
        <v>154260771.5</v>
      </c>
      <c r="H16" s="33">
        <f t="shared" si="0"/>
        <v>130869409.54000001</v>
      </c>
      <c r="I16" s="34"/>
      <c r="J16" s="33">
        <v>143092613.50389999</v>
      </c>
      <c r="K16" s="33">
        <v>143092613.50389999</v>
      </c>
      <c r="L16" s="30">
        <f t="shared" si="1"/>
        <v>9.3400008503621956E-2</v>
      </c>
      <c r="M16" s="29" t="s">
        <v>34</v>
      </c>
      <c r="N16" s="31"/>
    </row>
    <row r="17" spans="1:14" x14ac:dyDescent="0.25">
      <c r="A17" s="3" t="s">
        <v>12</v>
      </c>
      <c r="B17" s="26" t="s">
        <v>4</v>
      </c>
      <c r="C17" s="33">
        <v>69301232.699999988</v>
      </c>
      <c r="D17" s="33">
        <v>42267200.5</v>
      </c>
      <c r="E17" s="33">
        <v>42066501.699999996</v>
      </c>
      <c r="F17" s="33">
        <v>41723563.899999999</v>
      </c>
      <c r="G17" s="33">
        <v>44574066.700000003</v>
      </c>
      <c r="H17" s="33">
        <f t="shared" si="0"/>
        <v>47986513.100000001</v>
      </c>
      <c r="I17" s="34"/>
      <c r="J17" s="33">
        <v>44229423.157939702</v>
      </c>
      <c r="K17" s="33">
        <v>44229423.157939702</v>
      </c>
      <c r="L17" s="30">
        <f t="shared" si="1"/>
        <v>-7.8294706144429127E-2</v>
      </c>
      <c r="M17" s="29" t="s">
        <v>34</v>
      </c>
      <c r="N17" s="31"/>
    </row>
    <row r="18" spans="1:14" x14ac:dyDescent="0.25">
      <c r="A18" s="3" t="s">
        <v>32</v>
      </c>
      <c r="B18" s="27" t="s">
        <v>32</v>
      </c>
      <c r="C18" s="33">
        <f>SUM(C10:C17)</f>
        <v>1356230398.7</v>
      </c>
      <c r="D18" s="33">
        <f t="shared" ref="D18:G18" si="2">SUM(D10:D17)</f>
        <v>1493948380.9999998</v>
      </c>
      <c r="E18" s="33">
        <f t="shared" si="2"/>
        <v>1623767901.3</v>
      </c>
      <c r="F18" s="33">
        <f t="shared" si="2"/>
        <v>1490778212.3000002</v>
      </c>
      <c r="G18" s="33">
        <f t="shared" si="2"/>
        <v>1477023214.1000001</v>
      </c>
      <c r="H18" s="33">
        <f t="shared" si="0"/>
        <v>1488349621.48</v>
      </c>
      <c r="I18" s="34"/>
      <c r="J18" s="33">
        <f t="shared" ref="J18:K18" si="3">SUM(J10:J17)</f>
        <v>1265856792.2527132</v>
      </c>
      <c r="K18" s="33">
        <f t="shared" si="3"/>
        <v>1269865125.6260464</v>
      </c>
      <c r="L18" s="30"/>
      <c r="M18" s="29"/>
      <c r="N18" s="31"/>
    </row>
    <row r="20" spans="1:14" x14ac:dyDescent="0.25">
      <c r="A20" s="15"/>
      <c r="C20" s="16"/>
      <c r="D20" s="16"/>
      <c r="E20" s="16"/>
      <c r="F20" s="16"/>
      <c r="G20" s="16"/>
      <c r="H20" s="25"/>
      <c r="J20" s="25"/>
      <c r="K20" s="16"/>
      <c r="L20" s="18"/>
    </row>
    <row r="21" spans="1:14" ht="33.75" customHeight="1" x14ac:dyDescent="0.25">
      <c r="A21" s="19"/>
      <c r="B21" s="35" t="s">
        <v>35</v>
      </c>
      <c r="C21" s="35"/>
      <c r="D21" s="35"/>
      <c r="E21" s="35"/>
      <c r="F21" s="20"/>
      <c r="G21" s="20"/>
      <c r="H21" s="20"/>
      <c r="J21" s="20"/>
      <c r="K21" s="20"/>
      <c r="L21" s="21"/>
    </row>
    <row r="22" spans="1:14" x14ac:dyDescent="0.25">
      <c r="A22" s="20"/>
      <c r="B22" s="20"/>
      <c r="C22" s="12"/>
      <c r="D22" s="12"/>
      <c r="E22" s="12"/>
      <c r="F22" s="12"/>
      <c r="G22" s="12"/>
      <c r="H22" s="12"/>
      <c r="J22" s="12"/>
      <c r="K22" s="12"/>
      <c r="L22" s="22"/>
    </row>
    <row r="23" spans="1:14" x14ac:dyDescent="0.25">
      <c r="A23" s="20"/>
      <c r="B23" s="20"/>
      <c r="C23" s="23"/>
      <c r="D23" s="23"/>
      <c r="E23" s="23"/>
      <c r="F23" s="23"/>
      <c r="G23" s="23"/>
      <c r="H23" s="12"/>
      <c r="J23" s="23"/>
      <c r="K23" s="23"/>
      <c r="L23" s="22"/>
    </row>
    <row r="24" spans="1:14" x14ac:dyDescent="0.25">
      <c r="A24" s="20"/>
      <c r="B24" s="20"/>
      <c r="C24" s="23"/>
      <c r="D24" s="23"/>
      <c r="E24" s="23"/>
      <c r="F24" s="23"/>
      <c r="G24" s="23"/>
      <c r="H24" s="12"/>
      <c r="J24" s="23"/>
      <c r="K24" s="23"/>
      <c r="L24" s="22"/>
    </row>
    <row r="25" spans="1:14" x14ac:dyDescent="0.25">
      <c r="A25" s="20"/>
      <c r="B25" s="20"/>
      <c r="C25" s="23"/>
      <c r="D25" s="23"/>
      <c r="E25" s="23"/>
      <c r="F25" s="23"/>
      <c r="G25" s="23"/>
      <c r="H25" s="12"/>
      <c r="J25" s="23"/>
      <c r="K25" s="23"/>
      <c r="L25" s="22"/>
    </row>
    <row r="26" spans="1:14" x14ac:dyDescent="0.25">
      <c r="A26" s="20"/>
      <c r="B26" s="20"/>
      <c r="C26" s="23"/>
      <c r="D26" s="23"/>
      <c r="E26" s="23"/>
      <c r="F26" s="23"/>
      <c r="G26" s="23"/>
      <c r="H26" s="12"/>
      <c r="J26" s="23"/>
      <c r="K26" s="23"/>
      <c r="L26" s="22"/>
    </row>
    <row r="27" spans="1:14" x14ac:dyDescent="0.25">
      <c r="A27" s="20"/>
      <c r="B27" s="20"/>
      <c r="C27" s="23"/>
      <c r="D27" s="23"/>
      <c r="E27" s="23"/>
      <c r="F27" s="23"/>
      <c r="G27" s="23"/>
      <c r="H27" s="12"/>
      <c r="J27" s="23"/>
      <c r="K27" s="23"/>
      <c r="L27" s="22"/>
    </row>
    <row r="28" spans="1:14" x14ac:dyDescent="0.25">
      <c r="A28" s="20"/>
      <c r="B28" s="20"/>
      <c r="C28" s="23"/>
      <c r="D28" s="23"/>
      <c r="E28" s="23"/>
      <c r="F28" s="23"/>
      <c r="G28" s="23"/>
      <c r="H28" s="12"/>
      <c r="J28" s="23"/>
      <c r="K28" s="23"/>
      <c r="L28" s="22"/>
    </row>
    <row r="29" spans="1:14" x14ac:dyDescent="0.25">
      <c r="A29" s="20"/>
      <c r="B29" s="20"/>
      <c r="C29" s="12"/>
      <c r="D29" s="12"/>
      <c r="E29" s="12"/>
      <c r="F29" s="12"/>
      <c r="G29" s="12"/>
      <c r="H29" s="12"/>
      <c r="J29" s="12"/>
      <c r="K29" s="12"/>
      <c r="L29" s="22"/>
    </row>
  </sheetData>
  <mergeCells count="1">
    <mergeCell ref="B21:E21"/>
  </mergeCells>
  <pageMargins left="0.25" right="0.25" top="0.75" bottom="0.75" header="0.3" footer="0.3"/>
  <pageSetup scale="56" orientation="landscape" horizontalDpi="1200" verticalDpi="1200" r:id="rId1"/>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961404F3F6B34988E14CCD792B016F" ma:contentTypeVersion="4" ma:contentTypeDescription="Create a new document." ma:contentTypeScope="" ma:versionID="e2b9750623e9e809d78ee09474a05ce2">
  <xsd:schema xmlns:xsd="http://www.w3.org/2001/XMLSchema" xmlns:xs="http://www.w3.org/2001/XMLSchema" xmlns:p="http://schemas.microsoft.com/office/2006/metadata/properties" xmlns:ns2="48215e7f-c7c9-482e-8541-9f0dcdf0a62e" xmlns:ns3="f5f9a743-18e3-40ef-b0a4-47096f190587" targetNamespace="http://schemas.microsoft.com/office/2006/metadata/properties" ma:root="true" ma:fieldsID="987123375e93d0f6cbdbe1f9c6a12d70" ns2:_="" ns3:_="">
    <xsd:import namespace="48215e7f-c7c9-482e-8541-9f0dcdf0a62e"/>
    <xsd:import namespace="f5f9a743-18e3-40ef-b0a4-47096f1905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15e7f-c7c9-482e-8541-9f0dcdf0a6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f9a743-18e3-40ef-b0a4-47096f1905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69BA0E-F47C-49D3-9D03-ACB739ABEDC5}">
  <ds:schemaRefs>
    <ds:schemaRef ds:uri="http://schemas.microsoft.com/sharepoint/v3/contenttype/forms"/>
  </ds:schemaRefs>
</ds:datastoreItem>
</file>

<file path=customXml/itemProps2.xml><?xml version="1.0" encoding="utf-8"?>
<ds:datastoreItem xmlns:ds="http://schemas.openxmlformats.org/officeDocument/2006/customXml" ds:itemID="{F4C2DE8C-361B-4163-93F4-FB6BF73771D6}"/>
</file>

<file path=customXml/itemProps3.xml><?xml version="1.0" encoding="utf-8"?>
<ds:datastoreItem xmlns:ds="http://schemas.openxmlformats.org/officeDocument/2006/customXml" ds:itemID="{238FB185-7FA5-41AA-A602-5AF09E2E8F7D}">
  <ds:schemaRefs>
    <ds:schemaRef ds:uri="94791C15-4105-42DF-B17E-66B53D20FDE0"/>
    <ds:schemaRef ds:uri="http://purl.org/dc/terms/"/>
    <ds:schemaRef ds:uri="http://schemas.openxmlformats.org/package/2006/metadata/core-properties"/>
    <ds:schemaRef ds:uri="http://purl.org/dc/dcmitype/"/>
    <ds:schemaRef ds:uri="http://schemas.microsoft.com/office/infopath/2007/PartnerControls"/>
    <ds:schemaRef ds:uri="ce9d3abe-bc67-4c3a-8bb7-62a662d1f451"/>
    <ds:schemaRef ds:uri="http://schemas.microsoft.com/office/2006/documentManagement/types"/>
    <ds:schemaRef ds:uri="http://schemas.microsoft.com/office/2006/metadata/properties"/>
    <ds:schemaRef ds:uri="94791c15-4105-42df-b17e-66b53d20fde0"/>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IRR 30</vt:lpstr>
      <vt:lpstr>'IRR 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Richards, Sue</dc:creator>
  <cp:lastModifiedBy>Buzard, Luke A.</cp:lastModifiedBy>
  <cp:lastPrinted>2023-06-13T00:31:27Z</cp:lastPrinted>
  <dcterms:created xsi:type="dcterms:W3CDTF">2023-05-30T19:18:57Z</dcterms:created>
  <dcterms:modified xsi:type="dcterms:W3CDTF">2023-06-14T19:02:51Z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0x01010093961404F3F6B34988E14CCD792B016F</vt:lpwstr>
  </property>
  <property fmtid="{D5CDD505-2E9C-101B-9397-08002B2CF9AE}" pid="3" name="MSIP_Label_a83f872e-d8d7-43ac-9961-0f2ad31e50e5_Enabled">
    <vt:lpwstr>true</vt:lpwstr>
  </property>
  <property fmtid="{D5CDD505-2E9C-101B-9397-08002B2CF9AE}" pid="4" name="MSIP_Label_a83f872e-d8d7-43ac-9961-0f2ad31e50e5_SetDate">
    <vt:lpwstr>2023-06-13T00:06:34Z</vt:lpwstr>
  </property>
  <property fmtid="{D5CDD505-2E9C-101B-9397-08002B2CF9AE}" pid="5" name="MSIP_Label_a83f872e-d8d7-43ac-9961-0f2ad31e50e5_Method">
    <vt:lpwstr>Standard</vt:lpwstr>
  </property>
  <property fmtid="{D5CDD505-2E9C-101B-9397-08002B2CF9AE}" pid="6" name="MSIP_Label_a83f872e-d8d7-43ac-9961-0f2ad31e50e5_Name">
    <vt:lpwstr>a83f872e-d8d7-43ac-9961-0f2ad31e50e5</vt:lpwstr>
  </property>
  <property fmtid="{D5CDD505-2E9C-101B-9397-08002B2CF9AE}" pid="7" name="MSIP_Label_a83f872e-d8d7-43ac-9961-0f2ad31e50e5_SiteId">
    <vt:lpwstr>fa8c194a-f8e2-43c5-bc39-b637579e39e0</vt:lpwstr>
  </property>
  <property fmtid="{D5CDD505-2E9C-101B-9397-08002B2CF9AE}" pid="8" name="MSIP_Label_a83f872e-d8d7-43ac-9961-0f2ad31e50e5_ActionId">
    <vt:lpwstr>55726b61-5f30-45ec-9001-938ca0940390</vt:lpwstr>
  </property>
  <property fmtid="{D5CDD505-2E9C-101B-9397-08002B2CF9AE}" pid="9" name="MSIP_Label_a83f872e-d8d7-43ac-9961-0f2ad31e50e5_ContentBits">
    <vt:lpwstr>0</vt:lpwstr>
  </property>
</Properties>
</file>