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UDGET_FIN\Regulatory\Rate Case 2023\Discovery\Staff 6th IRR\IRR 123\"/>
    </mc:Choice>
  </mc:AlternateContent>
  <xr:revisionPtr revIDLastSave="0" documentId="8_{D15775BB-5CC6-498D-8DC3-80DA69B13ADD}" xr6:coauthVersionLast="47" xr6:coauthVersionMax="47" xr10:uidLastSave="{00000000-0000-0000-0000-000000000000}"/>
  <bookViews>
    <workbookView xWindow="-120" yWindow="-120" windowWidth="29040" windowHeight="15840" xr2:uid="{4D5170D4-0F0E-47C1-8058-8535A04127B5}"/>
  </bookViews>
  <sheets>
    <sheet name="IRR 123" sheetId="1" r:id="rId1"/>
  </sheets>
  <definedNames>
    <definedName name="_xlnm.Print_Area" localSheetId="0">'IRR 123'!$A$1:$T$56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2" i="1" l="1"/>
  <c r="N52" i="1"/>
  <c r="R49" i="1"/>
  <c r="R48" i="1"/>
  <c r="R47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1" i="1"/>
  <c r="R10" i="1"/>
  <c r="T49" i="1"/>
  <c r="T48" i="1"/>
  <c r="T47" i="1"/>
  <c r="T44" i="1"/>
  <c r="T43" i="1"/>
  <c r="T42" i="1"/>
  <c r="T40" i="1"/>
  <c r="T39" i="1"/>
  <c r="T38" i="1"/>
  <c r="T37" i="1"/>
  <c r="T36" i="1"/>
  <c r="T35" i="1"/>
  <c r="T34" i="1"/>
  <c r="T33" i="1"/>
  <c r="T32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1" i="1"/>
  <c r="T10" i="1"/>
  <c r="N31" i="1"/>
  <c r="N50" i="1" s="1"/>
  <c r="H31" i="1"/>
  <c r="T31" i="1" s="1"/>
  <c r="H41" i="1" l="1"/>
  <c r="T41" i="1" s="1"/>
  <c r="K50" i="1"/>
  <c r="E50" i="1"/>
  <c r="D50" i="1"/>
  <c r="J50" i="1"/>
  <c r="H14" i="1"/>
  <c r="T14" i="1" s="1"/>
  <c r="H50" i="1" l="1"/>
  <c r="H52" i="1" s="1"/>
  <c r="T50" i="1"/>
</calcChain>
</file>

<file path=xl/sharedStrings.xml><?xml version="1.0" encoding="utf-8"?>
<sst xmlns="http://schemas.openxmlformats.org/spreadsheetml/2006/main" count="70" uniqueCount="62">
  <si>
    <t>Proposed Accrual Rate</t>
  </si>
  <si>
    <t>Account</t>
  </si>
  <si>
    <t>Description</t>
  </si>
  <si>
    <t>Intangible Plant</t>
  </si>
  <si>
    <t>Plant</t>
  </si>
  <si>
    <t xml:space="preserve">Accumulated Depreciation </t>
  </si>
  <si>
    <t>Remaining Life</t>
  </si>
  <si>
    <t>Note</t>
  </si>
  <si>
    <t>Difference in Accrual Rate</t>
  </si>
  <si>
    <t>Misc Intangible Plant</t>
  </si>
  <si>
    <t>(1)</t>
  </si>
  <si>
    <t>Custom Intangible Plant</t>
  </si>
  <si>
    <t>Distribution</t>
  </si>
  <si>
    <t>Land Rights</t>
  </si>
  <si>
    <t>Structures &amp; Improvements</t>
  </si>
  <si>
    <t>Mains Steel</t>
  </si>
  <si>
    <t>Mains Plastic</t>
  </si>
  <si>
    <t>Compressor Equipment</t>
  </si>
  <si>
    <t>Meas &amp; Reg Station Eqp Gen</t>
  </si>
  <si>
    <t>Meas &amp; Reg Station Eqp City</t>
  </si>
  <si>
    <t>Services Steel</t>
  </si>
  <si>
    <t>Services Plastic</t>
  </si>
  <si>
    <t>Meters</t>
  </si>
  <si>
    <t>Meter Installations</t>
  </si>
  <si>
    <t>House Regulators</t>
  </si>
  <si>
    <t>House Regulator Installs</t>
  </si>
  <si>
    <t>Meas &amp; Reg Station Eqp Ind</t>
  </si>
  <si>
    <t>Other Equipment</t>
  </si>
  <si>
    <t xml:space="preserve"> </t>
  </si>
  <si>
    <t>General</t>
  </si>
  <si>
    <t>Office Furniture</t>
  </si>
  <si>
    <t>Computer Equipment</t>
  </si>
  <si>
    <t>Office Equipment</t>
  </si>
  <si>
    <t>Vehicles up to 1/2 Tons</t>
  </si>
  <si>
    <t>Vehicles from 1/2 - 1 Tons</t>
  </si>
  <si>
    <t>Trailers &amp; Other</t>
  </si>
  <si>
    <t>Vehicles over 1 Ton</t>
  </si>
  <si>
    <t>Stores Equipment</t>
  </si>
  <si>
    <t>Tools, Shop &amp; Garage Equip</t>
  </si>
  <si>
    <t>CNG Station Equipment</t>
  </si>
  <si>
    <t>Power Operated Equipment</t>
  </si>
  <si>
    <t>Communication Equipment</t>
  </si>
  <si>
    <t>(2)</t>
  </si>
  <si>
    <t>Miscellaneous Equipment</t>
  </si>
  <si>
    <t>Renewable Natural Gas (RNG)</t>
  </si>
  <si>
    <t>RNG Plant Leased- 15 Years</t>
  </si>
  <si>
    <t>(3)</t>
  </si>
  <si>
    <t>Liquified Natural Gas (LNG)</t>
  </si>
  <si>
    <t>Total</t>
  </si>
  <si>
    <t>Note:  (1)</t>
  </si>
  <si>
    <t xml:space="preserve">Account is fully accrued.  If assets are added, the Company proposes a rate of </t>
  </si>
  <si>
    <t>Note:  (2)</t>
  </si>
  <si>
    <t>Note:  (3)</t>
  </si>
  <si>
    <t xml:space="preserve">Rate for 33601 requested in special filing.  Study assumes the application will be approved.  </t>
  </si>
  <si>
    <t>Peoples Gas System, Inc.</t>
  </si>
  <si>
    <t>Staff's 6th Set of Interrogatories, No. 123</t>
  </si>
  <si>
    <t>Proposed Accrual Rate using December 31, 2023 and December 31, 2024 Study Dates</t>
  </si>
  <si>
    <t>December 31, 2023</t>
  </si>
  <si>
    <t>2024 Test Year Depreciation Expense</t>
  </si>
  <si>
    <t>Difference in 2024 Test Year Depreciation Expense</t>
  </si>
  <si>
    <t>December 31, 2024 (as revised in Staff IRR No. 99)</t>
  </si>
  <si>
    <t>Total Excluding Vehicle 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</si>
</sst>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7" fontId="0" fillId="0" borderId="0" xfId="0" applyNumberFormat="1"/>
    <xf numFmtId="0" fontId="0" fillId="0" borderId="0" xfId="0" applyAlignment="1">
      <alignment wrapText="1"/>
    </xf>
    <xf numFmtId="37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0" applyNumberFormat="1"/>
    <xf numFmtId="164" fontId="0" fillId="0" borderId="0" xfId="0" applyNumberFormat="1"/>
    <xf numFmtId="0" fontId="1" fillId="0" borderId="0" xfId="0" quotePrefix="1" applyFont="1" applyAlignment="1">
      <alignment horizontal="center"/>
    </xf>
    <xf numFmtId="37" fontId="0" fillId="0" borderId="1" xfId="0" applyNumberFormat="1" applyBorder="1"/>
    <xf numFmtId="0" fontId="2" fillId="0" borderId="0" xfId="0" applyFont="1"/>
    <xf numFmtId="0" fontId="0" fillId="0" borderId="5" xfId="0" applyBorder="1" applyAlignment="1">
      <alignment horizontal="center" wrapText="1"/>
    </xf>
    <xf numFmtId="0" fontId="0" fillId="0" borderId="0" xfId="0" applyAlignment="1">
      <alignment horizontal="right"/>
    </xf>
    <xf numFmtId="37" fontId="0" fillId="0" borderId="6" xfId="0" applyNumberFormat="1" applyBorder="1"/>
    <xf numFmtId="15" fontId="0" fillId="0" borderId="3" xfId="0" quotePrefix="1" applyNumberFormat="1" applyBorder="1" applyAlignment="1">
      <alignment horizontal="center"/>
    </xf>
    <xf numFmtId="15" fontId="0" fillId="0" borderId="2" xfId="0" quotePrefix="1" applyNumberFormat="1" applyBorder="1" applyAlignment="1">
      <alignment horizontal="center"/>
    </xf>
    <xf numFmtId="15" fontId="0" fillId="0" borderId="4" xfId="0" quotePrefix="1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CCD01-F7F9-41AF-B259-2CBF1B9C61B7}">
  <sheetPr>
    <pageSetUpPr fitToPage="1"/>
  </sheetPr>
  <dimension ref="A1:T80"/>
  <sheetViews>
    <sheetView tabSelected="1" topLeftCell="A10" workbookViewId="0">
      <selection activeCell="G13" sqref="G13"/>
    </sheetView>
  </sheetViews>
  <sheetFormatPr defaultRowHeight="15" x14ac:dyDescent="0.25"/>
  <cols>
    <col min="3" max="3" width="22.85546875" customWidth="1"/>
    <col min="4" max="4" width="23.28515625" customWidth="1"/>
    <col min="5" max="5" width="16.7109375" customWidth="1"/>
    <col min="6" max="7" width="13.28515625" customWidth="1"/>
    <col min="8" max="8" width="16.42578125" customWidth="1"/>
    <col min="9" max="9" width="3.42578125" customWidth="1"/>
    <col min="10" max="10" width="23.28515625" customWidth="1"/>
    <col min="11" max="11" width="16.7109375" customWidth="1"/>
    <col min="12" max="13" width="13.28515625" customWidth="1"/>
    <col min="14" max="14" width="16.42578125" customWidth="1"/>
    <col min="15" max="15" width="2.28515625" customWidth="1"/>
    <col min="16" max="16" width="5.5703125" customWidth="1"/>
    <col min="17" max="17" width="3.42578125" customWidth="1"/>
    <col min="18" max="18" width="12.7109375" customWidth="1"/>
    <col min="19" max="19" width="3.42578125" customWidth="1"/>
    <col min="20" max="20" width="15.140625" customWidth="1"/>
  </cols>
  <sheetData>
    <row r="1" spans="1:20" x14ac:dyDescent="0.25">
      <c r="A1" s="10" t="s">
        <v>54</v>
      </c>
    </row>
    <row r="2" spans="1:20" x14ac:dyDescent="0.25">
      <c r="A2" s="10" t="s">
        <v>55</v>
      </c>
    </row>
    <row r="3" spans="1:20" x14ac:dyDescent="0.25">
      <c r="A3" s="10" t="s">
        <v>56</v>
      </c>
    </row>
    <row r="6" spans="1:20" x14ac:dyDescent="0.25">
      <c r="D6" s="14" t="s">
        <v>57</v>
      </c>
      <c r="E6" s="15"/>
      <c r="F6" s="15"/>
      <c r="G6" s="15"/>
      <c r="H6" s="16"/>
      <c r="I6" s="4"/>
      <c r="J6" s="14" t="s">
        <v>60</v>
      </c>
      <c r="K6" s="15"/>
      <c r="L6" s="15"/>
      <c r="M6" s="15"/>
      <c r="N6" s="15"/>
      <c r="O6" s="15"/>
      <c r="P6" s="16"/>
    </row>
    <row r="8" spans="1:20" x14ac:dyDescent="0.25">
      <c r="A8" t="s">
        <v>1</v>
      </c>
      <c r="B8" t="s">
        <v>2</v>
      </c>
    </row>
    <row r="9" spans="1:20" ht="60" x14ac:dyDescent="0.25">
      <c r="A9" t="s">
        <v>3</v>
      </c>
      <c r="D9" s="11" t="s">
        <v>4</v>
      </c>
      <c r="E9" s="11" t="s">
        <v>5</v>
      </c>
      <c r="F9" s="11" t="s">
        <v>6</v>
      </c>
      <c r="G9" s="11" t="s">
        <v>0</v>
      </c>
      <c r="H9" s="11" t="s">
        <v>58</v>
      </c>
      <c r="I9" s="2"/>
      <c r="J9" s="11" t="s">
        <v>4</v>
      </c>
      <c r="K9" s="11" t="s">
        <v>5</v>
      </c>
      <c r="L9" s="11" t="s">
        <v>6</v>
      </c>
      <c r="M9" s="11" t="s">
        <v>0</v>
      </c>
      <c r="N9" s="11" t="s">
        <v>58</v>
      </c>
      <c r="P9" s="5" t="s">
        <v>7</v>
      </c>
      <c r="R9" s="11" t="s">
        <v>8</v>
      </c>
      <c r="T9" s="11" t="s">
        <v>59</v>
      </c>
    </row>
    <row r="10" spans="1:20" x14ac:dyDescent="0.25">
      <c r="A10">
        <v>30300</v>
      </c>
      <c r="B10" t="s">
        <v>9</v>
      </c>
      <c r="D10" s="1">
        <v>815325.07000000007</v>
      </c>
      <c r="E10" s="1">
        <v>815325.0699999989</v>
      </c>
      <c r="F10" s="6">
        <v>0</v>
      </c>
      <c r="G10" s="7">
        <v>0.04</v>
      </c>
      <c r="H10" s="1">
        <v>0</v>
      </c>
      <c r="I10" s="7"/>
      <c r="J10" s="1">
        <v>815325.07000000007</v>
      </c>
      <c r="K10" s="1">
        <v>815325.0699999989</v>
      </c>
      <c r="L10" s="6">
        <v>0</v>
      </c>
      <c r="M10" s="7">
        <v>0.04</v>
      </c>
      <c r="N10" s="1">
        <v>0</v>
      </c>
      <c r="P10" s="8" t="s">
        <v>10</v>
      </c>
      <c r="R10" s="7">
        <f>+G10-M10</f>
        <v>0</v>
      </c>
      <c r="T10" s="3">
        <f>+H10-N10</f>
        <v>0</v>
      </c>
    </row>
    <row r="11" spans="1:20" x14ac:dyDescent="0.25">
      <c r="A11">
        <v>30301</v>
      </c>
      <c r="B11" t="s">
        <v>11</v>
      </c>
      <c r="D11" s="1">
        <v>110526643.99000001</v>
      </c>
      <c r="E11" s="1">
        <v>30148268.771823499</v>
      </c>
      <c r="F11" s="6">
        <v>10.978937130035263</v>
      </c>
      <c r="G11" s="7">
        <v>6.6000000000000003E-2</v>
      </c>
      <c r="H11" s="1">
        <v>7375232.0699199988</v>
      </c>
      <c r="I11" s="7"/>
      <c r="J11" s="1">
        <v>124829688.78999999</v>
      </c>
      <c r="K11" s="1">
        <v>37523500.841743499</v>
      </c>
      <c r="L11" s="6">
        <v>10.534336762284255</v>
      </c>
      <c r="M11" s="7">
        <v>6.6000000000000003E-2</v>
      </c>
      <c r="N11" s="1">
        <v>7375232.0699199988</v>
      </c>
      <c r="R11" s="7">
        <f>+G11-M11</f>
        <v>0</v>
      </c>
      <c r="T11" s="3">
        <f>+H11-N11</f>
        <v>0</v>
      </c>
    </row>
    <row r="12" spans="1:20" x14ac:dyDescent="0.25">
      <c r="D12" s="1"/>
      <c r="E12" s="1"/>
      <c r="F12" s="6"/>
      <c r="G12" s="7"/>
      <c r="H12" s="1"/>
      <c r="I12" s="7"/>
      <c r="J12" s="1"/>
      <c r="K12" s="1"/>
      <c r="L12" s="6"/>
      <c r="M12" s="7"/>
      <c r="N12" s="1"/>
      <c r="T12" s="3"/>
    </row>
    <row r="13" spans="1:20" x14ac:dyDescent="0.25">
      <c r="A13" t="s">
        <v>12</v>
      </c>
      <c r="D13" s="1"/>
      <c r="E13" s="1"/>
      <c r="F13" s="6"/>
      <c r="G13" s="7"/>
      <c r="H13" s="1"/>
      <c r="I13" s="7"/>
      <c r="J13" s="1"/>
      <c r="K13" s="1"/>
      <c r="L13" s="6"/>
      <c r="M13" s="7"/>
      <c r="N13" s="1"/>
      <c r="T13" s="3"/>
    </row>
    <row r="14" spans="1:20" x14ac:dyDescent="0.25">
      <c r="A14">
        <v>37402</v>
      </c>
      <c r="B14" t="s">
        <v>13</v>
      </c>
      <c r="D14" s="1">
        <v>4268872.66</v>
      </c>
      <c r="E14" s="1">
        <v>1080752.3138336299</v>
      </c>
      <c r="F14" s="6">
        <v>56.861004813856397</v>
      </c>
      <c r="G14" s="7">
        <v>1.2999999999999999E-2</v>
      </c>
      <c r="H14" s="1">
        <f t="shared" ref="H14" si="0">+D14*G14</f>
        <v>55495.344579999997</v>
      </c>
      <c r="I14" s="7"/>
      <c r="J14" s="1">
        <v>4268872.66</v>
      </c>
      <c r="K14" s="1">
        <v>1135960.7943574523</v>
      </c>
      <c r="L14" s="6">
        <v>55.861004813856397</v>
      </c>
      <c r="M14" s="7">
        <v>1.2999999999999999E-2</v>
      </c>
      <c r="N14" s="1">
        <v>55495.344580000012</v>
      </c>
      <c r="R14" s="7">
        <f t="shared" ref="R14:R28" si="1">+G14-M14</f>
        <v>0</v>
      </c>
      <c r="T14" s="3">
        <f t="shared" ref="T14:T28" si="2">+H14-N14</f>
        <v>0</v>
      </c>
    </row>
    <row r="15" spans="1:20" x14ac:dyDescent="0.25">
      <c r="A15">
        <v>37500</v>
      </c>
      <c r="B15" t="s">
        <v>14</v>
      </c>
      <c r="D15" s="1">
        <v>31386680.029999983</v>
      </c>
      <c r="E15" s="1">
        <v>8366521.0855701342</v>
      </c>
      <c r="F15" s="6">
        <v>26.1164740929384</v>
      </c>
      <c r="G15" s="7">
        <v>2.8000000000000001E-2</v>
      </c>
      <c r="H15" s="1">
        <v>918206.97157466726</v>
      </c>
      <c r="I15" s="7"/>
      <c r="J15" s="1">
        <v>42540041.509999983</v>
      </c>
      <c r="K15" s="1">
        <v>8351998.7268772786</v>
      </c>
      <c r="L15" s="6">
        <v>27.84390288172925</v>
      </c>
      <c r="M15" s="7">
        <v>2.9000000000000001E-2</v>
      </c>
      <c r="N15" s="1">
        <v>951000.07770233392</v>
      </c>
      <c r="R15" s="7">
        <f t="shared" si="1"/>
        <v>-1.0000000000000009E-3</v>
      </c>
      <c r="T15" s="3">
        <f t="shared" si="2"/>
        <v>-32793.106127666659</v>
      </c>
    </row>
    <row r="16" spans="1:20" x14ac:dyDescent="0.25">
      <c r="A16">
        <v>37600</v>
      </c>
      <c r="B16" t="s">
        <v>15</v>
      </c>
      <c r="D16" s="1">
        <v>826292081.17000031</v>
      </c>
      <c r="E16" s="1">
        <v>235380987.81307572</v>
      </c>
      <c r="F16" s="6">
        <v>55.234840721733569</v>
      </c>
      <c r="G16" s="7">
        <v>2.4E-2</v>
      </c>
      <c r="H16" s="1">
        <v>19993680.879247516</v>
      </c>
      <c r="I16" s="7"/>
      <c r="J16" s="1">
        <v>839424834.85876846</v>
      </c>
      <c r="K16" s="1">
        <v>253420566.23358262</v>
      </c>
      <c r="L16" s="6">
        <v>54.669563555170619</v>
      </c>
      <c r="M16" s="7">
        <v>2.4E-2</v>
      </c>
      <c r="N16" s="1">
        <v>19993680.879247516</v>
      </c>
      <c r="R16" s="7">
        <f t="shared" si="1"/>
        <v>0</v>
      </c>
      <c r="T16" s="3">
        <f t="shared" si="2"/>
        <v>0</v>
      </c>
    </row>
    <row r="17" spans="1:20" x14ac:dyDescent="0.25">
      <c r="A17">
        <v>37602</v>
      </c>
      <c r="B17" t="s">
        <v>16</v>
      </c>
      <c r="D17" s="1">
        <v>961474232.54999995</v>
      </c>
      <c r="E17" s="1">
        <v>195926801.30512688</v>
      </c>
      <c r="F17" s="6">
        <v>67.039532878491158</v>
      </c>
      <c r="G17" s="7">
        <v>1.7999999999999999E-2</v>
      </c>
      <c r="H17" s="1">
        <v>18189262.523299549</v>
      </c>
      <c r="I17" s="7"/>
      <c r="J17" s="1">
        <v>1076321266.0438066</v>
      </c>
      <c r="K17" s="1">
        <v>199345669.13924137</v>
      </c>
      <c r="L17" s="6">
        <v>67.333982178474372</v>
      </c>
      <c r="M17" s="7">
        <v>1.7999999999999999E-2</v>
      </c>
      <c r="N17" s="1">
        <v>18189262.523299549</v>
      </c>
      <c r="R17" s="7">
        <f t="shared" si="1"/>
        <v>0</v>
      </c>
      <c r="T17" s="3">
        <f t="shared" si="2"/>
        <v>0</v>
      </c>
    </row>
    <row r="18" spans="1:20" x14ac:dyDescent="0.25">
      <c r="A18">
        <v>37700</v>
      </c>
      <c r="B18" t="s">
        <v>17</v>
      </c>
      <c r="D18" s="1">
        <v>19187297.899999999</v>
      </c>
      <c r="E18" s="1">
        <v>1319479.5011633653</v>
      </c>
      <c r="F18" s="6">
        <v>32.760092260691827</v>
      </c>
      <c r="G18" s="7">
        <v>0.03</v>
      </c>
      <c r="H18" s="1">
        <v>575618.93699999992</v>
      </c>
      <c r="I18" s="7"/>
      <c r="J18" s="1">
        <v>19187297.899999999</v>
      </c>
      <c r="K18" s="1">
        <v>1872801.879561285</v>
      </c>
      <c r="L18" s="6">
        <v>31.875409199669306</v>
      </c>
      <c r="M18" s="7">
        <v>0.03</v>
      </c>
      <c r="N18" s="1">
        <v>575618.93699999992</v>
      </c>
      <c r="R18" s="7">
        <f t="shared" si="1"/>
        <v>0</v>
      </c>
      <c r="T18" s="3">
        <f t="shared" si="2"/>
        <v>0</v>
      </c>
    </row>
    <row r="19" spans="1:20" x14ac:dyDescent="0.25">
      <c r="A19">
        <v>37800</v>
      </c>
      <c r="B19" t="s">
        <v>18</v>
      </c>
      <c r="D19" s="1">
        <v>22151056.50999999</v>
      </c>
      <c r="E19" s="1">
        <v>5812102.0078713428</v>
      </c>
      <c r="F19" s="6">
        <v>31.211242123723302</v>
      </c>
      <c r="G19" s="7">
        <v>0.03</v>
      </c>
      <c r="H19" s="1">
        <v>678531.02930399985</v>
      </c>
      <c r="I19" s="7"/>
      <c r="J19" s="1">
        <v>22828790.149999987</v>
      </c>
      <c r="K19" s="1">
        <v>6391135.4238437377</v>
      </c>
      <c r="L19" s="6">
        <v>30.823834421347936</v>
      </c>
      <c r="M19" s="7">
        <v>0.03</v>
      </c>
      <c r="N19" s="1">
        <v>678531.02930399985</v>
      </c>
      <c r="R19" s="7">
        <f t="shared" si="1"/>
        <v>0</v>
      </c>
      <c r="T19" s="3">
        <f t="shared" si="2"/>
        <v>0</v>
      </c>
    </row>
    <row r="20" spans="1:20" x14ac:dyDescent="0.25">
      <c r="A20">
        <v>37900</v>
      </c>
      <c r="B20" t="s">
        <v>19</v>
      </c>
      <c r="D20" s="1">
        <v>116022316.77999997</v>
      </c>
      <c r="E20" s="1">
        <v>18533863.572940804</v>
      </c>
      <c r="F20" s="6">
        <v>46.317516811955663</v>
      </c>
      <c r="G20" s="7">
        <v>2.1999999999999999E-2</v>
      </c>
      <c r="H20" s="1">
        <v>2589142.0322812009</v>
      </c>
      <c r="I20" s="7"/>
      <c r="J20" s="1">
        <v>122736793.25999998</v>
      </c>
      <c r="K20" s="1">
        <v>20507088.190075457</v>
      </c>
      <c r="L20" s="6">
        <v>45.90457784266907</v>
      </c>
      <c r="M20" s="7">
        <v>2.1999999999999999E-2</v>
      </c>
      <c r="N20" s="1">
        <v>2589142.0322812009</v>
      </c>
      <c r="R20" s="7">
        <f t="shared" si="1"/>
        <v>0</v>
      </c>
      <c r="T20" s="3">
        <f t="shared" si="2"/>
        <v>0</v>
      </c>
    </row>
    <row r="21" spans="1:20" x14ac:dyDescent="0.25">
      <c r="A21">
        <v>38000</v>
      </c>
      <c r="B21" t="s">
        <v>20</v>
      </c>
      <c r="D21" s="1">
        <v>68085342.289999977</v>
      </c>
      <c r="E21" s="1">
        <v>41491765.423666812</v>
      </c>
      <c r="F21" s="6">
        <v>39.320137264024254</v>
      </c>
      <c r="G21" s="7">
        <v>4.2999999999999997E-2</v>
      </c>
      <c r="H21" s="1">
        <v>2927669.7184699993</v>
      </c>
      <c r="I21" s="7"/>
      <c r="J21" s="1">
        <v>68085342.289999977</v>
      </c>
      <c r="K21" s="1">
        <v>44096908.587836213</v>
      </c>
      <c r="L21" s="6">
        <v>38.747125865709364</v>
      </c>
      <c r="M21" s="7">
        <v>4.2999999999999997E-2</v>
      </c>
      <c r="N21" s="1">
        <v>2927669.7184699993</v>
      </c>
      <c r="R21" s="7">
        <f t="shared" si="1"/>
        <v>0</v>
      </c>
      <c r="T21" s="3">
        <f t="shared" si="2"/>
        <v>0</v>
      </c>
    </row>
    <row r="22" spans="1:20" x14ac:dyDescent="0.25">
      <c r="A22">
        <v>38002</v>
      </c>
      <c r="B22" t="s">
        <v>21</v>
      </c>
      <c r="D22" s="1">
        <v>610080538.33000004</v>
      </c>
      <c r="E22" s="1">
        <v>203173739.25244004</v>
      </c>
      <c r="F22" s="6">
        <v>46.094449152257631</v>
      </c>
      <c r="G22" s="7">
        <v>3.1E-2</v>
      </c>
      <c r="H22" s="1">
        <v>19729700.564801253</v>
      </c>
      <c r="I22" s="7"/>
      <c r="J22" s="1">
        <v>667590895.32999992</v>
      </c>
      <c r="K22" s="1">
        <v>212875097.44754508</v>
      </c>
      <c r="L22" s="6">
        <v>46.257022570121585</v>
      </c>
      <c r="M22" s="7">
        <v>3.1E-2</v>
      </c>
      <c r="N22" s="1">
        <v>19729700.564801253</v>
      </c>
      <c r="R22" s="7">
        <f t="shared" si="1"/>
        <v>0</v>
      </c>
      <c r="T22" s="3">
        <f t="shared" si="2"/>
        <v>0</v>
      </c>
    </row>
    <row r="23" spans="1:20" x14ac:dyDescent="0.25">
      <c r="A23">
        <v>38100</v>
      </c>
      <c r="B23" t="s">
        <v>22</v>
      </c>
      <c r="D23" s="1">
        <v>99270694.280000001</v>
      </c>
      <c r="E23" s="1">
        <v>41081230.221588202</v>
      </c>
      <c r="F23" s="6">
        <v>12.361035694693776</v>
      </c>
      <c r="G23" s="7">
        <v>4.7E-2</v>
      </c>
      <c r="H23" s="1">
        <v>4964199.7932967367</v>
      </c>
      <c r="I23" s="7"/>
      <c r="J23" s="1">
        <v>113411738.28066561</v>
      </c>
      <c r="K23" s="1">
        <v>44575371.70772133</v>
      </c>
      <c r="L23" s="6">
        <v>12.80616217522196</v>
      </c>
      <c r="M23" s="7">
        <v>4.7E-2</v>
      </c>
      <c r="N23" s="1">
        <v>4964199.7932967367</v>
      </c>
      <c r="R23" s="7">
        <f t="shared" si="1"/>
        <v>0</v>
      </c>
      <c r="T23" s="3">
        <f t="shared" si="2"/>
        <v>0</v>
      </c>
    </row>
    <row r="24" spans="1:20" x14ac:dyDescent="0.25">
      <c r="A24">
        <v>38200</v>
      </c>
      <c r="B24" t="s">
        <v>23</v>
      </c>
      <c r="D24" s="1">
        <v>105820491.27000003</v>
      </c>
      <c r="E24" s="1">
        <v>35074647.943045013</v>
      </c>
      <c r="F24" s="6">
        <v>36.949157945704926</v>
      </c>
      <c r="G24" s="7">
        <v>2.5999999999999999E-2</v>
      </c>
      <c r="H24" s="1">
        <v>2907414.5196212372</v>
      </c>
      <c r="I24" s="7"/>
      <c r="J24" s="1">
        <v>119185919.39246112</v>
      </c>
      <c r="K24" s="1">
        <v>36159963.715375185</v>
      </c>
      <c r="L24" s="6">
        <v>37.422411158016857</v>
      </c>
      <c r="M24" s="7">
        <v>2.7E-2</v>
      </c>
      <c r="N24" s="1">
        <v>3019238.1549912849</v>
      </c>
      <c r="R24" s="7">
        <f t="shared" si="1"/>
        <v>-1.0000000000000009E-3</v>
      </c>
      <c r="T24" s="3">
        <f t="shared" si="2"/>
        <v>-111823.63537004776</v>
      </c>
    </row>
    <row r="25" spans="1:20" x14ac:dyDescent="0.25">
      <c r="A25">
        <v>38300</v>
      </c>
      <c r="B25" t="s">
        <v>24</v>
      </c>
      <c r="D25" s="1">
        <v>20766817.199999996</v>
      </c>
      <c r="E25" s="1">
        <v>8814276.0535394866</v>
      </c>
      <c r="F25" s="6">
        <v>28.224161583133867</v>
      </c>
      <c r="G25" s="7">
        <v>0.02</v>
      </c>
      <c r="H25" s="1">
        <v>423568.12989600014</v>
      </c>
      <c r="I25" s="7"/>
      <c r="J25" s="1">
        <v>21662897.199999996</v>
      </c>
      <c r="K25" s="1">
        <v>9148358.8513258118</v>
      </c>
      <c r="L25" s="6">
        <v>28.141857448609773</v>
      </c>
      <c r="M25" s="7">
        <v>2.1000000000000001E-2</v>
      </c>
      <c r="N25" s="1">
        <v>444746.53639080015</v>
      </c>
      <c r="R25" s="7">
        <f t="shared" si="1"/>
        <v>-1.0000000000000009E-3</v>
      </c>
      <c r="T25" s="3">
        <f t="shared" si="2"/>
        <v>-21178.406494800001</v>
      </c>
    </row>
    <row r="26" spans="1:20" x14ac:dyDescent="0.25">
      <c r="A26">
        <v>38400</v>
      </c>
      <c r="B26" t="s">
        <v>25</v>
      </c>
      <c r="D26" s="1">
        <v>38677154.929999985</v>
      </c>
      <c r="E26" s="1">
        <v>14747685.806906285</v>
      </c>
      <c r="F26" s="6">
        <v>37.904258814550687</v>
      </c>
      <c r="G26" s="7">
        <v>2.4E-2</v>
      </c>
      <c r="H26" s="1">
        <v>928251.71832000033</v>
      </c>
      <c r="I26" s="7"/>
      <c r="J26" s="1">
        <v>38677154.929999985</v>
      </c>
      <c r="K26" s="1">
        <v>15583971.224694936</v>
      </c>
      <c r="L26" s="6">
        <v>37.147776723231274</v>
      </c>
      <c r="M26" s="7">
        <v>2.4E-2</v>
      </c>
      <c r="N26" s="1">
        <v>928251.71832000033</v>
      </c>
      <c r="R26" s="7">
        <f t="shared" si="1"/>
        <v>0</v>
      </c>
      <c r="T26" s="3">
        <f t="shared" si="2"/>
        <v>0</v>
      </c>
    </row>
    <row r="27" spans="1:20" x14ac:dyDescent="0.25">
      <c r="A27">
        <v>38500</v>
      </c>
      <c r="B27" t="s">
        <v>26</v>
      </c>
      <c r="D27" s="1">
        <v>15196826.639999999</v>
      </c>
      <c r="E27" s="1">
        <v>6976670.3302102461</v>
      </c>
      <c r="F27" s="6">
        <v>24.262388357540377</v>
      </c>
      <c r="G27" s="7">
        <v>2.1999999999999999E-2</v>
      </c>
      <c r="H27" s="1">
        <v>334330.18607999996</v>
      </c>
      <c r="I27" s="7"/>
      <c r="J27" s="1">
        <v>15196826.639999999</v>
      </c>
      <c r="K27" s="1">
        <v>7287128.9770665802</v>
      </c>
      <c r="L27" s="6">
        <v>23.493268546577429</v>
      </c>
      <c r="M27" s="7">
        <v>2.1999999999999999E-2</v>
      </c>
      <c r="N27" s="1">
        <v>334330.18607999996</v>
      </c>
      <c r="R27" s="7">
        <f t="shared" si="1"/>
        <v>0</v>
      </c>
      <c r="T27" s="3">
        <f t="shared" si="2"/>
        <v>0</v>
      </c>
    </row>
    <row r="28" spans="1:20" x14ac:dyDescent="0.25">
      <c r="A28">
        <v>38700</v>
      </c>
      <c r="B28" t="s">
        <v>27</v>
      </c>
      <c r="D28" s="1">
        <v>13431843.029999996</v>
      </c>
      <c r="E28" s="1">
        <v>5313797.6616018787</v>
      </c>
      <c r="F28" s="6">
        <v>19.953017994548844</v>
      </c>
      <c r="G28" s="7">
        <v>0.03</v>
      </c>
      <c r="H28" s="1">
        <v>402955.29090000014</v>
      </c>
      <c r="I28" s="7"/>
      <c r="J28" s="1">
        <v>13431843.029999996</v>
      </c>
      <c r="K28" s="1">
        <v>5680782.6135053532</v>
      </c>
      <c r="L28" s="6">
        <v>19.25358481757295</v>
      </c>
      <c r="M28" s="7">
        <v>0.03</v>
      </c>
      <c r="N28" s="1">
        <v>402955.29090000014</v>
      </c>
      <c r="R28" s="7">
        <f t="shared" si="1"/>
        <v>0</v>
      </c>
      <c r="T28" s="3">
        <f t="shared" si="2"/>
        <v>0</v>
      </c>
    </row>
    <row r="29" spans="1:20" x14ac:dyDescent="0.25">
      <c r="D29" s="1"/>
      <c r="F29" s="6" t="s">
        <v>28</v>
      </c>
      <c r="G29" s="1"/>
      <c r="H29" s="1"/>
      <c r="I29" s="1"/>
      <c r="J29" s="1"/>
      <c r="L29" s="6"/>
      <c r="M29" s="1"/>
      <c r="N29" s="1"/>
      <c r="P29" s="1"/>
      <c r="T29" s="3"/>
    </row>
    <row r="30" spans="1:20" x14ac:dyDescent="0.25">
      <c r="A30" t="s">
        <v>29</v>
      </c>
      <c r="D30" s="1"/>
      <c r="F30" s="6"/>
      <c r="G30" s="7"/>
      <c r="H30" s="1"/>
      <c r="I30" s="7"/>
      <c r="J30" s="1"/>
      <c r="L30" s="6"/>
      <c r="M30" s="7"/>
      <c r="N30" s="1"/>
      <c r="T30" s="3"/>
    </row>
    <row r="31" spans="1:20" x14ac:dyDescent="0.25">
      <c r="A31">
        <v>39000</v>
      </c>
      <c r="B31" t="s">
        <v>14</v>
      </c>
      <c r="D31" s="1">
        <v>663068.9</v>
      </c>
      <c r="E31" s="1">
        <v>18381.777281599912</v>
      </c>
      <c r="F31" s="6">
        <v>23.543618338948562</v>
      </c>
      <c r="G31" s="7">
        <v>4.1000000000000002E-2</v>
      </c>
      <c r="H31" s="1">
        <f>21685.2661792+5500.55877</f>
        <v>27185.8249492</v>
      </c>
      <c r="I31" s="7"/>
      <c r="J31" s="1">
        <v>663068.9</v>
      </c>
      <c r="K31" s="1">
        <v>45567.602230799923</v>
      </c>
      <c r="L31" s="6">
        <v>22.876068219495995</v>
      </c>
      <c r="M31" s="7">
        <v>4.1000000000000002E-2</v>
      </c>
      <c r="N31" s="1">
        <f>21685.2661792+5500.55877</f>
        <v>27185.8249492</v>
      </c>
      <c r="R31" s="7">
        <f t="shared" ref="R31:R44" si="3">+G31-M31</f>
        <v>0</v>
      </c>
      <c r="T31" s="3">
        <f t="shared" ref="T31:T44" si="4">+H31-N31</f>
        <v>0</v>
      </c>
    </row>
    <row r="32" spans="1:20" x14ac:dyDescent="0.25">
      <c r="A32">
        <v>39100</v>
      </c>
      <c r="B32" t="s">
        <v>30</v>
      </c>
      <c r="D32" s="1">
        <v>2151949.7299999995</v>
      </c>
      <c r="E32" s="1">
        <v>1114167.3792016273</v>
      </c>
      <c r="F32" s="6">
        <v>9.4155693195491139</v>
      </c>
      <c r="G32" s="7">
        <v>5.0999999999999997E-2</v>
      </c>
      <c r="H32" s="1">
        <v>110669.56029499994</v>
      </c>
      <c r="I32" s="7"/>
      <c r="J32" s="1">
        <v>2192449.73</v>
      </c>
      <c r="K32" s="1">
        <v>1224836.9394966271</v>
      </c>
      <c r="L32" s="6">
        <v>8.6281685737898286</v>
      </c>
      <c r="M32" s="7">
        <v>5.0999999999999997E-2</v>
      </c>
      <c r="N32" s="1">
        <v>110669.56029499994</v>
      </c>
      <c r="R32" s="7">
        <f t="shared" si="3"/>
        <v>0</v>
      </c>
      <c r="T32" s="3">
        <f t="shared" si="4"/>
        <v>0</v>
      </c>
    </row>
    <row r="33" spans="1:20" x14ac:dyDescent="0.25">
      <c r="A33">
        <v>39101</v>
      </c>
      <c r="B33" t="s">
        <v>31</v>
      </c>
      <c r="D33" s="1">
        <v>5932305.8570000008</v>
      </c>
      <c r="E33" s="1">
        <v>3431578.3103643819</v>
      </c>
      <c r="F33" s="6">
        <v>5.4119503820957489</v>
      </c>
      <c r="G33" s="7">
        <v>7.8E-2</v>
      </c>
      <c r="H33" s="1">
        <v>480329.63478898961</v>
      </c>
      <c r="I33" s="7"/>
      <c r="J33" s="1">
        <v>6423957.1449999902</v>
      </c>
      <c r="K33" s="1">
        <v>3924148.9696351429</v>
      </c>
      <c r="L33" s="6">
        <v>4.8612938925527258</v>
      </c>
      <c r="M33" s="7">
        <v>0.08</v>
      </c>
      <c r="N33" s="1">
        <v>492645.77927075862</v>
      </c>
      <c r="R33" s="7">
        <f t="shared" si="3"/>
        <v>-2.0000000000000018E-3</v>
      </c>
      <c r="T33" s="3">
        <f t="shared" si="4"/>
        <v>-12316.144481769006</v>
      </c>
    </row>
    <row r="34" spans="1:20" x14ac:dyDescent="0.25">
      <c r="A34">
        <v>39102</v>
      </c>
      <c r="B34" t="s">
        <v>32</v>
      </c>
      <c r="D34" s="1">
        <v>1529673.7899999998</v>
      </c>
      <c r="E34" s="1">
        <v>965279.09392999986</v>
      </c>
      <c r="F34" s="6">
        <v>5.8917490865813953</v>
      </c>
      <c r="G34" s="7">
        <v>6.3E-2</v>
      </c>
      <c r="H34" s="1">
        <v>96369.448769999974</v>
      </c>
      <c r="I34" s="7"/>
      <c r="J34" s="1">
        <v>1529673.7899999998</v>
      </c>
      <c r="K34" s="1">
        <v>1058589.1951199991</v>
      </c>
      <c r="L34" s="6">
        <v>5.0181124467066933</v>
      </c>
      <c r="M34" s="7">
        <v>6.0999999999999999E-2</v>
      </c>
      <c r="N34" s="1">
        <v>93310.101190000001</v>
      </c>
      <c r="R34" s="7">
        <f t="shared" si="3"/>
        <v>2.0000000000000018E-3</v>
      </c>
      <c r="T34" s="3">
        <f t="shared" si="4"/>
        <v>3059.3475799999724</v>
      </c>
    </row>
    <row r="35" spans="1:20" x14ac:dyDescent="0.25">
      <c r="A35">
        <v>39201</v>
      </c>
      <c r="B35" t="s">
        <v>33</v>
      </c>
      <c r="D35" s="1">
        <v>15381575.261000002</v>
      </c>
      <c r="E35" s="1">
        <v>6058634.4224653961</v>
      </c>
      <c r="F35" s="6">
        <v>5.2056941527829395</v>
      </c>
      <c r="G35" s="7">
        <v>9.5000000000000001E-2</v>
      </c>
      <c r="H35" s="1">
        <v>1813079.7104180267</v>
      </c>
      <c r="I35" s="7"/>
      <c r="J35" s="1">
        <v>23701574.900950912</v>
      </c>
      <c r="K35" s="1">
        <v>8108218.9703835081</v>
      </c>
      <c r="L35" s="6">
        <v>5.3913796326334404</v>
      </c>
      <c r="M35" s="7">
        <v>0.10100000000000001</v>
      </c>
      <c r="N35" s="1">
        <v>1927590.0079181129</v>
      </c>
      <c r="R35" s="7">
        <f t="shared" si="3"/>
        <v>-6.0000000000000053E-3</v>
      </c>
      <c r="T35" s="3">
        <f t="shared" si="4"/>
        <v>-114510.29750008625</v>
      </c>
    </row>
    <row r="36" spans="1:20" x14ac:dyDescent="0.25">
      <c r="A36">
        <v>39202</v>
      </c>
      <c r="B36" t="s">
        <v>34</v>
      </c>
      <c r="D36" s="1">
        <v>17803654.689999994</v>
      </c>
      <c r="E36" s="1">
        <v>8353208.6126399981</v>
      </c>
      <c r="F36" s="6">
        <v>5.5896089345402205</v>
      </c>
      <c r="G36" s="7">
        <v>7.4999999999999997E-2</v>
      </c>
      <c r="H36" s="1">
        <v>1335274.1017500001</v>
      </c>
      <c r="I36" s="7"/>
      <c r="J36" s="1">
        <v>17803654.689999994</v>
      </c>
      <c r="K36" s="1">
        <v>9617268.0956299957</v>
      </c>
      <c r="L36" s="6">
        <v>4.8959083213442938</v>
      </c>
      <c r="M36" s="7">
        <v>7.0999999999999994E-2</v>
      </c>
      <c r="N36" s="1">
        <v>1264059.4829900004</v>
      </c>
      <c r="R36" s="7">
        <f t="shared" si="3"/>
        <v>4.0000000000000036E-3</v>
      </c>
      <c r="T36" s="3">
        <f t="shared" si="4"/>
        <v>71214.61875999975</v>
      </c>
    </row>
    <row r="37" spans="1:20" x14ac:dyDescent="0.25">
      <c r="A37">
        <v>39204</v>
      </c>
      <c r="B37" t="s">
        <v>35</v>
      </c>
      <c r="D37" s="1">
        <v>4611626.0700000012</v>
      </c>
      <c r="E37" s="1">
        <v>821141.15773737081</v>
      </c>
      <c r="F37" s="6">
        <v>25.85932663673589</v>
      </c>
      <c r="G37" s="7">
        <v>2.4E-2</v>
      </c>
      <c r="H37" s="1">
        <v>111452.78175812135</v>
      </c>
      <c r="I37" s="7"/>
      <c r="J37" s="1">
        <v>4681567.3202562388</v>
      </c>
      <c r="K37" s="1">
        <v>932593.93949549214</v>
      </c>
      <c r="L37" s="6">
        <v>25.152054599291752</v>
      </c>
      <c r="M37" s="7">
        <v>2.4E-2</v>
      </c>
      <c r="N37" s="1">
        <v>111452.78175812135</v>
      </c>
      <c r="R37" s="7">
        <f t="shared" si="3"/>
        <v>0</v>
      </c>
      <c r="T37" s="3">
        <f t="shared" si="4"/>
        <v>0</v>
      </c>
    </row>
    <row r="38" spans="1:20" x14ac:dyDescent="0.25">
      <c r="A38">
        <v>39205</v>
      </c>
      <c r="B38" t="s">
        <v>36</v>
      </c>
      <c r="D38" s="1">
        <v>2564139.23</v>
      </c>
      <c r="E38" s="1">
        <v>1267332.2891799998</v>
      </c>
      <c r="F38" s="6">
        <v>7.5226482151389957</v>
      </c>
      <c r="G38" s="7">
        <v>5.8000000000000003E-2</v>
      </c>
      <c r="H38" s="1">
        <v>148720.07534000001</v>
      </c>
      <c r="I38" s="7"/>
      <c r="J38" s="1">
        <v>2564139.2299999995</v>
      </c>
      <c r="K38" s="1">
        <v>1408359.9468299986</v>
      </c>
      <c r="L38" s="6">
        <v>6.9471357509861367</v>
      </c>
      <c r="M38" s="7">
        <v>5.5E-2</v>
      </c>
      <c r="N38" s="1">
        <v>141027.65764999998</v>
      </c>
      <c r="R38" s="7">
        <f t="shared" si="3"/>
        <v>3.0000000000000027E-3</v>
      </c>
      <c r="T38" s="3">
        <f t="shared" si="4"/>
        <v>7692.4176900000311</v>
      </c>
    </row>
    <row r="39" spans="1:20" x14ac:dyDescent="0.25">
      <c r="A39">
        <v>39300</v>
      </c>
      <c r="B39" t="s">
        <v>37</v>
      </c>
      <c r="D39" s="1">
        <v>1283.3900000000001</v>
      </c>
      <c r="E39" s="1">
        <v>591.86238000006779</v>
      </c>
      <c r="F39" s="6">
        <v>12.5</v>
      </c>
      <c r="G39" s="7">
        <v>4.2999999999999997E-2</v>
      </c>
      <c r="H39" s="1">
        <v>55.185769999999984</v>
      </c>
      <c r="I39" s="7"/>
      <c r="J39" s="1">
        <v>1283.3900000000001</v>
      </c>
      <c r="K39" s="1">
        <v>647.04815000006727</v>
      </c>
      <c r="L39" s="6">
        <v>11.5</v>
      </c>
      <c r="M39" s="7">
        <v>4.2999999999999997E-2</v>
      </c>
      <c r="N39" s="1">
        <v>55.185769999999984</v>
      </c>
      <c r="R39" s="7">
        <f t="shared" si="3"/>
        <v>0</v>
      </c>
      <c r="T39" s="3">
        <f t="shared" si="4"/>
        <v>0</v>
      </c>
    </row>
    <row r="40" spans="1:20" x14ac:dyDescent="0.25">
      <c r="A40">
        <v>39400</v>
      </c>
      <c r="B40" t="s">
        <v>38</v>
      </c>
      <c r="D40" s="1">
        <v>8587697.3599999994</v>
      </c>
      <c r="E40" s="1">
        <v>4420844.3778393846</v>
      </c>
      <c r="F40" s="6">
        <v>10.158405861079391</v>
      </c>
      <c r="G40" s="7">
        <v>4.8000000000000001E-2</v>
      </c>
      <c r="H40" s="1">
        <v>428421.80524160014</v>
      </c>
      <c r="I40" s="7"/>
      <c r="J40" s="1">
        <v>9345098.3999999985</v>
      </c>
      <c r="K40" s="1">
        <v>4792330.6773568531</v>
      </c>
      <c r="L40" s="6">
        <v>9.9824180096380797</v>
      </c>
      <c r="M40" s="7">
        <v>4.9000000000000002E-2</v>
      </c>
      <c r="N40" s="1">
        <v>437347.25951746677</v>
      </c>
      <c r="R40" s="7">
        <f t="shared" si="3"/>
        <v>-1.0000000000000009E-3</v>
      </c>
      <c r="T40" s="3">
        <f t="shared" si="4"/>
        <v>-8925.4542758666212</v>
      </c>
    </row>
    <row r="41" spans="1:20" x14ac:dyDescent="0.25">
      <c r="A41">
        <v>39401</v>
      </c>
      <c r="B41" t="s">
        <v>39</v>
      </c>
      <c r="D41" s="1">
        <v>3241792.7900000005</v>
      </c>
      <c r="E41" s="1">
        <v>795268.96250000119</v>
      </c>
      <c r="F41" s="6">
        <v>14.933922505577536</v>
      </c>
      <c r="G41" s="7">
        <v>5.0999999999999997E-2</v>
      </c>
      <c r="H41" s="1">
        <f>36454.35987+128877</f>
        <v>165331.35986999999</v>
      </c>
      <c r="I41" s="7"/>
      <c r="J41" s="1">
        <v>3241792.7899999996</v>
      </c>
      <c r="K41" s="1">
        <v>960600.3947900011</v>
      </c>
      <c r="L41" s="6">
        <v>13.935983084532676</v>
      </c>
      <c r="M41" s="7">
        <v>5.0999999999999997E-2</v>
      </c>
      <c r="N41" s="1">
        <v>165331.35986999999</v>
      </c>
      <c r="R41" s="7">
        <f t="shared" si="3"/>
        <v>0</v>
      </c>
      <c r="T41" s="3">
        <f t="shared" si="4"/>
        <v>0</v>
      </c>
    </row>
    <row r="42" spans="1:20" x14ac:dyDescent="0.25">
      <c r="A42">
        <v>39600</v>
      </c>
      <c r="B42" t="s">
        <v>40</v>
      </c>
      <c r="D42" s="1">
        <v>3562012.9878999991</v>
      </c>
      <c r="E42" s="1">
        <v>2121059.1343065528</v>
      </c>
      <c r="F42" s="6">
        <v>10.668836430679919</v>
      </c>
      <c r="G42" s="7">
        <v>2.9000000000000001E-2</v>
      </c>
      <c r="H42" s="1">
        <v>119353.93266739322</v>
      </c>
      <c r="I42" s="7"/>
      <c r="J42" s="1">
        <v>4522728.60539502</v>
      </c>
      <c r="K42" s="1">
        <v>2164797.811180288</v>
      </c>
      <c r="L42" s="6">
        <v>11.50286458051837</v>
      </c>
      <c r="M42" s="7">
        <v>3.6999999999999998E-2</v>
      </c>
      <c r="N42" s="1">
        <v>152279.15547219134</v>
      </c>
      <c r="R42" s="7">
        <f t="shared" si="3"/>
        <v>-7.9999999999999967E-3</v>
      </c>
      <c r="T42" s="3">
        <f t="shared" si="4"/>
        <v>-32925.222804798119</v>
      </c>
    </row>
    <row r="43" spans="1:20" x14ac:dyDescent="0.25">
      <c r="A43">
        <v>39700</v>
      </c>
      <c r="B43" t="s">
        <v>41</v>
      </c>
      <c r="D43" s="1">
        <v>3015264.3707999997</v>
      </c>
      <c r="E43" s="1">
        <v>2936319.9008156708</v>
      </c>
      <c r="F43" s="6">
        <v>2.2975441032926631</v>
      </c>
      <c r="G43" s="7">
        <v>7.6999999999999999E-2</v>
      </c>
      <c r="H43" s="1">
        <v>77391.785517200013</v>
      </c>
      <c r="I43" s="7"/>
      <c r="J43" s="1">
        <v>3026304.3707999997</v>
      </c>
      <c r="K43" s="1">
        <v>3012751.6863328698</v>
      </c>
      <c r="L43" s="6">
        <v>1.6712045651452556</v>
      </c>
      <c r="M43" s="7">
        <v>7.6999999999999999E-2</v>
      </c>
      <c r="N43" s="1">
        <v>77391.785517200013</v>
      </c>
      <c r="P43" s="8" t="s">
        <v>42</v>
      </c>
      <c r="R43" s="7">
        <f t="shared" si="3"/>
        <v>0</v>
      </c>
      <c r="T43" s="3">
        <f t="shared" si="4"/>
        <v>0</v>
      </c>
    </row>
    <row r="44" spans="1:20" x14ac:dyDescent="0.25">
      <c r="A44">
        <v>39800</v>
      </c>
      <c r="B44" t="s">
        <v>43</v>
      </c>
      <c r="D44" s="1">
        <v>749276.97410000011</v>
      </c>
      <c r="E44" s="1">
        <v>211978.84817832068</v>
      </c>
      <c r="F44" s="6">
        <v>16.570055378871142</v>
      </c>
      <c r="G44" s="7">
        <v>4.2999999999999997E-2</v>
      </c>
      <c r="H44" s="1">
        <v>35958.501376667373</v>
      </c>
      <c r="I44" s="7"/>
      <c r="J44" s="1">
        <v>923442.00410236092</v>
      </c>
      <c r="K44" s="1">
        <v>234465.05245680836</v>
      </c>
      <c r="L44" s="6">
        <v>16.508388916867876</v>
      </c>
      <c r="M44" s="7">
        <v>4.4999999999999998E-2</v>
      </c>
      <c r="N44" s="1">
        <v>37630.989812791435</v>
      </c>
      <c r="R44" s="7">
        <f t="shared" si="3"/>
        <v>-2.0000000000000018E-3</v>
      </c>
      <c r="T44" s="3">
        <f t="shared" si="4"/>
        <v>-1672.488436124062</v>
      </c>
    </row>
    <row r="45" spans="1:20" x14ac:dyDescent="0.25">
      <c r="D45" s="1"/>
      <c r="E45" s="1"/>
      <c r="F45" s="6" t="s">
        <v>28</v>
      </c>
      <c r="G45" s="1"/>
      <c r="H45" s="1"/>
      <c r="I45" s="1"/>
      <c r="J45" s="1"/>
      <c r="K45" s="1"/>
      <c r="L45" s="6"/>
      <c r="M45" s="1"/>
      <c r="N45" s="1"/>
      <c r="P45" s="1"/>
      <c r="T45" s="3"/>
    </row>
    <row r="46" spans="1:20" x14ac:dyDescent="0.25">
      <c r="D46" s="1"/>
      <c r="E46" s="1"/>
      <c r="F46" s="6"/>
      <c r="G46" s="7"/>
      <c r="H46" s="1"/>
      <c r="I46" s="7"/>
      <c r="J46" s="1"/>
      <c r="K46" s="1"/>
      <c r="L46" s="6"/>
      <c r="M46" s="7"/>
      <c r="N46" s="1"/>
      <c r="T46" s="3"/>
    </row>
    <row r="47" spans="1:20" x14ac:dyDescent="0.25">
      <c r="A47">
        <v>33600</v>
      </c>
      <c r="B47" t="s">
        <v>44</v>
      </c>
      <c r="D47" s="1">
        <v>16109646.340000002</v>
      </c>
      <c r="E47" s="1">
        <v>515471.1447375</v>
      </c>
      <c r="F47" s="6">
        <v>29.547744000000002</v>
      </c>
      <c r="G47" s="7">
        <v>3.4000000000000002E-2</v>
      </c>
      <c r="H47" s="1">
        <v>547727.97556000005</v>
      </c>
      <c r="I47" s="7"/>
      <c r="J47" s="1">
        <v>16109646.340000002</v>
      </c>
      <c r="K47" s="1">
        <v>1063199.1202974999</v>
      </c>
      <c r="L47" s="6">
        <v>28.649208999999999</v>
      </c>
      <c r="M47" s="7">
        <v>3.4000000000000002E-2</v>
      </c>
      <c r="N47" s="1">
        <v>547727.97556000005</v>
      </c>
      <c r="R47" s="7">
        <f t="shared" ref="R47:R49" si="5">+G47-M47</f>
        <v>0</v>
      </c>
      <c r="T47" s="3">
        <f t="shared" ref="T47:T49" si="6">+H47-N47</f>
        <v>0</v>
      </c>
    </row>
    <row r="48" spans="1:20" x14ac:dyDescent="0.25">
      <c r="A48">
        <v>33601</v>
      </c>
      <c r="B48" t="s">
        <v>45</v>
      </c>
      <c r="D48" s="1">
        <v>35668591.620000005</v>
      </c>
      <c r="E48" s="1">
        <v>1961772.5391000002</v>
      </c>
      <c r="F48" s="6"/>
      <c r="G48" s="7">
        <v>6.7000000000000004E-2</v>
      </c>
      <c r="H48" s="1">
        <v>2389795.6385400011</v>
      </c>
      <c r="I48" s="7"/>
      <c r="J48" s="1">
        <v>35668591.620000005</v>
      </c>
      <c r="K48" s="1">
        <v>4351568.1776400004</v>
      </c>
      <c r="L48" s="6"/>
      <c r="M48" s="7">
        <v>6.7000000000000004E-2</v>
      </c>
      <c r="N48" s="1">
        <v>2389795.6385400011</v>
      </c>
      <c r="P48" s="8" t="s">
        <v>46</v>
      </c>
      <c r="R48" s="7">
        <f t="shared" si="5"/>
        <v>0</v>
      </c>
      <c r="T48" s="3">
        <f t="shared" si="6"/>
        <v>0</v>
      </c>
    </row>
    <row r="49" spans="1:20" x14ac:dyDescent="0.25">
      <c r="A49">
        <v>36400</v>
      </c>
      <c r="B49" t="s">
        <v>47</v>
      </c>
      <c r="D49" s="1">
        <v>1485380.05</v>
      </c>
      <c r="E49" s="1">
        <v>25561.084675000002</v>
      </c>
      <c r="F49" s="6">
        <v>29.547744000000005</v>
      </c>
      <c r="G49" s="7">
        <v>3.5000000000000003E-2</v>
      </c>
      <c r="H49" s="1">
        <v>52522.942704166671</v>
      </c>
      <c r="I49" s="7"/>
      <c r="J49" s="1">
        <v>1503355.97</v>
      </c>
      <c r="K49" s="1">
        <v>78084.02737916667</v>
      </c>
      <c r="L49" s="6">
        <v>28.659952957917831</v>
      </c>
      <c r="M49" s="7">
        <v>3.5000000000000003E-2</v>
      </c>
      <c r="N49" s="1">
        <v>52522.942704166671</v>
      </c>
      <c r="R49" s="7">
        <f t="shared" si="5"/>
        <v>0</v>
      </c>
      <c r="T49" s="3">
        <f t="shared" si="6"/>
        <v>0</v>
      </c>
    </row>
    <row r="50" spans="1:20" ht="15.75" thickBot="1" x14ac:dyDescent="0.3">
      <c r="B50" t="s">
        <v>48</v>
      </c>
      <c r="D50" s="9">
        <f>SUM(D10:D49)</f>
        <v>3186513154.0408006</v>
      </c>
      <c r="E50" s="9">
        <f>SUM(E10:E49)</f>
        <v>889076505.03173637</v>
      </c>
      <c r="F50" s="6"/>
      <c r="G50" s="1"/>
      <c r="H50" s="9">
        <f>SUM(H10:H49)</f>
        <v>90932899.973908529</v>
      </c>
      <c r="I50" s="1"/>
      <c r="J50" s="9">
        <f>SUM(J10:J49)</f>
        <v>3444097856.5322056</v>
      </c>
      <c r="K50" s="9">
        <f>SUM(K10:K49)</f>
        <v>947749657.07875836</v>
      </c>
      <c r="L50" s="6"/>
      <c r="M50" s="1"/>
      <c r="N50" s="9">
        <f>SUM(N10:N49)</f>
        <v>91187078.345369667</v>
      </c>
      <c r="O50" s="6"/>
      <c r="T50" s="9">
        <f>SUM(T10:T49)</f>
        <v>-254178.37146115868</v>
      </c>
    </row>
    <row r="51" spans="1:20" ht="15.75" thickTop="1" x14ac:dyDescent="0.25">
      <c r="D51" s="1"/>
      <c r="J51" s="1"/>
      <c r="N51" s="1"/>
    </row>
    <row r="52" spans="1:20" ht="15.75" thickBot="1" x14ac:dyDescent="0.3">
      <c r="B52" t="s">
        <v>61</v>
      </c>
      <c r="D52" s="1"/>
      <c r="H52" s="13">
        <f>+H50-H35-H36-H37-H38</f>
        <v>87524373.304642379</v>
      </c>
      <c r="J52" s="1"/>
      <c r="N52" s="13">
        <f>+N50-N35-N36-N37-N38</f>
        <v>87742948.415053442</v>
      </c>
      <c r="T52" s="13">
        <f t="shared" ref="T52" si="7">+H52-N52</f>
        <v>-218575.11041106284</v>
      </c>
    </row>
    <row r="53" spans="1:20" ht="15.75" thickTop="1" x14ac:dyDescent="0.25">
      <c r="D53" s="1"/>
      <c r="H53" s="1"/>
      <c r="J53" s="1"/>
      <c r="N53" s="1"/>
    </row>
    <row r="54" spans="1:20" x14ac:dyDescent="0.25">
      <c r="A54" t="s">
        <v>49</v>
      </c>
      <c r="B54" t="s">
        <v>50</v>
      </c>
      <c r="D54" s="1"/>
      <c r="G54" s="7">
        <v>0.04</v>
      </c>
      <c r="H54" s="1"/>
      <c r="I54" s="7"/>
      <c r="J54" s="1"/>
      <c r="M54" s="7">
        <v>0.04</v>
      </c>
      <c r="N54" s="1"/>
      <c r="S54" s="12"/>
    </row>
    <row r="55" spans="1:20" x14ac:dyDescent="0.25">
      <c r="A55" t="s">
        <v>51</v>
      </c>
      <c r="B55" t="s">
        <v>50</v>
      </c>
      <c r="D55" s="1"/>
      <c r="G55" s="7">
        <v>7.6923076923076927E-2</v>
      </c>
      <c r="H55" s="1"/>
      <c r="I55" s="7"/>
      <c r="J55" s="1"/>
      <c r="M55" s="7">
        <v>7.6923076923076927E-2</v>
      </c>
      <c r="N55" s="1"/>
    </row>
    <row r="56" spans="1:20" x14ac:dyDescent="0.25">
      <c r="A56" t="s">
        <v>52</v>
      </c>
      <c r="B56" t="s">
        <v>53</v>
      </c>
      <c r="D56" s="1"/>
      <c r="G56" s="7"/>
      <c r="H56" s="1"/>
      <c r="I56" s="7"/>
      <c r="J56" s="1"/>
      <c r="M56" s="7"/>
      <c r="N56" s="1"/>
    </row>
    <row r="57" spans="1:20" x14ac:dyDescent="0.25">
      <c r="D57" s="1"/>
      <c r="G57" s="7"/>
      <c r="H57" s="1"/>
      <c r="I57" s="7"/>
      <c r="J57" s="1"/>
      <c r="M57" s="7"/>
      <c r="N57" s="1"/>
    </row>
    <row r="58" spans="1:20" x14ac:dyDescent="0.25">
      <c r="D58" s="1"/>
      <c r="E58" s="1"/>
      <c r="G58" s="7"/>
      <c r="H58" s="1"/>
      <c r="I58" s="7"/>
      <c r="J58" s="1"/>
      <c r="K58" s="1"/>
      <c r="M58" s="7"/>
      <c r="N58" s="1"/>
    </row>
    <row r="59" spans="1:20" x14ac:dyDescent="0.25">
      <c r="D59" s="1"/>
      <c r="E59" s="1"/>
      <c r="G59" s="7"/>
      <c r="H59" s="1"/>
      <c r="I59" s="7"/>
      <c r="J59" s="1"/>
      <c r="K59" s="1"/>
      <c r="M59" s="7"/>
      <c r="N59" s="1"/>
    </row>
    <row r="60" spans="1:20" x14ac:dyDescent="0.25">
      <c r="D60" s="1"/>
      <c r="E60" s="1"/>
      <c r="G60" s="7"/>
      <c r="H60" s="1"/>
      <c r="I60" s="7"/>
      <c r="J60" s="1"/>
      <c r="K60" s="1"/>
      <c r="M60" s="7"/>
      <c r="N60" s="1"/>
    </row>
    <row r="61" spans="1:20" x14ac:dyDescent="0.25">
      <c r="D61" s="1"/>
      <c r="E61" s="1"/>
      <c r="G61" s="7"/>
      <c r="H61" s="1"/>
      <c r="I61" s="7"/>
      <c r="J61" s="1"/>
      <c r="K61" s="1"/>
      <c r="M61" s="7"/>
      <c r="N61" s="1"/>
    </row>
    <row r="62" spans="1:20" x14ac:dyDescent="0.25">
      <c r="H62" s="1"/>
      <c r="N62" s="1"/>
    </row>
    <row r="63" spans="1:20" x14ac:dyDescent="0.25">
      <c r="H63" s="1"/>
      <c r="N63" s="1"/>
    </row>
    <row r="64" spans="1:20" x14ac:dyDescent="0.25">
      <c r="H64" s="1"/>
      <c r="N64" s="1"/>
    </row>
    <row r="65" spans="8:14" x14ac:dyDescent="0.25">
      <c r="H65" s="1"/>
      <c r="N65" s="1"/>
    </row>
    <row r="66" spans="8:14" x14ac:dyDescent="0.25">
      <c r="H66" s="1"/>
      <c r="N66" s="1"/>
    </row>
    <row r="67" spans="8:14" x14ac:dyDescent="0.25">
      <c r="H67" s="1"/>
      <c r="N67" s="1"/>
    </row>
    <row r="68" spans="8:14" x14ac:dyDescent="0.25">
      <c r="H68" s="1"/>
      <c r="N68" s="1"/>
    </row>
    <row r="69" spans="8:14" x14ac:dyDescent="0.25">
      <c r="H69" s="1"/>
      <c r="N69" s="1"/>
    </row>
    <row r="70" spans="8:14" x14ac:dyDescent="0.25">
      <c r="H70" s="1"/>
      <c r="N70" s="1"/>
    </row>
    <row r="71" spans="8:14" x14ac:dyDescent="0.25">
      <c r="H71" s="1"/>
      <c r="N71" s="1"/>
    </row>
    <row r="72" spans="8:14" x14ac:dyDescent="0.25">
      <c r="H72" s="1"/>
      <c r="N72" s="1"/>
    </row>
    <row r="73" spans="8:14" x14ac:dyDescent="0.25">
      <c r="H73" s="1"/>
      <c r="N73" s="1"/>
    </row>
    <row r="74" spans="8:14" x14ac:dyDescent="0.25">
      <c r="H74" s="1"/>
      <c r="N74" s="1"/>
    </row>
    <row r="75" spans="8:14" x14ac:dyDescent="0.25">
      <c r="H75" s="1"/>
      <c r="N75" s="1"/>
    </row>
    <row r="76" spans="8:14" x14ac:dyDescent="0.25">
      <c r="H76" s="1"/>
      <c r="N76" s="1"/>
    </row>
    <row r="77" spans="8:14" x14ac:dyDescent="0.25">
      <c r="H77" s="1"/>
      <c r="N77" s="1"/>
    </row>
    <row r="78" spans="8:14" x14ac:dyDescent="0.25">
      <c r="H78" s="1"/>
      <c r="N78" s="1"/>
    </row>
    <row r="79" spans="8:14" x14ac:dyDescent="0.25">
      <c r="H79" s="1"/>
      <c r="N79" s="1"/>
    </row>
    <row r="80" spans="8:14" x14ac:dyDescent="0.25">
      <c r="H80" s="1"/>
      <c r="N80" s="1"/>
    </row>
  </sheetData>
  <mergeCells count="2">
    <mergeCell ref="J6:P6"/>
    <mergeCell ref="D6:H6"/>
  </mergeCells>
  <pageMargins left="0.7" right="0.7" top="0.75" bottom="0.75" header="0.3" footer="0.3"/>
  <pageSetup scale="47" orientation="landscape" horizontalDpi="90" verticalDpi="90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148193-353C-4A05-A8AE-D5B35083E6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512367-3478-4B84-9B54-0595CFD38A66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689f346c-2d9c-4795-8161-3a1fa82a52c6"/>
    <ds:schemaRef ds:uri="f5f9a743-18e3-40ef-b0a4-47096f190587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4ACC1B-BD79-44ED-8753-B800FEC6BB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IRR 123</vt:lpstr>
      <vt:lpstr>'IRR 123'!Print_Area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kponder</dc:creator>
  <cp:keywords/>
  <dc:description/>
  <cp:lastModifiedBy>Hillary, Sean P.</cp:lastModifiedBy>
  <cp:revision/>
  <cp:lastPrinted>2023-07-07T19:50:23Z</cp:lastPrinted>
  <dcterms:created xsi:type="dcterms:W3CDTF">2023-07-06T13:13:25Z</dcterms:created>
  <dcterms:modified xsi:type="dcterms:W3CDTF">2023-07-08T19:58:03Z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</Properties>
</file>