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Staff's 14th IRRs (Nos. 149-175)/Drafter Workspace/Attachments/IRR 154/"/>
    </mc:Choice>
  </mc:AlternateContent>
  <xr:revisionPtr revIDLastSave="0" documentId="13_ncr:1_{BFCD583B-C200-4EEC-99EF-C8AA0983EB24}" xr6:coauthVersionLast="47" xr6:coauthVersionMax="47" xr10:uidLastSave="{00000000-0000-0000-0000-000000000000}"/>
  <bookViews>
    <workbookView xWindow="28680" yWindow="-120" windowWidth="29040" windowHeight="15840" tabRatio="915" xr2:uid="{AB4B836A-C7A9-4DC1-AF87-7CD08EE59336}"/>
  </bookViews>
  <sheets>
    <sheet name="IRR 154" sheetId="1" r:id="rId1"/>
    <sheet name="Alliance RNG Total  OPC 198" sheetId="2" r:id="rId2"/>
    <sheet name="IRR 137c" sheetId="5" r:id="rId3"/>
    <sheet name="Alliance Staff IRR No. 5 and 35" sheetId="6" r:id="rId4"/>
    <sheet name="New River RNG Depr Correction" sheetId="7" r:id="rId5"/>
    <sheet name="Brightmark - Staff IRR No. 34" sheetId="8" r:id="rId6"/>
    <sheet name="IRR 137b Brightmark" sheetId="3" r:id="rId7"/>
    <sheet name="COC RBP-2 Doc 1" sheetId="9" r:id="rId8"/>
  </sheets>
  <externalReferences>
    <externalReference r:id="rId9"/>
  </externalReferences>
  <definedNames>
    <definedName name="\\" localSheetId="3" hidden="1">#REF!</definedName>
    <definedName name="\\" localSheetId="5" hidden="1">#REF!</definedName>
    <definedName name="\\" localSheetId="7" hidden="1">#REF!</definedName>
    <definedName name="\\" localSheetId="4" hidden="1">#REF!</definedName>
    <definedName name="\\" hidden="1">#REF!</definedName>
    <definedName name="\\\" localSheetId="3" hidden="1">#REF!</definedName>
    <definedName name="\\\" localSheetId="5" hidden="1">#REF!</definedName>
    <definedName name="\\\" localSheetId="7" hidden="1">#REF!</definedName>
    <definedName name="\\\" localSheetId="4" hidden="1">#REF!</definedName>
    <definedName name="\\\" hidden="1">#REF!</definedName>
    <definedName name="\\\\" localSheetId="3" hidden="1">#REF!</definedName>
    <definedName name="\\\\" localSheetId="5" hidden="1">#REF!</definedName>
    <definedName name="\\\\" localSheetId="7" hidden="1">#REF!</definedName>
    <definedName name="\\\\" localSheetId="4" hidden="1">#REF!</definedName>
    <definedName name="\\\\" hidden="1">#REF!</definedName>
    <definedName name="\A" localSheetId="3">#REF!</definedName>
    <definedName name="\A" localSheetId="5">#REF!</definedName>
    <definedName name="\A" localSheetId="4">#REF!</definedName>
    <definedName name="\A">#REF!</definedName>
    <definedName name="\B" localSheetId="3">#REF!</definedName>
    <definedName name="\B" localSheetId="5">#REF!</definedName>
    <definedName name="\B" localSheetId="4">#REF!</definedName>
    <definedName name="\B">#REF!</definedName>
    <definedName name="\E" localSheetId="3">#REF!</definedName>
    <definedName name="\E" localSheetId="5">#REF!</definedName>
    <definedName name="\E" localSheetId="4">#REF!</definedName>
    <definedName name="\E">#REF!</definedName>
    <definedName name="\J" localSheetId="3">#REF!</definedName>
    <definedName name="\J" localSheetId="5">#REF!</definedName>
    <definedName name="\J" localSheetId="4">#REF!</definedName>
    <definedName name="\J">#REF!</definedName>
    <definedName name="\P" localSheetId="3">#REF!</definedName>
    <definedName name="\P" localSheetId="5">#REF!</definedName>
    <definedName name="\P" localSheetId="6">#REF!</definedName>
    <definedName name="\P" localSheetId="2">#REF!</definedName>
    <definedName name="\P" localSheetId="4">#REF!</definedName>
    <definedName name="\P">#REF!</definedName>
    <definedName name="\T" localSheetId="3">#REF!</definedName>
    <definedName name="\T" localSheetId="5">#REF!</definedName>
    <definedName name="\T" localSheetId="4">#REF!</definedName>
    <definedName name="\T">#REF!</definedName>
    <definedName name="___JE11" localSheetId="3">#REF!</definedName>
    <definedName name="___JE11" localSheetId="5">#REF!</definedName>
    <definedName name="___JE11" localSheetId="7">#REF!</definedName>
    <definedName name="___JE11" localSheetId="4">#REF!</definedName>
    <definedName name="___JE11">#REF!</definedName>
    <definedName name="__123Graph_A" localSheetId="3" hidden="1">#REF!</definedName>
    <definedName name="__123Graph_A" localSheetId="5" hidden="1">#REF!</definedName>
    <definedName name="__123Graph_A" localSheetId="7" hidden="1">#REF!</definedName>
    <definedName name="__123Graph_A" localSheetId="4" hidden="1">#REF!</definedName>
    <definedName name="__123Graph_A" hidden="1">#REF!</definedName>
    <definedName name="__123Graph_B" localSheetId="3" hidden="1">#REF!</definedName>
    <definedName name="__123Graph_B" localSheetId="5" hidden="1">#REF!</definedName>
    <definedName name="__123Graph_B" localSheetId="7" hidden="1">#REF!</definedName>
    <definedName name="__123Graph_B" localSheetId="4" hidden="1">#REF!</definedName>
    <definedName name="__123Graph_B" hidden="1">#REF!</definedName>
    <definedName name="__123Graph_C" localSheetId="3" hidden="1">#REF!</definedName>
    <definedName name="__123Graph_C" localSheetId="5" hidden="1">#REF!</definedName>
    <definedName name="__123Graph_C" localSheetId="7" hidden="1">#REF!</definedName>
    <definedName name="__123Graph_C" localSheetId="4" hidden="1">#REF!</definedName>
    <definedName name="__123Graph_C" hidden="1">#REF!</definedName>
    <definedName name="__123Graph_D" localSheetId="3" hidden="1">#REF!</definedName>
    <definedName name="__123Graph_D" localSheetId="5" hidden="1">#REF!</definedName>
    <definedName name="__123Graph_D" localSheetId="4" hidden="1">#REF!</definedName>
    <definedName name="__123Graph_D" hidden="1">#REF!</definedName>
    <definedName name="__123Graph_E" localSheetId="3" hidden="1">#REF!</definedName>
    <definedName name="__123Graph_E" localSheetId="5" hidden="1">#REF!</definedName>
    <definedName name="__123Graph_E" localSheetId="4" hidden="1">#REF!</definedName>
    <definedName name="__123Graph_E" hidden="1">#REF!</definedName>
    <definedName name="__123Graph_F" localSheetId="3" hidden="1">#REF!</definedName>
    <definedName name="__123Graph_F" localSheetId="5" hidden="1">#REF!</definedName>
    <definedName name="__123Graph_F" localSheetId="4" hidden="1">#REF!</definedName>
    <definedName name="__123Graph_F" hidden="1">#REF!</definedName>
    <definedName name="__123Graph_X" localSheetId="3" hidden="1">#REF!</definedName>
    <definedName name="__123Graph_X" localSheetId="5" hidden="1">#REF!</definedName>
    <definedName name="__123Graph_X" localSheetId="4" hidden="1">#REF!</definedName>
    <definedName name="__123Graph_X" hidden="1">#REF!</definedName>
    <definedName name="__APR99" localSheetId="3">#REF!</definedName>
    <definedName name="__APR99" localSheetId="5">#REF!</definedName>
    <definedName name="__APR99" localSheetId="4">#REF!</definedName>
    <definedName name="__APR99">#REF!</definedName>
    <definedName name="__AUG99" localSheetId="3">#REF!</definedName>
    <definedName name="__AUG99" localSheetId="5">#REF!</definedName>
    <definedName name="__AUG99" localSheetId="4">#REF!</definedName>
    <definedName name="__AUG99">#REF!</definedName>
    <definedName name="__DEC98" localSheetId="3">#REF!</definedName>
    <definedName name="__DEC98" localSheetId="5">#REF!</definedName>
    <definedName name="__DEC98" localSheetId="4">#REF!</definedName>
    <definedName name="__DEC98">#REF!</definedName>
    <definedName name="__DEC99" localSheetId="3">#REF!</definedName>
    <definedName name="__DEC99" localSheetId="5">#REF!</definedName>
    <definedName name="__DEC99" localSheetId="4">#REF!</definedName>
    <definedName name="__DEC99">#REF!</definedName>
    <definedName name="__FDS_HYPERLINK_TOGGLE_STATE__" hidden="1">"ON"</definedName>
    <definedName name="__FDS_UNIQUE_RANGE_ID_GENERATOR_COUNTER" hidden="1">37</definedName>
    <definedName name="__FEB99" localSheetId="3">#REF!</definedName>
    <definedName name="__FEB99" localSheetId="5">#REF!</definedName>
    <definedName name="__FEB99" localSheetId="7">#REF!</definedName>
    <definedName name="__FEB99" localSheetId="4">#REF!</definedName>
    <definedName name="__FEB99">#REF!</definedName>
    <definedName name="__JAN99" localSheetId="3">#REF!</definedName>
    <definedName name="__JAN99" localSheetId="5">#REF!</definedName>
    <definedName name="__JAN99" localSheetId="4">#REF!</definedName>
    <definedName name="__JAN99">#REF!</definedName>
    <definedName name="__JUL99" localSheetId="3">#REF!</definedName>
    <definedName name="__JUL99" localSheetId="5">#REF!</definedName>
    <definedName name="__JUL99" localSheetId="4">#REF!</definedName>
    <definedName name="__JUL99">#REF!</definedName>
    <definedName name="__JUN99" localSheetId="3">#REF!</definedName>
    <definedName name="__JUN99" localSheetId="5">#REF!</definedName>
    <definedName name="__JUN99" localSheetId="4">#REF!</definedName>
    <definedName name="__JUN99">#REF!</definedName>
    <definedName name="__MAR99" localSheetId="3">#REF!</definedName>
    <definedName name="__MAR99" localSheetId="5">#REF!</definedName>
    <definedName name="__MAR99" localSheetId="4">#REF!</definedName>
    <definedName name="__MAR99">#REF!</definedName>
    <definedName name="__MAY99" localSheetId="3">#REF!</definedName>
    <definedName name="__MAY99" localSheetId="5">#REF!</definedName>
    <definedName name="__MAY99" localSheetId="4">#REF!</definedName>
    <definedName name="__MAY99">#REF!</definedName>
    <definedName name="__NOV98" localSheetId="3">#REF!</definedName>
    <definedName name="__NOV98" localSheetId="5">#REF!</definedName>
    <definedName name="__NOV98" localSheetId="4">#REF!</definedName>
    <definedName name="__NOV98">#REF!</definedName>
    <definedName name="__NOV99" localSheetId="3">#REF!</definedName>
    <definedName name="__NOV99" localSheetId="5">#REF!</definedName>
    <definedName name="__NOV99" localSheetId="4">#REF!</definedName>
    <definedName name="__NOV99">#REF!</definedName>
    <definedName name="__OCT98" localSheetId="3">#REF!</definedName>
    <definedName name="__OCT98" localSheetId="5">#REF!</definedName>
    <definedName name="__OCT98" localSheetId="4">#REF!</definedName>
    <definedName name="__OCT98">#REF!</definedName>
    <definedName name="__OCT99" localSheetId="3">#REF!</definedName>
    <definedName name="__OCT99" localSheetId="5">#REF!</definedName>
    <definedName name="__OCT99" localSheetId="4">#REF!</definedName>
    <definedName name="__OCT99">#REF!</definedName>
    <definedName name="__SEP99" localSheetId="3">#REF!</definedName>
    <definedName name="__SEP99" localSheetId="5">#REF!</definedName>
    <definedName name="__SEP99" localSheetId="4">#REF!</definedName>
    <definedName name="__SEP99">#REF!</definedName>
    <definedName name="_1__FDSAUDITLINK__" localSheetId="3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5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7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2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localSheetId="4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87237510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3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5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7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2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localSheetId="4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45822P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0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0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1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2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2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3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3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4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4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5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5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6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7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7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08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8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09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09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0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0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1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2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2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3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3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4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5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5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6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17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7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8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9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19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0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0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1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2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2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23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3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24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4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5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5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26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6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7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8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8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29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9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0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0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1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1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2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3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3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4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4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5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5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6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6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7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38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8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39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39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7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localSheetId="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0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1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1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2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43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3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4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5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5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6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6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47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7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8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49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49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0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0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1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2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2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3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3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54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4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55__FDSAUDITLINK__" localSheetId="3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5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7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2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localSheetId="4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5__FDSAUDITLINK__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6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6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7__FDSAUDITLINK__" localSheetId="3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5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7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2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localSheetId="4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7__FDSAUDITLINK__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8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8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9__FDSAUDITLINK__" localSheetId="3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5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7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2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localSheetId="4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59__FDSAUDITLINK__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__FDSAUDITLINK__" localSheetId="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7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localSheetId="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0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0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1__FDSAUDITLINK__" localSheetId="3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5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7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2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localSheetId="4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1__FDSAUDITLINK__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2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2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3__FDSAUDITLINK__" localSheetId="3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5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7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2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localSheetId="4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3__FDSAUDITLINK__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4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4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5__FDSAUDITLINK__" localSheetId="3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5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7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2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localSheetId="4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5__FDSAUDITLINK__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6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6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7__FDSAUDITLINK__" localSheetId="3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5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7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2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localSheetId="4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7__FDSAUDITLINK__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8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8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69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9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0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0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071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1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2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3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3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74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4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5__FDSAUDITLINK__" localSheetId="3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5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7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2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localSheetId="4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5__FDSAUDITLINK__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6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6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7__FDSAUDITLINK__" localSheetId="3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5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7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2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localSheetId="4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7__FDSAUDITLINK__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8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8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9__FDSAUDITLINK__" localSheetId="3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5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7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2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localSheetId="4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9__FDSAUDITLINK__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0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0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1__FDSAUDITLINK__" localSheetId="3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5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7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2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localSheetId="4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1__FDSAUDITLINK__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2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2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3__FDSAUDITLINK__" localSheetId="3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5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7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2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localSheetId="4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3__FDSAUDITLINK__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4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4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5__FDSAUDITLINK__" localSheetId="3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5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7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2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localSheetId="4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5__FDSAUDITLINK__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6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6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7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7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8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9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89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__FDSAUDITLINK__" localSheetId="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7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localSheetId="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0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0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091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1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092__FDSAUDITLINK__" localSheetId="3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5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7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2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localSheetId="4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2__FDSAUDITLINK__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3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3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4__FDSAUDITLINK__" localSheetId="3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5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7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2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localSheetId="4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4__FDSAUDITLINK__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5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5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6__FDSAUDITLINK__" localSheetId="3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5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7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2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localSheetId="4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6__FDSAUDITLINK__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7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7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8__FDSAUDITLINK__" localSheetId="3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5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7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2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localSheetId="4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8__FDSAUDITLINK__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9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99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__FDSAUDITLINK__" localSheetId="3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5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7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2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4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45822P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0__FDSAUDITLINK__" localSheetId="3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5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7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2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localSheetId="4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0__FDSAUDITLINK__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1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1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2__FDSAUDITLINK__" localSheetId="3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5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7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2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localSheetId="4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2__FDSAUDITLINK__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3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3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4__FDSAUDITLINK__" localSheetId="3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5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7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2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localSheetId="4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4__FDSAUDITLINK__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5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5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6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6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07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7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8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8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09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09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1__FDSAUDITLINK__" localSheetId="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7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localSheetId="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0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0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1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12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2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3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3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4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5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6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7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8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19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9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0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0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1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2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2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3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3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24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4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5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5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6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7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8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29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localSheetId="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7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localSheetId="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0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0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1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1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2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2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3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3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4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4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5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5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36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6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7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8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8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9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9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 localSheetId="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7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localSheetId="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0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0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1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2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3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4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5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5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6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6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7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48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8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49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49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5__FDSAUDITLINK__" localSheetId="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7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0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0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1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1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2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3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4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5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6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7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7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8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8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9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59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__FDSAUDITLINK__" localSheetId="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7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localSheetId="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0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0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1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1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62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2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3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64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4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65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5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6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7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8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69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0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1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1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2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2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3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4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4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5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5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76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6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77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7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8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79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7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0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1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2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3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3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4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4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5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5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86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6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7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7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188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8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9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0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1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1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2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3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4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5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6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7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7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98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8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99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__123Graph_BCHART_1" localSheetId="3" hidden="1">#REF!</definedName>
    <definedName name="_12__123Graph_BCHART_1" localSheetId="5" hidden="1">#REF!</definedName>
    <definedName name="_12__123Graph_BCHART_1" localSheetId="7" hidden="1">#REF!</definedName>
    <definedName name="_12__123Graph_BCHART_1" localSheetId="4" hidden="1">#REF!</definedName>
    <definedName name="_12__123Graph_BCHART_1" hidden="1">#REF!</definedName>
    <definedName name="_12__FDSAUDITLINK__" localSheetId="3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5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7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2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localSheetId="4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01880210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__FDSAUDITLINK__" localSheetId="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7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localSheetId="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00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0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1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1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02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2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3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3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4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5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6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7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8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09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09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__FDSAUDITLINK__" localSheetId="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7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localSheetId="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0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1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1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2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2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3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3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14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4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5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16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6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17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7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8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19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7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0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1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2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3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3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4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4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5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26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6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7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7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28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8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29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9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30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0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31__FDSAUDITLINK__" localSheetId="3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5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7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2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localSheetId="4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1__FDSAUDITLINK__" hidden="1">{"fdsup://IBCentral/FAT Viewer?action=UPDATE&amp;creator=factset&amp;DOC_NAME=fat:reuters_qtrly_shs_src_window.fat&amp;display_string=Audit&amp;DYN_ARGS=TRUE&amp;VAR:ID1=87237510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3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5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7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2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localSheetId="4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2__FDSAUDITLINK__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3__FDSAUDITLINK__" localSheetId="3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5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7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2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localSheetId="4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3__FDSAUDITLINK__" hidden="1">{"fdsup://IBCentral/FAT Viewer?action=UPDATE&amp;creator=factset&amp;DOC_NAME=fat:reuters_qtrly_source_window.fat&amp;display_string=Audit&amp;DYN_ARGS=TRUE&amp;VAR:ID1=72348410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4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4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3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5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7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2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localSheetId="4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5__FDSAUDITLINK__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6__FDSAUDITLINK__" localSheetId="3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5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7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2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localSheetId="4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6__FDSAUDITLINK__" hidden="1">{"fdsup://IBCentral/FAT Viewer?action=UPDATE&amp;creator=factset&amp;DOC_NAME=fat:reuters_qtrly_source_window.fat&amp;display_string=Audit&amp;DYN_ARGS=TRUE&amp;VAR:ID1=45822P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7__FDSAUDITLINK__" localSheetId="3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5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7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2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localSheetId="4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7__FDSAUDITLINK__" hidden="1">{"fdsup://IBCentral/FAT Viewer?action=UPDATE&amp;creator=factset&amp;DOC_NAME=fat:reuters_qtrly_source_window.fat&amp;display_string=Audit&amp;DYN_ARGS=TRUE&amp;VAR:ID1=01880210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3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5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7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2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localSheetId="4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8__FDSAUDITLINK__" hidden="1">{"fdsup://IBCentral/FAT Viewer?action=UPDATE&amp;creator=factset&amp;DOC_NAME=fat:reuters_qtrly_shs_src_window.fat&amp;display_string=Audit&amp;DYN_ARGS=TRUE&amp;VAR:ID1=01880210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39__FDSAUDITLINK__" localSheetId="3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5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7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2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localSheetId="4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9__FDSAUDITLINK__" hidden="1">{"fdsup://IBCentral/FAT Viewer?action=UPDATE&amp;creator=factset&amp;DOC_NAME=fat:reuters_qtrly_source_window.fat&amp;display_string=Audit&amp;DYN_ARGS=TRUE&amp;VAR:ID1=95709T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3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5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7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2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localSheetId="4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0__FDSAUDITLINK__" hidden="1">{"fdsup://IBCentral/FAT Viewer?action=UPDATE&amp;creator=factset&amp;DOC_NAME=fat:reuters_qtrly_source_window.fat&amp;display_string=Audit&amp;DYN_ARGS=TRUE&amp;VAR:ID1=39116410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3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5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7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2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localSheetId="4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1__FDSAUDITLINK__" hidden="1">{"fdsup://IBCentral/FAT Viewer?action=UPDATE&amp;creator=factset&amp;DOC_NAME=fat:reuters_qtrly_shs_src_window.fat&amp;display_string=Audit&amp;DYN_ARGS=TRUE&amp;VAR:ID1=39116410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2__FDSAUDITLINK__" localSheetId="3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5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7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2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localSheetId="4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2__FDSAUDITLINK__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3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3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4__FDSAUDITLINK__" localSheetId="3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5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7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2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localSheetId="4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4__FDSAUDITLINK__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5__FDSAUDITLINK__" localSheetId="3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5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7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2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localSheetId="4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5__FDSAUDITLINK__" hidden="1">{"fdsup://IBCentral/FAT Viewer?action=UPDATE&amp;creator=factset&amp;DOC_NAME=fat:reuters_qtrly_source_window.fat&amp;display_string=Audit&amp;DYN_ARGS=TRUE&amp;VAR:ID1=12589610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6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6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7__FDSAUDITLINK__" localSheetId="3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5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7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2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localSheetId="4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7__FDSAUDITLINK__" hidden="1">{"fdsup://IBCentral/FAT Viewer?action=UPDATE&amp;creator=factset&amp;DOC_NAME=fat:reuters_qtrly_shs_src_window.fat&amp;display_string=Audit&amp;DYN_ARGS=TRUE&amp;VAR:ID1=67073Y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48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8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9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49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0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0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1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2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3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4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3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5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7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2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localSheetId="4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5__FDSAUDITLINK__" hidden="1">{"fdsup://IBCentral/FAT Viewer?action=UPDATE&amp;creator=factset&amp;DOC_NAME=fat:reuters_qtrly_source_window.fat&amp;display_string=Audit&amp;DYN_ARGS=TRUE&amp;VAR:ID1=87237510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6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7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7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58__FDSAUDITLINK__" localSheetId="3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5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7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2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localSheetId="4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8__FDSAUDITLINK__" hidden="1">{"fdsup://IBCentral/FAT Viewer?action=UPDATE&amp;creator=factset&amp;DOC_NAME=fat:reuters_qtrly_shs_src_window.fat&amp;display_string=Audit&amp;DYN_ARGS=TRUE&amp;VAR:ID1=72348410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59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59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0__FDSAUDITLINK__" localSheetId="3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5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7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2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localSheetId="4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0__FDSAUDITLINK__" hidden="1">{"fdsup://IBCentral/FAT Viewer?action=UPDATE&amp;creator=factset&amp;DOC_NAME=fat:reuters_qtrly_source_window.fat&amp;display_string=Audit&amp;DYN_ARGS=TRUE&amp;VAR:ID1=45822P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3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5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7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2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localSheetId="4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1__FDSAUDITLINK__" hidden="1">{"fdsup://IBCentral/FAT Viewer?action=UPDATE&amp;creator=factset&amp;DOC_NAME=fat:reuters_qtrly_shs_src_window.fat&amp;display_string=Audit&amp;DYN_ARGS=TRUE&amp;VAR:ID1=45822P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2__FDSAUDITLINK__" localSheetId="3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5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7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2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localSheetId="4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2__FDSAUDITLINK__" hidden="1">{"fdsup://IBCentral/FAT Viewer?action=UPDATE&amp;creator=factset&amp;DOC_NAME=fat:reuters_qtrly_source_window.fat&amp;display_string=Audit&amp;DYN_ARGS=TRUE&amp;VAR:ID1=01880210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3__FDSAUDITLINK__" localSheetId="3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5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7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2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localSheetId="4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3__FDSAUDITLINK__" hidden="1">{"fdsup://IBCentral/FAT Viewer?action=UPDATE&amp;creator=factset&amp;DOC_NAME=fat:reuters_qtrly_source_window.fat&amp;display_string=Audit&amp;DYN_ARGS=TRUE&amp;VAR:ID1=95709T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3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5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7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2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localSheetId="4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4__FDSAUDITLINK__" hidden="1">{"fdsup://IBCentral/FAT Viewer?action=UPDATE&amp;creator=factset&amp;DOC_NAME=fat:reuters_qtrly_shs_src_window.fat&amp;display_string=Audit&amp;DYN_ARGS=TRUE&amp;VAR:ID1=95709T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5__FDSAUDITLINK__" localSheetId="3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5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7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2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localSheetId="4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5__FDSAUDITLINK__" hidden="1">{"fdsup://IBCentral/FAT Viewer?action=UPDATE&amp;creator=factset&amp;DOC_NAME=fat:reuters_qtrly_source_window.fat&amp;display_string=Audit&amp;DYN_ARGS=TRUE&amp;VAR:ID1=39116410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6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6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67__FDSAUDITLINK__" localSheetId="3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5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7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2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localSheetId="4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7__FDSAUDITLINK__" hidden="1">{"fdsup://IBCentral/FAT Viewer?action=UPDATE&amp;creator=factset&amp;DOC_NAME=fat:reuters_qtrly_shs_src_window.fat&amp;display_string=Audit&amp;DYN_ARGS=TRUE&amp;VAR:ID1=67083710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8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8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69__FDSAUDITLINK__" localSheetId="3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5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7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2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localSheetId="4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69__FDSAUDITLINK__" hidden="1">{"fdsup://IBCentral/FAT Viewer?action=UPDATE&amp;creator=factset&amp;DOC_NAME=fat:reuters_qtrly_source_window.fat&amp;display_string=Audit&amp;DYN_ARGS=TRUE&amp;VAR:ID1=12589610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__FDSAUDITLINK__" localSheetId="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7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localSheetId="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0__FDSAUDITLINK__" localSheetId="3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5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7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2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localSheetId="4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0__FDSAUDITLINK__" hidden="1">{"fdsup://IBCentral/FAT Viewer?action=UPDATE&amp;creator=factset&amp;DOC_NAME=fat:reuters_qtrly_shs_src_window.fat&amp;display_string=Audit&amp;DYN_ARGS=TRUE&amp;VAR:ID1=12589610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1__FDSAUDITLINK__" localSheetId="3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5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7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2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localSheetId="4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1__FDSAUDITLINK__" hidden="1">{"fdsup://IBCentral/FAT Viewer?action=UPDATE&amp;creator=factset&amp;DOC_NAME=fat:reuters_qtrly_source_window.fat&amp;display_string=Audit&amp;DYN_ARGS=TRUE&amp;VAR:ID1=67073Y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2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3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4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5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5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276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6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77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7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8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79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0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0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1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1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2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83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3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4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5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6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6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7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7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88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8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289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89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__FDSAUDITLINK__" localSheetId="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7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localSheetId="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0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0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1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1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2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2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293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3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4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5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5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296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6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7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8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99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__FDSAUDITLINK__" localSheetId="3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5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7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2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localSheetId="4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qtrly_source_window.fat&amp;display_string=Audit&amp;DYN_ARGS=TRUE&amp;VAR:ID1=01880210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0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1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1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2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2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3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3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4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4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5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5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306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6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7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08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8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09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09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0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1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2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2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3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3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4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4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315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5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6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7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7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18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8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19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19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7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localSheetId="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0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1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1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22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2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3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24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24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3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7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localSheetId="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5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36__FDSAUDITLINK__" localSheetId="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7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localSheetId="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7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localSheetId="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FDSAUDITLINK__" localSheetId="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7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localSheetId="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7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localSheetId="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123Graph_BCHART_29" localSheetId="3" hidden="1">#REF!</definedName>
    <definedName name="_14__123Graph_BCHART_29" localSheetId="5" hidden="1">#REF!</definedName>
    <definedName name="_14__123Graph_BCHART_29" localSheetId="7" hidden="1">#REF!</definedName>
    <definedName name="_14__123Graph_BCHART_29" localSheetId="4" hidden="1">#REF!</definedName>
    <definedName name="_14__123Graph_BCHART_29" hidden="1">#REF!</definedName>
    <definedName name="_14__FDSAUDITLINK__" localSheetId="3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5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7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2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localSheetId="4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95709T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7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localSheetId="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2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3__FDSAUDITLINK__" localSheetId="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7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4__FDSAUDITLINK__" localSheetId="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7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localSheetId="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7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localSheetId="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6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7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8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9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__123Graph_CCHART_1" localSheetId="3" hidden="1">#REF!</definedName>
    <definedName name="_15__123Graph_CCHART_1" localSheetId="5" hidden="1">#REF!</definedName>
    <definedName name="_15__123Graph_CCHART_1" localSheetId="7" hidden="1">#REF!</definedName>
    <definedName name="_15__123Graph_CCHART_1" localSheetId="4" hidden="1">#REF!</definedName>
    <definedName name="_15__123Graph_CCHART_1" hidden="1">#REF!</definedName>
    <definedName name="_15__FDSAUDITLINK__" localSheetId="3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5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7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2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4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95709T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0__FDSAUDITLINK__" localSheetId="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7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localSheetId="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1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52__FDSAUDITLINK__" localSheetId="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7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localSheetId="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3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4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5__FDSAUDITLINK__" localSheetId="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7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7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8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9__FDSAUDITLINK__" localSheetId="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7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localSheetId="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__123Graph_DCHART_1" localSheetId="3" hidden="1">#REF!</definedName>
    <definedName name="_16__123Graph_DCHART_1" localSheetId="5" hidden="1">#REF!</definedName>
    <definedName name="_16__123Graph_DCHART_1" localSheetId="7" hidden="1">#REF!</definedName>
    <definedName name="_16__123Graph_DCHART_1" localSheetId="4" hidden="1">#REF!</definedName>
    <definedName name="_16__123Graph_DCHART_1" hidden="1">#REF!</definedName>
    <definedName name="_16__FDSAUDITLINK__" localSheetId="3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5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7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2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localSheetId="4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39116410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0__FDSAUDITLINK__" localSheetId="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7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localSheetId="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1__FDSAUDITLINK__" localSheetId="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7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7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7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localSheetId="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5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6__FDSAUDITLINK__" localSheetId="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7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localSheetId="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7__FDSAUDITLINK__" localSheetId="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7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7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localSheetId="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9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A_2" localSheetId="3">#REF!</definedName>
    <definedName name="_16A_2" localSheetId="5">#REF!</definedName>
    <definedName name="_16A_2" localSheetId="7">#REF!</definedName>
    <definedName name="_16A_2" localSheetId="4">#REF!</definedName>
    <definedName name="_16A_2">#REF!</definedName>
    <definedName name="_17__123Graph_XCHART_1" localSheetId="3" hidden="1">#REF!</definedName>
    <definedName name="_17__123Graph_XCHART_1" localSheetId="5" hidden="1">#REF!</definedName>
    <definedName name="_17__123Graph_XCHART_1" localSheetId="7" hidden="1">#REF!</definedName>
    <definedName name="_17__123Graph_XCHART_1" localSheetId="4" hidden="1">#REF!</definedName>
    <definedName name="_17__123Graph_XCHART_1" hidden="1">#REF!</definedName>
    <definedName name="_17__FDSAUDITLINK__" localSheetId="3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5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7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2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localSheetId="4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39116410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1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2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7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localSheetId="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6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7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78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9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__FDSAUDITLINK__" localSheetId="3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5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7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2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localSheetId="4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67083710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1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3__FDSAUDITLINK__" localSheetId="3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5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7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2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4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 localSheetId="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7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localSheetId="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2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7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5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96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__123Graph_ACHART_1" localSheetId="3" hidden="1">#REF!</definedName>
    <definedName name="_2__123Graph_ACHART_1" localSheetId="5" hidden="1">#REF!</definedName>
    <definedName name="_2__123Graph_ACHART_1" localSheetId="7" hidden="1">#REF!</definedName>
    <definedName name="_2__123Graph_ACHART_1" localSheetId="4" hidden="1">#REF!</definedName>
    <definedName name="_2__123Graph_ACHART_1" hidden="1">#REF!</definedName>
    <definedName name="_2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__FDSAUDITLINK__" localSheetId="3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5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7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2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localSheetId="4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90920510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0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1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2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2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3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3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4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5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5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6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7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7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8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8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09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_0_0_K" localSheetId="3" hidden="1">#REF!</definedName>
    <definedName name="_21_0_0_K" localSheetId="5" hidden="1">#REF!</definedName>
    <definedName name="_21_0_0_K" localSheetId="7" hidden="1">#REF!</definedName>
    <definedName name="_21_0_0_K" localSheetId="4" hidden="1">#REF!</definedName>
    <definedName name="_21_0_0_K" hidden="1">#REF!</definedName>
    <definedName name="_210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0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1__FDSAUDITLINK__" localSheetId="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7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localSheetId="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1__FDSAUDITLINK__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2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2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3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3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4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5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5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6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6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7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7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8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8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9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19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__FDSAUDITLINK__" localSheetId="3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5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7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2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localSheetId="4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12589610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2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2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3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4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4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5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5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6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6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7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7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8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8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29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9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__FDSAUDITLINK__" localSheetId="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7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localSheetId="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0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0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1__FDSAUDITLINK__" localSheetId="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7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2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2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33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3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4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5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6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7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8__FDSAUDITLINK__" localSheetId="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7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9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3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5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7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2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localSheetId="4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67073Y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0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0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2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3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5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5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6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7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8__FDSAUDITLINK__" localSheetId="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7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9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_0_0_S" localSheetId="3" hidden="1">#REF!</definedName>
    <definedName name="_25_0_0_S" localSheetId="5" hidden="1">#REF!</definedName>
    <definedName name="_25_0_0_S" localSheetId="7" hidden="1">#REF!</definedName>
    <definedName name="_25_0_0_S" localSheetId="4" hidden="1">#REF!</definedName>
    <definedName name="_25_0_0_S" hidden="1">#REF!</definedName>
    <definedName name="_250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0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1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4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4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55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5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6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6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57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7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8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8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59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9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__FDSAUDITLINK__" localSheetId="3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5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7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2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localSheetId="4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hs_src_window.fat&amp;display_string=Audit&amp;DYN_ARGS=TRUE&amp;VAR:ID1=45110710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0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0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1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3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3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4__FDSAUDITLINK__" localSheetId="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7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localSheetId="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4__FDSAUDITLINK__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5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6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6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7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9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__FDSAUDITLINK__" localSheetId="3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5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7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2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localSheetId="4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qtrly_shs_src_window.fat&amp;display_string=Audit&amp;DYN_ARGS=TRUE&amp;VAR:ID1=72348410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7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2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3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4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5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6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7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8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9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9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3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5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7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2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localSheetId="4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hs_src_window.fat&amp;display_string=Audit&amp;DYN_ARGS=TRUE&amp;VAR:ID1=12561W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0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0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281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1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2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2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3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3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4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5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5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6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87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7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88__FDSAUDITLINK__" localSheetId="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7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localSheetId="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__FDSAUDITLINK__" localSheetId="3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5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7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2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localSheetId="4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qtrly_shs_src_window.fat&amp;display_string=Audit&amp;DYN_ARGS=TRUE&amp;VAR:ID1=45822P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1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3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94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7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localSheetId="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6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7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98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__FDSAUDITLINK__" localSheetId="3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5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7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2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localSheetId="4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hs_src_window.fat&amp;display_string=Audit&amp;DYN_ARGS=TRUE&amp;VAR:ID1=87237510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3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5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7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2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localSheetId="4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hs_src_window.fat&amp;display_string=Audit&amp;DYN_ARGS=TRUE&amp;VAR:ID1=01880210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0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1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3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04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05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6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7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09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__FDSAUDITLINK__" localSheetId="3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5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7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2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localSheetId="4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hs_src_window.fat&amp;display_string=Audit&amp;DYN_ARGS=TRUE&amp;VAR:ID1=95709T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0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1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2__FDSAUDITLINK__" localSheetId="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7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localSheetId="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4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5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7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18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7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localSheetId="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3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5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7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2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localSheetId="4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hs_src_window.fat&amp;display_string=Audit&amp;DYN_ARGS=TRUE&amp;VAR:ID1=39116410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0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1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2__FDSAUDITLINK__" localSheetId="3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5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7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2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localSheetId="4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67083710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4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25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7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28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29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__FDSAUDITLINK__" localSheetId="3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5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7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2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localSheetId="4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hs_src_window.fat&amp;display_string=Audit&amp;DYN_ARGS=TRUE&amp;VAR:ID1=67083710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0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3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5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7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2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localSheetId="4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3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4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35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6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8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39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__FDSAUDITLINK__" localSheetId="3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5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7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2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localSheetId="4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hs_src_window.fat&amp;display_string=Audit&amp;DYN_ARGS=TRUE&amp;VAR:ID1=90920510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0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1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3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4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46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8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49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5__FDSAUDITLINK__" localSheetId="3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5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7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2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localSheetId="4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hs_src_window.fat&amp;display_string=Audit&amp;DYN_ARGS=TRUE&amp;VAR:ID1=12589610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2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3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3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5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7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2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localSheetId="4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7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58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59__FDSAUDITLINK__" localSheetId="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7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localSheetId="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__FDSAUDITLINK__" localSheetId="3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5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7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2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localSheetId="4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hs_src_window.fat&amp;display_string=Audit&amp;DYN_ARGS=TRUE&amp;VAR:ID1=67073Y10&amp;VAR:RCODE=FDSSHSOUTDEPS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0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1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4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5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6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7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localSheetId="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8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69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__FDSAUDITLINK__" localSheetId="3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5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7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2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localSheetId="4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1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2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3__FDSAUDITLINK__" localSheetId="3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5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7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2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localSheetId="4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hs_src_window.fat&amp;display_string=Audit&amp;DYN_ARGS=TRUE&amp;VAR:ID1=01880210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74__FDSAUDITLINK__" localSheetId="3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5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7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2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localSheetId="4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67073Y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5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6__FDSAUDITLINK__" localSheetId="3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5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7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2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localSheetId="4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39116410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7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8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379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__FDSAUDITLINK__" localSheetId="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7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localSheetId="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0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81__FDSAUDITLINK__" localSheetId="3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5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7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2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localSheetId="4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12589610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2__FDSAUDITLINK__" localSheetId="3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5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7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2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localSheetId="4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12561W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3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3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5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7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2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localSheetId="4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67083710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3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5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7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2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localSheetId="4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90920510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6__FDSAUDITLINK__" localSheetId="3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5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7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2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localSheetId="4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39116410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3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5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7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2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localSheetId="4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12589610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88__FDSAUDITLINK__" localSheetId="3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5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7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2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localSheetId="4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12561W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3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5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7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2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localSheetId="4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45110710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7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localSheetId="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3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5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7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2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localSheetId="4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45822P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1__FDSAUDITLINK__" localSheetId="3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5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7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2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localSheetId="4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95709T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2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3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4__FDSAUDITLINK__" localSheetId="3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5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7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2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localSheetId="4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ource_window.fat&amp;display_string=Audit&amp;DYN_ARGS=TRUE&amp;VAR:ID1=01880210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5__FDSAUDITLINK__" localSheetId="3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5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7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2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localSheetId="4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5__FDSAUDITLINK__" hidden="1">{"fdsup://IBCentral/FAT Viewer?action=UPDATE&amp;creator=factset&amp;DOC_NAME=fat:reuters_qtrly_source_window.fat&amp;display_string=Audit&amp;DYN_ARGS=TRUE&amp;VAR:ID1=72348410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6__FDSAUDITLINK__" localSheetId="3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5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7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2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localSheetId="4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6__FDSAUDITLINK__" hidden="1">{"fdsup://IBCentral/FAT Viewer?action=UPDATE&amp;creator=factset&amp;DOC_NAME=fat:reuters_qtrly_source_window.fat&amp;display_string=Audit&amp;DYN_ARGS=TRUE&amp;VAR:ID1=45822P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7__FDSAUDITLINK__" localSheetId="3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5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7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2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localSheetId="4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7__FDSAUDITLINK__" hidden="1">{"fdsup://IBCentral/FAT Viewer?action=UPDATE&amp;creator=factset&amp;DOC_NAME=fat:reuters_qtrly_source_window.fat&amp;display_string=Audit&amp;DYN_ARGS=TRUE&amp;VAR:ID1=87237510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8__FDSAUDITLINK__" localSheetId="3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5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7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2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localSheetId="4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8__FDSAUDITLINK__" hidden="1">{"fdsup://IBCentral/FAT Viewer?action=UPDATE&amp;creator=factset&amp;DOC_NAME=fat:reuters_qtrly_shs_src_window.fat&amp;display_string=Audit&amp;DYN_ARGS=TRUE&amp;VAR:ID1=45822P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99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99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123Graph_BCHART_1" localSheetId="3" hidden="1">#REF!</definedName>
    <definedName name="_4__123Graph_BCHART_1" localSheetId="5" hidden="1">#REF!</definedName>
    <definedName name="_4__123Graph_BCHART_1" localSheetId="7" hidden="1">#REF!</definedName>
    <definedName name="_4__123Graph_BCHART_1" localSheetId="4" hidden="1">#REF!</definedName>
    <definedName name="_4__123Graph_BCHART_1" hidden="1">#REF!</definedName>
    <definedName name="_4__FDSAUDITLINK__" localSheetId="3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5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7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2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localSheetId="4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45110710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3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5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7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2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localSheetId="4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0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1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1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2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2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3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4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4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5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5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6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6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07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7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8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8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09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9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7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localSheetId="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0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0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1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1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2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2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13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3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4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4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5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5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16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6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17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7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8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8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19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9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7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localSheetId="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0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1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2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3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3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4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25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5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6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7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8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8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29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29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7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localSheetId="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0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0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31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1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2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2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3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34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4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5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5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6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6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37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7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8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39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0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0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1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2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2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3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3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4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5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46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6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7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8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8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49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49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5__FDSAUDITLINK__" localSheetId="3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5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7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2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localSheetId="4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0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0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1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2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3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4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4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5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6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6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7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7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58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8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9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59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__FDSAUDITLINK__" localSheetId="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7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localSheetId="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0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0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1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2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3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4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4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65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5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66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6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7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7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8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8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69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9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0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1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1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2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3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4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4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5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76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6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77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7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8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8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479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9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0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0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1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1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2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83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3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4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4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5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5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6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7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8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8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89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89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7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localSheetId="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0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0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1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1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2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3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3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4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4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5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5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6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6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497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7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8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99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__123Graph_ACHART_1" localSheetId="3" hidden="1">#REF!</definedName>
    <definedName name="_5__123Graph_ACHART_1" localSheetId="5" hidden="1">#REF!</definedName>
    <definedName name="_5__123Graph_ACHART_1" localSheetId="7" hidden="1">#REF!</definedName>
    <definedName name="_5__123Graph_ACHART_1" localSheetId="4" hidden="1">#REF!</definedName>
    <definedName name="_5__123Graph_ACHART_1" hidden="1">#REF!</definedName>
    <definedName name="_5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__FDSAUDITLINK__" localSheetId="3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5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7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2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localSheetId="4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0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0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1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2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2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3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3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4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4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05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5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06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6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7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7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8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09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09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3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5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7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2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localSheetId="4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0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0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1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1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2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3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4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4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15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5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6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6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7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7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8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19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19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__FDSAUDITLINK__" localSheetId="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7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localSheetId="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0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1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2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3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3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4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4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5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5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6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27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7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28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8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29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9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__FDSAUDITLINK__" localSheetId="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7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localSheetId="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0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1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1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2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2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3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3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4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5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5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6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37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7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38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8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9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39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7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localSheetId="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0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0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1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1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2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3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4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5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6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6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47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7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8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49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0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1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2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2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3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4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4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5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5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6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6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7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58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8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59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59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6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0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0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1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1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2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2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3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3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4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4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5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66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6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7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68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8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69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9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7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localSheetId="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0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0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1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1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2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2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3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4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5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6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7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7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78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8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9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FDSAUDITLINK__" localSheetId="3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5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7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2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localSheetId="4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0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1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1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2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2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3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4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4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5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5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586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6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7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7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8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8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9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89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__FDSAUDITLINK__" localSheetId="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7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localSheetId="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0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0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1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2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2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3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594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4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595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5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6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6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7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7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98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8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9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3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5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7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2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localSheetId="4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72348410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0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0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1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2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3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3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4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4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5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6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6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07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7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8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8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09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__FDSAUDITLINK__" localSheetId="3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5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7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2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localSheetId="4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67073Y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0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1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1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12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2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3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3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4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4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5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5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6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6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7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18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8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19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__FDSAUDITLINK__" localSheetId="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7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0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0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21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1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2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2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3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3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4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4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5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6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7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8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9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9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__FDSAUDITLINK__" localSheetId="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7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0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1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2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2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3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3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4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4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5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36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6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7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7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38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8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39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9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3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5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7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2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4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ource_window.fat&amp;display_string=Audit&amp;DYN_ARGS=TRUE&amp;VAR:ID1=01880210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0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0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1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1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2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2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3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4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4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5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46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6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47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7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8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8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9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49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__FDSAUDITLINK__" localSheetId="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7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0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1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2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3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4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5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5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56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6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7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8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8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59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9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7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localSheetId="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0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0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1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2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2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3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3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64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4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5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5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6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6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7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7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68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8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69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__FDSAUDITLINK__" localSheetId="3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5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7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2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4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semi_source_window.fat&amp;display_string=Audit&amp;DYN_ARGS=TRUE&amp;VAR:ID1=CM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0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1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72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2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73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3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4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4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5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5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6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6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7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8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9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0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0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1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1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2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2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3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4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4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85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5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6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6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7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88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8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9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89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69__FDSAUDITLINK__" localSheetId="3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5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7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2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4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95709T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0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1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1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2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2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3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3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4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4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5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96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6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7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98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8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699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9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__123Graph_ACHART_29" localSheetId="3" hidden="1">#REF!</definedName>
    <definedName name="_7__123Graph_ACHART_29" localSheetId="5" hidden="1">#REF!</definedName>
    <definedName name="_7__123Graph_ACHART_29" localSheetId="7" hidden="1">#REF!</definedName>
    <definedName name="_7__123Graph_ACHART_29" localSheetId="4" hidden="1">#REF!</definedName>
    <definedName name="_7__123Graph_ACHART_29" hidden="1">#REF!</definedName>
    <definedName name="_7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__FDSAUDITLINK__" localSheetId="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7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localSheetId="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0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0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1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1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2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2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3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4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5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6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7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7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8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8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09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0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0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1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1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2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2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3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4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4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5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5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16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6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7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7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8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8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9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9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__FDSAUDITLINK__" localSheetId="3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5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7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2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4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semi_source_window.fat&amp;display_string=Audit&amp;DYN_ARGS=TRUE&amp;VAR:ID1=T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0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0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1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2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2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3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24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4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25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5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6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6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7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7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28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8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9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7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localSheetId="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0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1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2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3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3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4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4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5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6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6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7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7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38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8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39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__FDSAUDITLINK__" localSheetId="3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5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7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2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localSheetId="4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67083710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0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1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1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42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2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3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3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4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4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5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5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6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6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7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48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8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49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__FDSAUDITLINK__" localSheetId="3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5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7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2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localSheetId="4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95709T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0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0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51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1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2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2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3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3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54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4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5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6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7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8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9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9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__FDSAUDITLINK__" localSheetId="3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5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7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2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localSheetId="4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qtrly_source_window.fat&amp;display_string=Audit&amp;DYN_ARGS=TRUE&amp;VAR:ID1=45822P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0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1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2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2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3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3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4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4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5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6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6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7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7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68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8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69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9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7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0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0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1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1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2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2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3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4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4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5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76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6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777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7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8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8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9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79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__FDSAUDITLINK__" localSheetId="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7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0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1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2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3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4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5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5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86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6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7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8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8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89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9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0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1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2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2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3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3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94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4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5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5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6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6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97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7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98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8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99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3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5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7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2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localSheetId="4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12561W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0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1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02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2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03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3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4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4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5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5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06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6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7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8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09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__FDSAUDITLINK__" localSheetId="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7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localSheetId="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0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0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1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1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2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2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3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4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4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15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5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6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6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7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8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8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19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19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2__FDSAUDITLINK__" localSheetId="3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5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7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2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localSheetId="4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qtrly_source_window.fat&amp;display_string=Audit&amp;DYN_ARGS=TRUE&amp;VAR:ID1=01880210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0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1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1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2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2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3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3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4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4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5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26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6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7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8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8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9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29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7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localSheetId="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0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0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1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1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32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2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3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4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5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6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7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7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38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8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9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0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0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1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1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2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2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3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4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4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5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5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46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6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7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7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8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8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49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49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3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5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7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2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localSheetId="4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semi_source_window.fat&amp;display_string=Audit&amp;DYN_ARGS=TRUE&amp;VAR:ID1=PNW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0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0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1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2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2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3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54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4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55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5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6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6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7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7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58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8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9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3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5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7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2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4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90920510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0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1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2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3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3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4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4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5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6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6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67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7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8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8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69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__FDSAUDITLINK__" localSheetId="3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5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7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2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4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ource_window.fat&amp;display_string=Audit&amp;DYN_ARGS=TRUE&amp;VAR:ID1=01880210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0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1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1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72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2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3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3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4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4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5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5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6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6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7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8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8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79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__FDSAUDITLINK__" localSheetId="3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5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7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2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localSheetId="4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45110710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0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0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81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1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2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2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3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3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4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4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5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6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7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8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9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89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3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5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7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2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localSheetId="4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semi_source_window.fat&amp;display_string=Audit&amp;DYN_ARGS=TRUE&amp;VAR:ID1=NV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0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0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1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2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2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3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3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4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4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5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96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6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7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7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898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8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99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3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5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7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2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localSheetId="4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qtrly_source_window.fat&amp;display_string=Audit&amp;DYN_ARGS=TRUE&amp;VAR:ID1=12561W10&amp;VAR:RCODE=FDSPFDSTKTOTAL&amp;VAR:SDATE=20110699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3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5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7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2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localSheetId="4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39116410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0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0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1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1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2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3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3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4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05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5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6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6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7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7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08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8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09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__FDSAUDITLINK__" localSheetId="3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5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7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2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localSheetId="4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12561W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0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0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1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2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3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3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4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4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5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5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6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6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7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18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8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19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19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2__FDSAUDITLINK__" localSheetId="3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5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7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2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localSheetId="4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ource_window.fat&amp;display_string=Audit&amp;DYN_ARGS=TRUE&amp;VAR:ID1=87237510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0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1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1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2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2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3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3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24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4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5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5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6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6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7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7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28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8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29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3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5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7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2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localSheetId="4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12589610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0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0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1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1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2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2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3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3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4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4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5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5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6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6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37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7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8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8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39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39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3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5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7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2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localSheetId="4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95709T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0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0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1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1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2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3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3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4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4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5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6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6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7__FDSAUDITLINK__" localSheetId="3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5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7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2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localSheetId="4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7__FDSAUDITLINK__" hidden="1">{"fdsup://IBCentral/FAT Viewer?action=UPDATE&amp;creator=factset&amp;DOC_NAME=fat:reuters_qtrly_shs_src_window.fat&amp;display_string=Audit&amp;DYN_ARGS=TRUE&amp;VAR:ID1=01852230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48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8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49__FDSAUDITLINK__" localSheetId="3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5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7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2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localSheetId="4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49__FDSAUDITLINK__" hidden="1">{"fdsup://IBCentral/FAT Viewer?action=UPDATE&amp;creator=factset&amp;DOC_NAME=fat:reuters_semi_source_window.fat&amp;display_string=Audit&amp;DYN_ARGS=TRUE&amp;VAR:ID1=VVC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__FDSAUDITLINK__" localSheetId="3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5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7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2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localSheetId="4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qtrly_source_window.fat&amp;display_string=Audit&amp;DYN_ARGS=TRUE&amp;VAR:ID1=72348410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0__FDSAUDITLINK__" localSheetId="3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5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7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2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localSheetId="4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0__FDSAUDITLINK__" hidden="1">{"fdsup://IBCentral/FAT Viewer?action=UPDATE&amp;creator=factset&amp;DOC_NAME=fat:reuters_qtrly_shs_src_window.fat&amp;display_string=Audit&amp;DYN_ARGS=TRUE&amp;VAR:ID1=92240G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1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1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2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2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53__FDSAUDITLINK__" localSheetId="3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5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7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2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localSheetId="4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3__FDSAUDITLINK__" hidden="1">{"fdsup://IBCentral/FAT Viewer?action=UPDATE&amp;creator=factset&amp;DOC_NAME=fat:reuters_qtrly_shs_src_window.fat&amp;display_string=Audit&amp;DYN_ARGS=TRUE&amp;VAR:ID1=90920510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4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4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5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5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3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5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7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2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localSheetId="4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6__FDSAUDITLINK__" hidden="1">{"fdsup://IBCentral/FAT Viewer?action=UPDATE&amp;creator=factset&amp;DOC_NAME=fat:reuters_qtrly_shs_src_window.fat&amp;display_string=Audit&amp;DYN_ARGS=TRUE&amp;VAR:ID1=69349H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7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7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58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8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3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5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7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2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localSheetId="4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59__FDSAUDITLINK__" hidden="1">{"fdsup://IBCentral/FAT Viewer?action=UPDATE&amp;creator=factset&amp;DOC_NAME=fat:reuters_qtrly_shs_src_window.fat&amp;display_string=Audit&amp;DYN_ARGS=TRUE&amp;VAR:ID1=73650884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__FDSAUDITLINK__" localSheetId="3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5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7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2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localSheetId="4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semi_source_window.fat&amp;display_string=Audit&amp;DYN_ARGS=TRUE&amp;VAR:ID1=OG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0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0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1__FDSAUDITLINK__" localSheetId="3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5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7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2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localSheetId="4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1__FDSAUDITLINK__" hidden="1">{"fdsup://IBCentral/FAT Viewer?action=UPDATE&amp;creator=factset&amp;DOC_NAME=fat:reuters_qtrly_source_window.fat&amp;display_string=Audit&amp;DYN_ARGS=TRUE&amp;VAR:ID1=68964810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3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5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7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2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localSheetId="4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2__FDSAUDITLINK__" hidden="1">{"fdsup://IBCentral/FAT Viewer?action=UPDATE&amp;creator=factset&amp;DOC_NAME=fat:reuters_qtrly_shs_src_window.fat&amp;display_string=Audit&amp;DYN_ARGS=TRUE&amp;VAR:ID1=68964810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3__FDSAUDITLINK__" localSheetId="3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5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7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2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localSheetId="4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3__FDSAUDITLINK__" hidden="1">{"fdsup://IBCentral/FAT Viewer?action=UPDATE&amp;creator=factset&amp;DOC_NAME=fat:reuters_qtrly_source_window.fat&amp;display_string=Audit&amp;DYN_ARGS=TRUE&amp;VAR:ID1=66807430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4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4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65__FDSAUDITLINK__" localSheetId="3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5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7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2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localSheetId="4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5__FDSAUDITLINK__" hidden="1">{"fdsup://IBCentral/FAT Viewer?action=UPDATE&amp;creator=factset&amp;DOC_NAME=fat:reuters_qtrly_shs_src_window.fat&amp;display_string=Audit&amp;DYN_ARGS=TRUE&amp;VAR:ID1=66807430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6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6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7__FDSAUDITLINK__" localSheetId="3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5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7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2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localSheetId="4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7__FDSAUDITLINK__" hidden="1">{"fdsup://IBCentral/FAT Viewer?action=UPDATE&amp;creator=factset&amp;DOC_NAME=fat:reuters_semi_source_window.fat&amp;display_string=Audit&amp;DYN_ARGS=TRUE&amp;VAR:ID1=ID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68__FDSAUDITLINK__" localSheetId="3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5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7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2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localSheetId="4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8__FDSAUDITLINK__" hidden="1">{"fdsup://IBCentral/FAT Viewer?action=UPDATE&amp;creator=factset&amp;DOC_NAME=fat:reuters_qtrly_shs_src_window.fat&amp;display_string=Audit&amp;DYN_ARGS=TRUE&amp;VAR:ID1=45110710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9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69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__FDSAUDITLINK__" localSheetId="3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5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7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2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localSheetId="4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ource_window.fat&amp;display_string=Audit&amp;DYN_ARGS=TRUE&amp;VAR:ID1=45822P10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0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3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5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7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2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localSheetId="4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1__FDSAUDITLINK__" hidden="1">{"fdsup://IBCentral/FAT Viewer?action=UPDATE&amp;creator=factset&amp;DOC_NAME=fat:reuters_qtrly_shs_src_window.fat&amp;display_string=Audit&amp;DYN_ARGS=TRUE&amp;VAR:ID1=41987010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2__FDSAUDITLINK__" localSheetId="3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5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7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2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localSheetId="4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2__FDSAUDITLINK__" hidden="1">{"fdsup://IBCentral/FAT Viewer?action=UPDATE&amp;creator=factset&amp;DOC_NAME=fat:reuters_qtrly_source_window.fat&amp;display_string=Audit&amp;DYN_ARGS=TRUE&amp;VAR:ID1=28367785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3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3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74__FDSAUDITLINK__" localSheetId="3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5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7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2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localSheetId="4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4__FDSAUDITLINK__" hidden="1">{"fdsup://IBCentral/FAT Viewer?action=UPDATE&amp;creator=factset&amp;DOC_NAME=fat:reuters_qtrly_shs_src_window.fat&amp;display_string=Audit&amp;DYN_ARGS=TRUE&amp;VAR:ID1=28367785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5__FDSAUDITLINK__" localSheetId="3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5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7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2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localSheetId="4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5__FDSAUDITLINK__" hidden="1">{"fdsup://IBCentral/FAT Viewer?action=UPDATE&amp;creator=factset&amp;DOC_NAME=fat:reuters_qtrly_source_window.fat&amp;display_string=Audit&amp;DYN_ARGS=TRUE&amp;VAR:ID1=12561W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6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6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3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5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7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2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localSheetId="4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7__FDSAUDITLINK__" hidden="1">{"fdsup://IBCentral/FAT Viewer?action=UPDATE&amp;creator=factset&amp;DOC_NAME=fat:reuters_qtrly_shs_src_window.fat&amp;display_string=Audit&amp;DYN_ARGS=TRUE&amp;VAR:ID1=12561W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78__FDSAUDITLINK__" localSheetId="3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5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7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2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localSheetId="4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8__FDSAUDITLINK__" hidden="1">{"fdsup://IBCentral/FAT Viewer?action=UPDATE&amp;creator=factset&amp;DOC_NAME=fat:reuters_qtrly_source_window.fat&amp;display_string=Audit&amp;DYN_ARGS=TRUE&amp;VAR:ID1=09211310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9__FDSAUDITLINK__" localSheetId="3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5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7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2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localSheetId="4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79__FDSAUDITLINK__" hidden="1">{"fdsup://IBCentral/FAT Viewer?action=UPDATE&amp;creator=factset&amp;DOC_NAME=fat:reuters_semi_source_window.fat&amp;display_string=Audit&amp;DYN_ARGS=TRUE&amp;VAR:ID1=BK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__FDSAUDITLINK__" localSheetId="3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5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7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2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localSheetId="4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39116410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0__FDSAUDITLINK__" localSheetId="3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5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7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2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localSheetId="4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0__FDSAUDITLINK__" hidden="1">{"fdsup://IBCentral/FAT Viewer?action=UPDATE&amp;creator=factset&amp;DOC_NAME=fat:reuters_qtrly_shs_src_window.fat&amp;display_string=Audit&amp;DYN_ARGS=TRUE&amp;VAR:ID1=09211310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1__FDSAUDITLINK__" localSheetId="3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5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7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2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localSheetId="4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1__FDSAUDITLINK__" hidden="1">{"fdsup://IBCentral/FAT Viewer?action=UPDATE&amp;creator=factset&amp;DOC_NAME=fat:reuters_qtrly_source_window.fat&amp;display_string=Audit&amp;DYN_ARGS=TRUE&amp;VAR:ID1=05379B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2__FDSAUDITLINK__" localSheetId="3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5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7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2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localSheetId="4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2__FDSAUDITLINK__" hidden="1">{"fdsup://IBCentral/FAT Viewer?action=UPDATE&amp;creator=factset&amp;DOC_NAME=fat:reuters_semi_source_window.fat&amp;display_string=Audit&amp;DYN_ARGS=TRUE&amp;VAR:ID1=AVA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3__FDSAUDITLINK__" localSheetId="3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5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7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2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localSheetId="4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3__FDSAUDITLINK__" hidden="1">{"fdsup://IBCentral/FAT Viewer?action=UPDATE&amp;creator=factset&amp;DOC_NAME=fat:reuters_qtrly_shs_src_window.fat&amp;display_string=Audit&amp;DYN_ARGS=TRUE&amp;VAR:ID1=05379B10&amp;VAR:RCODE=FDSSHSOUTDEPS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4__FDSAUDITLINK__" localSheetId="3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5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7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2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localSheetId="4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4__FDSAUDITLINK__" hidden="1">{"fdsup://IBCentral/FAT Viewer?action=UPDATE&amp;creator=factset&amp;DOC_NAME=fat:reuters_qtrly_source_window.fat&amp;display_string=Audit&amp;DYN_ARGS=TRUE&amp;VAR:ID1=92240G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5__FDSAUDITLINK__" localSheetId="3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5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7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2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localSheetId="4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5__FDSAUDITLINK__" hidden="1">{"fdsup://IBCentral/FAT Viewer?action=UPDATE&amp;creator=factset&amp;DOC_NAME=fat:reuters_semi_source_window.fat&amp;display_string=Audit&amp;DYN_ARGS=TRUE&amp;VAR:ID1=UN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86__FDSAUDITLINK__" localSheetId="3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5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7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2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localSheetId="4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6__FDSAUDITLINK__" hidden="1">{"fdsup://IBCentral/FAT Viewer?action=UPDATE&amp;creator=factset&amp;DOC_NAME=fat:reuters_qtrly_source_window.fat&amp;display_string=Audit&amp;DYN_ARGS=TRUE&amp;VAR:ID1=41987010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3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5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7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2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localSheetId="4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7__FDSAUDITLINK__" hidden="1">{"fdsup://IBCentral/FAT Viewer?action=UPDATE&amp;creator=factset&amp;DOC_NAME=fat:reuters_qtrly_source_window.fat&amp;display_string=Audit&amp;DYN_ARGS=TRUE&amp;VAR:ID1=01852230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88__FDSAUDITLINK__" localSheetId="3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5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7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2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localSheetId="4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8__FDSAUDITLINK__" hidden="1">{"fdsup://IBCentral/FAT Viewer?action=UPDATE&amp;creator=factset&amp;DOC_NAME=fat:reuters_qtrly_source_window.fat&amp;display_string=Audit&amp;DYN_ARGS=TRUE&amp;VAR:ID1=41987010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3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5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7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2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localSheetId="4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89__FDSAUDITLINK__" hidden="1">{"fdsup://IBCentral/FAT Viewer?action=UPDATE&amp;creator=factset&amp;DOC_NAME=fat:reuters_qtrly_source_window.fat&amp;display_string=Audit&amp;DYN_ARGS=TRUE&amp;VAR:ID1=69349H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__FDSAUDITLINK__" localSheetId="3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5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7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2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localSheetId="4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qtrly_source_window.fat&amp;display_string=Audit&amp;DYN_ARGS=TRUE&amp;VAR:ID1=12561W10&amp;VAR:RCODE=STLD&amp;VAR:SDATE=20110399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0__FDSAUDITLINK__" localSheetId="3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5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7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2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localSheetId="4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0__FDSAUDITLINK__" hidden="1">{"fdsup://IBCentral/FAT Viewer?action=UPDATE&amp;creator=factset&amp;DOC_NAME=fat:reuters_qtrly_source_window.fat&amp;display_string=Audit&amp;DYN_ARGS=TRUE&amp;VAR:ID1=73650884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1__FDSAUDITLINK__" localSheetId="3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5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7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2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localSheetId="4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1__FDSAUDITLINK__" hidden="1">{"fdsup://IBCentral/FAT Viewer?action=UPDATE&amp;creator=factset&amp;DOC_NAME=fat:reuters_qtrly_source_window.fat&amp;display_string=Audit&amp;DYN_ARGS=TRUE&amp;VAR:ID1=68964810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3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5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7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2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localSheetId="4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2__FDSAUDITLINK__" hidden="1">{"fdsup://IBCentral/FAT Viewer?action=UPDATE&amp;creator=factset&amp;DOC_NAME=fat:reuters_qtrly_source_window.fat&amp;display_string=Audit&amp;DYN_ARGS=TRUE&amp;VAR:ID1=69349H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3__FDSAUDITLINK__" localSheetId="3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5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7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2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localSheetId="4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3__FDSAUDITLINK__" hidden="1">{"fdsup://IBCentral/FAT Viewer?action=UPDATE&amp;creator=factset&amp;DOC_NAME=fat:reuters_semi_source_window.fat&amp;display_string=Audit&amp;DYN_ARGS=TRUE&amp;VAR:ID1=AL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994__FDSAUDITLINK__" localSheetId="3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5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7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2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localSheetId="4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4__FDSAUDITLINK__" hidden="1">{"fdsup://IBCentral/FAT Viewer?action=UPDATE&amp;creator=factset&amp;DOC_NAME=fat:reuters_qtrly_source_window.fat&amp;display_string=Audit&amp;DYN_ARGS=TRUE&amp;VAR:ID1=45110710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3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5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7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2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localSheetId="4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5__FDSAUDITLINK__" hidden="1">{"fdsup://IBCentral/FAT Viewer?action=UPDATE&amp;creator=factset&amp;DOC_NAME=fat:reuters_qtrly_source_window.fat&amp;display_string=Audit&amp;DYN_ARGS=TRUE&amp;VAR:ID1=73650884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6__FDSAUDITLINK__" localSheetId="3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5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7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2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localSheetId="4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6__FDSAUDITLINK__" hidden="1">{"fdsup://IBCentral/FAT Viewer?action=UPDATE&amp;creator=factset&amp;DOC_NAME=fat:reuters_qtrly_source_window.fat&amp;display_string=Audit&amp;DYN_ARGS=TRUE&amp;VAR:ID1=12561W10&amp;VAR:RCODE=FDSPFDSTKTOTAL&amp;VAR:SDATE=20100999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97__FDSAUDITLINK__" localSheetId="3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5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7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2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localSheetId="4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7__FDSAUDITLINK__" hidden="1">{"fdsup://IBCentral/FAT Viewer?action=UPDATE&amp;creator=factset&amp;DOC_NAME=fat:reuters_semi_source_window.fat&amp;display_string=Audit&amp;DYN_ARGS=TRUE&amp;VAR:ID1=EE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998__FDSAUDITLINK__" localSheetId="3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5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7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2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localSheetId="4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8__FDSAUDITLINK__" hidden="1">{"fdsup://IBCentral/FAT Viewer?action=UPDATE&amp;creator=factset&amp;DOC_NAME=fat:reuters_qtrly_source_window.fat&amp;display_string=Audit&amp;DYN_ARGS=TRUE&amp;VAR:ID1=90920510&amp;VAR:RCODE=STLD&amp;VAR:SDATE=20100999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99__FDSAUDITLINK__" localSheetId="3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5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7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2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localSheetId="4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999__FDSAUDITLINK__" hidden="1">{"fdsup://IBCentral/FAT Viewer?action=UPDATE&amp;creator=factset&amp;DOC_NAME=fat:reuters_semi_source_window.fat&amp;display_string=Audit&amp;DYN_ARGS=TRUE&amp;VAR:ID1=NWEC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APR99" localSheetId="3">#REF!</definedName>
    <definedName name="_APR99" localSheetId="5">#REF!</definedName>
    <definedName name="_APR99" localSheetId="7">#REF!</definedName>
    <definedName name="_APR99" localSheetId="4">#REF!</definedName>
    <definedName name="_APR99">#REF!</definedName>
    <definedName name="_AUG99" localSheetId="3">#REF!</definedName>
    <definedName name="_AUG99" localSheetId="5">#REF!</definedName>
    <definedName name="_AUG99" localSheetId="4">#REF!</definedName>
    <definedName name="_AUG99">#REF!</definedName>
    <definedName name="_bdm.4268006C634044AEA5E0892C06DFA072.edm" localSheetId="3" hidden="1">#REF!</definedName>
    <definedName name="_bdm.4268006C634044AEA5E0892C06DFA072.edm" localSheetId="5" hidden="1">#REF!</definedName>
    <definedName name="_bdm.4268006C634044AEA5E0892C06DFA072.edm" localSheetId="4" hidden="1">#REF!</definedName>
    <definedName name="_bdm.4268006C634044AEA5E0892C06DFA072.edm" hidden="1">#REF!</definedName>
    <definedName name="_bdm.615DFE1869E845909877EEF25AA76DE8.edm" localSheetId="3" hidden="1">#REF!</definedName>
    <definedName name="_bdm.615DFE1869E845909877EEF25AA76DE8.edm" localSheetId="5" hidden="1">#REF!</definedName>
    <definedName name="_bdm.615DFE1869E845909877EEF25AA76DE8.edm" localSheetId="4" hidden="1">#REF!</definedName>
    <definedName name="_bdm.615DFE1869E845909877EEF25AA76DE8.edm" hidden="1">#REF!</definedName>
    <definedName name="_bdm.6787506B44D949C8854DE26640B4EA79.edm" localSheetId="3" hidden="1">#REF!</definedName>
    <definedName name="_bdm.6787506B44D949C8854DE26640B4EA79.edm" localSheetId="5" hidden="1">#REF!</definedName>
    <definedName name="_bdm.6787506B44D949C8854DE26640B4EA79.edm" localSheetId="4" hidden="1">#REF!</definedName>
    <definedName name="_bdm.6787506B44D949C8854DE26640B4EA79.edm" hidden="1">#REF!</definedName>
    <definedName name="_bdm.735FFA871BA14130BE4836E1A70365B1.edm" localSheetId="3" hidden="1">#REF!</definedName>
    <definedName name="_bdm.735FFA871BA14130BE4836E1A70365B1.edm" localSheetId="5" hidden="1">#REF!</definedName>
    <definedName name="_bdm.735FFA871BA14130BE4836E1A70365B1.edm" localSheetId="4" hidden="1">#REF!</definedName>
    <definedName name="_bdm.735FFA871BA14130BE4836E1A70365B1.edm" hidden="1">#REF!</definedName>
    <definedName name="_bdm.7883033627474877BCBBA36464A7F374.edm" localSheetId="3" hidden="1">#REF!</definedName>
    <definedName name="_bdm.7883033627474877BCBBA36464A7F374.edm" localSheetId="5" hidden="1">#REF!</definedName>
    <definedName name="_bdm.7883033627474877BCBBA36464A7F374.edm" localSheetId="4" hidden="1">#REF!</definedName>
    <definedName name="_bdm.7883033627474877BCBBA36464A7F374.edm" hidden="1">#REF!</definedName>
    <definedName name="_bdm.A7A4072B61FE461CBCB970DADBDFD100.edm" localSheetId="3" hidden="1">#REF!</definedName>
    <definedName name="_bdm.A7A4072B61FE461CBCB970DADBDFD100.edm" localSheetId="5" hidden="1">#REF!</definedName>
    <definedName name="_bdm.A7A4072B61FE461CBCB970DADBDFD100.edm" localSheetId="4" hidden="1">#REF!</definedName>
    <definedName name="_bdm.A7A4072B61FE461CBCB970DADBDFD100.edm" hidden="1">#REF!</definedName>
    <definedName name="_bdm.B07FB679FE7C4A3191D8B49EDE6CE0FE.edm" localSheetId="3" hidden="1">#REF!</definedName>
    <definedName name="_bdm.B07FB679FE7C4A3191D8B49EDE6CE0FE.edm" localSheetId="5" hidden="1">#REF!</definedName>
    <definedName name="_bdm.B07FB679FE7C4A3191D8B49EDE6CE0FE.edm" localSheetId="4" hidden="1">#REF!</definedName>
    <definedName name="_bdm.B07FB679FE7C4A3191D8B49EDE6CE0FE.edm" hidden="1">#REF!</definedName>
    <definedName name="_bdm.B165C2CC20F846B3A03636F3452B7EEA.edm" localSheetId="3" hidden="1">#REF!</definedName>
    <definedName name="_bdm.B165C2CC20F846B3A03636F3452B7EEA.edm" localSheetId="5" hidden="1">#REF!</definedName>
    <definedName name="_bdm.B165C2CC20F846B3A03636F3452B7EEA.edm" localSheetId="4" hidden="1">#REF!</definedName>
    <definedName name="_bdm.B165C2CC20F846B3A03636F3452B7EEA.edm" hidden="1">#REF!</definedName>
    <definedName name="_bdm.C917FB6589134FEC95C8297E55A91D54.edm" localSheetId="3" hidden="1">#REF!</definedName>
    <definedName name="_bdm.C917FB6589134FEC95C8297E55A91D54.edm" localSheetId="5" hidden="1">#REF!</definedName>
    <definedName name="_bdm.C917FB6589134FEC95C8297E55A91D54.edm" localSheetId="4" hidden="1">#REF!</definedName>
    <definedName name="_bdm.C917FB6589134FEC95C8297E55A91D54.edm" hidden="1">#REF!</definedName>
    <definedName name="_bdm.EFE7760B65B54C64BE11BDED1319D00B.edm" localSheetId="3" hidden="1">#REF!</definedName>
    <definedName name="_bdm.EFE7760B65B54C64BE11BDED1319D00B.edm" localSheetId="5" hidden="1">#REF!</definedName>
    <definedName name="_bdm.EFE7760B65B54C64BE11BDED1319D00B.edm" localSheetId="4" hidden="1">#REF!</definedName>
    <definedName name="_bdm.EFE7760B65B54C64BE11BDED1319D00B.edm" hidden="1">#REF!</definedName>
    <definedName name="_DEC98" localSheetId="3">#REF!</definedName>
    <definedName name="_DEC98" localSheetId="5">#REF!</definedName>
    <definedName name="_DEC98" localSheetId="4">#REF!</definedName>
    <definedName name="_DEC98">#REF!</definedName>
    <definedName name="_DEC99" localSheetId="3">#REF!</definedName>
    <definedName name="_DEC99" localSheetId="5">#REF!</definedName>
    <definedName name="_DEC99" localSheetId="4">#REF!</definedName>
    <definedName name="_DEC99">#REF!</definedName>
    <definedName name="_Dist_Bin" localSheetId="3" hidden="1">#REF!</definedName>
    <definedName name="_Dist_Bin" localSheetId="5" hidden="1">#REF!</definedName>
    <definedName name="_Dist_Bin" localSheetId="4" hidden="1">#REF!</definedName>
    <definedName name="_Dist_Bin" hidden="1">#REF!</definedName>
    <definedName name="_Dist_Values" localSheetId="3" hidden="1">#REF!</definedName>
    <definedName name="_Dist_Values" localSheetId="5" hidden="1">#REF!</definedName>
    <definedName name="_Dist_Values" localSheetId="4" hidden="1">#REF!</definedName>
    <definedName name="_Dist_Values" hidden="1">#REF!</definedName>
    <definedName name="_FEB99" localSheetId="3">#REF!</definedName>
    <definedName name="_FEB99" localSheetId="5">#REF!</definedName>
    <definedName name="_FEB99" localSheetId="4">#REF!</definedName>
    <definedName name="_FEB99">#REF!</definedName>
    <definedName name="_Fill" localSheetId="3" hidden="1">#REF!</definedName>
    <definedName name="_Fill" localSheetId="5" hidden="1">#REF!</definedName>
    <definedName name="_Fill" localSheetId="4" hidden="1">#REF!</definedName>
    <definedName name="_Fill" hidden="1">#REF!</definedName>
    <definedName name="_xlnm._FilterDatabase" localSheetId="3" hidden="1">#REF!</definedName>
    <definedName name="_xlnm._FilterDatabase" localSheetId="5" hidden="1">#REF!</definedName>
    <definedName name="_xlnm._FilterDatabase" localSheetId="7" hidden="1">#REF!</definedName>
    <definedName name="_xlnm._FilterDatabase" localSheetId="4" hidden="1">#REF!</definedName>
    <definedName name="_xlnm._FilterDatabase" hidden="1">#REF!</definedName>
    <definedName name="_JAN99" localSheetId="3">#REF!</definedName>
    <definedName name="_JAN99" localSheetId="5">#REF!</definedName>
    <definedName name="_JAN99" localSheetId="7">#REF!</definedName>
    <definedName name="_JAN99" localSheetId="4">#REF!</definedName>
    <definedName name="_JAN99">#REF!</definedName>
    <definedName name="_JE11" localSheetId="3">#REF!</definedName>
    <definedName name="_JE11" localSheetId="5">#REF!</definedName>
    <definedName name="_JE11" localSheetId="7">#REF!</definedName>
    <definedName name="_JE11" localSheetId="4">#REF!</definedName>
    <definedName name="_JE11">#REF!</definedName>
    <definedName name="_JUL99" localSheetId="3">#REF!</definedName>
    <definedName name="_JUL99" localSheetId="5">#REF!</definedName>
    <definedName name="_JUL99" localSheetId="7">#REF!</definedName>
    <definedName name="_JUL99" localSheetId="4">#REF!</definedName>
    <definedName name="_JUL99">#REF!</definedName>
    <definedName name="_JUN99" localSheetId="3">#REF!</definedName>
    <definedName name="_JUN99" localSheetId="5">#REF!</definedName>
    <definedName name="_JUN99" localSheetId="4">#REF!</definedName>
    <definedName name="_JUN99">#REF!</definedName>
    <definedName name="_Key1" localSheetId="3" hidden="1">#REF!</definedName>
    <definedName name="_Key1" localSheetId="5" hidden="1">#REF!</definedName>
    <definedName name="_Key1" localSheetId="6" hidden="1">#REF!</definedName>
    <definedName name="_Key1" localSheetId="2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5" hidden="1">#REF!</definedName>
    <definedName name="_Key2" localSheetId="4" hidden="1">#REF!</definedName>
    <definedName name="_Key2" hidden="1">#REF!</definedName>
    <definedName name="_MAR99" localSheetId="3">#REF!</definedName>
    <definedName name="_MAR99" localSheetId="5">#REF!</definedName>
    <definedName name="_MAR99" localSheetId="4">#REF!</definedName>
    <definedName name="_MAR99">#REF!</definedName>
    <definedName name="_MAY99" localSheetId="3">#REF!</definedName>
    <definedName name="_MAY99" localSheetId="5">#REF!</definedName>
    <definedName name="_MAY99" localSheetId="4">#REF!</definedName>
    <definedName name="_MAY99">#REF!</definedName>
    <definedName name="_NOV98" localSheetId="3">#REF!</definedName>
    <definedName name="_NOV98" localSheetId="5">#REF!</definedName>
    <definedName name="_NOV98" localSheetId="4">#REF!</definedName>
    <definedName name="_NOV98">#REF!</definedName>
    <definedName name="_NOV99" localSheetId="3">#REF!</definedName>
    <definedName name="_NOV99" localSheetId="5">#REF!</definedName>
    <definedName name="_NOV99" localSheetId="4">#REF!</definedName>
    <definedName name="_NOV99">#REF!</definedName>
    <definedName name="_OCT98" localSheetId="3">#REF!</definedName>
    <definedName name="_OCT98" localSheetId="5">#REF!</definedName>
    <definedName name="_OCT98" localSheetId="4">#REF!</definedName>
    <definedName name="_OCT98">#REF!</definedName>
    <definedName name="_OCT99" localSheetId="3">#REF!</definedName>
    <definedName name="_OCT99" localSheetId="5">#REF!</definedName>
    <definedName name="_OCT99" localSheetId="4">#REF!</definedName>
    <definedName name="_OCT99">#REF!</definedName>
    <definedName name="_Order1" hidden="1">255</definedName>
    <definedName name="_Order2" hidden="1">255</definedName>
    <definedName name="_Regression_X" localSheetId="3" hidden="1">#REF!</definedName>
    <definedName name="_Regression_X" localSheetId="5" hidden="1">#REF!</definedName>
    <definedName name="_Regression_X" localSheetId="7" hidden="1">#REF!</definedName>
    <definedName name="_Regression_X" localSheetId="4" hidden="1">#REF!</definedName>
    <definedName name="_Regression_X" hidden="1">#REF!</definedName>
    <definedName name="_SEP99" localSheetId="3">#REF!</definedName>
    <definedName name="_SEP99" localSheetId="5">#REF!</definedName>
    <definedName name="_SEP99" localSheetId="4">#REF!</definedName>
    <definedName name="_SEP99">#REF!</definedName>
    <definedName name="_Sort" localSheetId="3" hidden="1">#REF!</definedName>
    <definedName name="_Sort" localSheetId="5" hidden="1">#REF!</definedName>
    <definedName name="_Sort" localSheetId="6" hidden="1">#REF!</definedName>
    <definedName name="_Sort" localSheetId="2" hidden="1">#REF!</definedName>
    <definedName name="_Sort" localSheetId="4" hidden="1">#REF!</definedName>
    <definedName name="_Sort" hidden="1">#REF!</definedName>
    <definedName name="aaaa" localSheetId="3" hidden="1">{"Benefits Summary",#N/A,FALSE,"Benefits Info without WC Amount";"Medical and Dental Costs",#N/A,FALSE,"Benefits Info without WC Amount";"Workers' Compensation",#N/A,FALSE,"Benefits Info without WC Amount"}</definedName>
    <definedName name="aaaa" localSheetId="5" hidden="1">{"Benefits Summary",#N/A,FALSE,"Benefits Info without WC Amount";"Medical and Dental Costs",#N/A,FALSE,"Benefits Info without WC Amount";"Workers' Compensation",#N/A,FALSE,"Benefits Info without WC Amount"}</definedName>
    <definedName name="aaaa" localSheetId="7" hidden="1">{"Benefits Summary",#N/A,FALSE,"Benefits Info without WC Amount";"Medical and Dental Costs",#N/A,FALSE,"Benefits Info without WC Amount";"Workers' Compensation",#N/A,FALSE,"Benefits Info without WC Amount"}</definedName>
    <definedName name="aaaa" localSheetId="2" hidden="1">{"Benefits Summary",#N/A,FALSE,"Benefits Info without WC Amount";"Medical and Dental Costs",#N/A,FALSE,"Benefits Info without WC Amount";"Workers' Compensation",#N/A,FALSE,"Benefits Info without WC Amount"}</definedName>
    <definedName name="aaaa" localSheetId="4" hidden="1">{"Benefits Summary",#N/A,FALSE,"Benefits Info without WC Amount";"Medical and Dental Costs",#N/A,FALSE,"Benefits Info without WC Amount";"Workers' Compensation",#N/A,FALSE,"Benefits Info without WC Amount"}</definedName>
    <definedName name="aaaa" hidden="1">{"Benefits Summary",#N/A,FALSE,"Benefits Info without WC Amount";"Medical and Dental Costs",#N/A,FALSE,"Benefits Info without WC Amount";"Workers' Compensation",#N/A,FALSE,"Benefits Info without WC Amount"}</definedName>
    <definedName name="ACCT_VARIANCE" localSheetId="3">#REF!</definedName>
    <definedName name="ACCT_VARIANCE" localSheetId="5">#REF!</definedName>
    <definedName name="ACCT_VARIANCE" localSheetId="7">#REF!</definedName>
    <definedName name="ACCT_VARIANCE" localSheetId="4">#REF!</definedName>
    <definedName name="ACCT_VARIANCE">#REF!</definedName>
    <definedName name="ACT_JAN18" localSheetId="3">#REF!</definedName>
    <definedName name="ACT_JAN18" localSheetId="5">#REF!</definedName>
    <definedName name="ACT_JAN18" localSheetId="7">#REF!</definedName>
    <definedName name="ACT_JAN18" localSheetId="4">#REF!</definedName>
    <definedName name="ACT_JAN18">#REF!</definedName>
    <definedName name="ACT2017_PROJECT_DESCRIPTION" localSheetId="3">#REF!</definedName>
    <definedName name="ACT2017_PROJECT_DESCRIPTION" localSheetId="5">#REF!</definedName>
    <definedName name="ACT2017_PROJECT_DESCRIPTION" localSheetId="7">#REF!</definedName>
    <definedName name="ACT2017_PROJECT_DESCRIPTION" localSheetId="4">#REF!</definedName>
    <definedName name="ACT2017_PROJECT_DESCRIPTION">#REF!</definedName>
    <definedName name="ACT2017_TOTAL" localSheetId="3">#REF!</definedName>
    <definedName name="ACT2017_TOTAL" localSheetId="5">#REF!</definedName>
    <definedName name="ACT2017_TOTAL" localSheetId="7">#REF!</definedName>
    <definedName name="ACT2017_TOTAL" localSheetId="4">#REF!</definedName>
    <definedName name="ACT2017_TOTAL">#REF!</definedName>
    <definedName name="ACT2017_YEAR" localSheetId="3">#REF!</definedName>
    <definedName name="ACT2017_YEAR" localSheetId="5">#REF!</definedName>
    <definedName name="ACT2017_YEAR" localSheetId="7">#REF!</definedName>
    <definedName name="ACT2017_YEAR" localSheetId="4">#REF!</definedName>
    <definedName name="ACT2017_YEAR">#REF!</definedName>
    <definedName name="adds" localSheetId="3">#REF!</definedName>
    <definedName name="adds" localSheetId="5">#REF!</definedName>
    <definedName name="adds" localSheetId="4">#REF!</definedName>
    <definedName name="adds">#REF!</definedName>
    <definedName name="ALTJE" localSheetId="3">#REF!</definedName>
    <definedName name="ALTJE" localSheetId="5">#REF!</definedName>
    <definedName name="ALTJE" localSheetId="7">#REF!</definedName>
    <definedName name="ALTJE" localSheetId="4">#REF!</definedName>
    <definedName name="ALTJE">#REF!</definedName>
    <definedName name="anscount" hidden="1">3</definedName>
    <definedName name="AS2DocOpenMode" hidden="1">"AS2DocumentEdit"</definedName>
    <definedName name="AS2NamedRange" hidden="1">7</definedName>
    <definedName name="BASE_UNBLD_REV_" localSheetId="3">#REF!</definedName>
    <definedName name="BASE_UNBLD_REV_" localSheetId="5">#REF!</definedName>
    <definedName name="BASE_UNBLD_REV_" localSheetId="7">#REF!</definedName>
    <definedName name="BASE_UNBLD_REV_" localSheetId="4">#REF!</definedName>
    <definedName name="BASE_UNBLD_REV_">#REF!</definedName>
    <definedName name="Beg_Bal" localSheetId="3">#REF!</definedName>
    <definedName name="Beg_Bal" localSheetId="5">#REF!</definedName>
    <definedName name="Beg_Bal" localSheetId="4">#REF!</definedName>
    <definedName name="Beg_Bal">#REF!</definedName>
    <definedName name="BLPH1" localSheetId="3" hidden="1">#REF!</definedName>
    <definedName name="BLPH1" localSheetId="5" hidden="1">#REF!</definedName>
    <definedName name="BLPH1" localSheetId="4" hidden="1">#REF!</definedName>
    <definedName name="BLPH1" hidden="1">#REF!</definedName>
    <definedName name="BLPH10" localSheetId="3" hidden="1">#REF!</definedName>
    <definedName name="BLPH10" localSheetId="5" hidden="1">#REF!</definedName>
    <definedName name="BLPH10" localSheetId="4" hidden="1">#REF!</definedName>
    <definedName name="BLPH10" hidden="1">#REF!</definedName>
    <definedName name="BLPH11" localSheetId="3" hidden="1">#REF!</definedName>
    <definedName name="BLPH11" localSheetId="5" hidden="1">#REF!</definedName>
    <definedName name="BLPH11" localSheetId="4" hidden="1">#REF!</definedName>
    <definedName name="BLPH11" hidden="1">#REF!</definedName>
    <definedName name="BLPH12" localSheetId="3" hidden="1">#REF!</definedName>
    <definedName name="BLPH12" localSheetId="5" hidden="1">#REF!</definedName>
    <definedName name="BLPH12" localSheetId="4" hidden="1">#REF!</definedName>
    <definedName name="BLPH12" hidden="1">#REF!</definedName>
    <definedName name="BLPH13" localSheetId="3" hidden="1">#REF!</definedName>
    <definedName name="BLPH13" localSheetId="5" hidden="1">#REF!</definedName>
    <definedName name="BLPH13" localSheetId="4" hidden="1">#REF!</definedName>
    <definedName name="BLPH13" hidden="1">#REF!</definedName>
    <definedName name="BLPH14" localSheetId="3" hidden="1">#REF!</definedName>
    <definedName name="BLPH14" localSheetId="5" hidden="1">#REF!</definedName>
    <definedName name="BLPH14" localSheetId="4" hidden="1">#REF!</definedName>
    <definedName name="BLPH14" hidden="1">#REF!</definedName>
    <definedName name="BLPH15" localSheetId="3" hidden="1">#REF!</definedName>
    <definedName name="BLPH15" localSheetId="5" hidden="1">#REF!</definedName>
    <definedName name="BLPH15" localSheetId="4" hidden="1">#REF!</definedName>
    <definedName name="BLPH15" hidden="1">#REF!</definedName>
    <definedName name="BLPH16" localSheetId="3" hidden="1">#REF!</definedName>
    <definedName name="BLPH16" localSheetId="5" hidden="1">#REF!</definedName>
    <definedName name="BLPH16" localSheetId="4" hidden="1">#REF!</definedName>
    <definedName name="BLPH16" hidden="1">#REF!</definedName>
    <definedName name="BLPH17" localSheetId="3" hidden="1">#REF!</definedName>
    <definedName name="BLPH17" localSheetId="5" hidden="1">#REF!</definedName>
    <definedName name="BLPH17" localSheetId="4" hidden="1">#REF!</definedName>
    <definedName name="BLPH17" hidden="1">#REF!</definedName>
    <definedName name="BLPH18" localSheetId="3" hidden="1">#REF!</definedName>
    <definedName name="BLPH18" localSheetId="5" hidden="1">#REF!</definedName>
    <definedName name="BLPH18" localSheetId="4" hidden="1">#REF!</definedName>
    <definedName name="BLPH18" hidden="1">#REF!</definedName>
    <definedName name="BLPH19" localSheetId="3" hidden="1">#REF!</definedName>
    <definedName name="BLPH19" localSheetId="5" hidden="1">#REF!</definedName>
    <definedName name="BLPH19" localSheetId="4" hidden="1">#REF!</definedName>
    <definedName name="BLPH19" hidden="1">#REF!</definedName>
    <definedName name="BLPH2" localSheetId="3" hidden="1">#REF!</definedName>
    <definedName name="BLPH2" localSheetId="5" hidden="1">#REF!</definedName>
    <definedName name="BLPH2" localSheetId="4" hidden="1">#REF!</definedName>
    <definedName name="BLPH2" hidden="1">#REF!</definedName>
    <definedName name="BLPH20" localSheetId="3" hidden="1">#REF!</definedName>
    <definedName name="BLPH20" localSheetId="5" hidden="1">#REF!</definedName>
    <definedName name="BLPH20" localSheetId="4" hidden="1">#REF!</definedName>
    <definedName name="BLPH20" hidden="1">#REF!</definedName>
    <definedName name="BLPH21" localSheetId="3" hidden="1">#REF!</definedName>
    <definedName name="BLPH21" localSheetId="5" hidden="1">#REF!</definedName>
    <definedName name="BLPH21" localSheetId="4" hidden="1">#REF!</definedName>
    <definedName name="BLPH21" hidden="1">#REF!</definedName>
    <definedName name="BLPH22" localSheetId="3" hidden="1">#REF!</definedName>
    <definedName name="BLPH22" localSheetId="5" hidden="1">#REF!</definedName>
    <definedName name="BLPH22" localSheetId="4" hidden="1">#REF!</definedName>
    <definedName name="BLPH22" hidden="1">#REF!</definedName>
    <definedName name="BLPH23" localSheetId="3" hidden="1">#REF!</definedName>
    <definedName name="BLPH23" localSheetId="5" hidden="1">#REF!</definedName>
    <definedName name="BLPH23" localSheetId="4" hidden="1">#REF!</definedName>
    <definedName name="BLPH23" hidden="1">#REF!</definedName>
    <definedName name="BLPH24" localSheetId="3" hidden="1">#REF!</definedName>
    <definedName name="BLPH24" localSheetId="5" hidden="1">#REF!</definedName>
    <definedName name="BLPH24" localSheetId="4" hidden="1">#REF!</definedName>
    <definedName name="BLPH24" hidden="1">#REF!</definedName>
    <definedName name="BLPH25" localSheetId="3" hidden="1">#REF!</definedName>
    <definedName name="BLPH25" localSheetId="5" hidden="1">#REF!</definedName>
    <definedName name="BLPH25" localSheetId="4" hidden="1">#REF!</definedName>
    <definedName name="BLPH25" hidden="1">#REF!</definedName>
    <definedName name="BLPH26" localSheetId="3" hidden="1">#REF!</definedName>
    <definedName name="BLPH26" localSheetId="5" hidden="1">#REF!</definedName>
    <definedName name="BLPH26" localSheetId="4" hidden="1">#REF!</definedName>
    <definedName name="BLPH26" hidden="1">#REF!</definedName>
    <definedName name="BLPH27" localSheetId="3" hidden="1">#REF!</definedName>
    <definedName name="BLPH27" localSheetId="5" hidden="1">#REF!</definedName>
    <definedName name="BLPH27" localSheetId="4" hidden="1">#REF!</definedName>
    <definedName name="BLPH27" hidden="1">#REF!</definedName>
    <definedName name="BLPH28" localSheetId="3" hidden="1">#REF!</definedName>
    <definedName name="BLPH28" localSheetId="5" hidden="1">#REF!</definedName>
    <definedName name="BLPH28" localSheetId="4" hidden="1">#REF!</definedName>
    <definedName name="BLPH28" hidden="1">#REF!</definedName>
    <definedName name="BLPH29" localSheetId="3" hidden="1">#REF!</definedName>
    <definedName name="BLPH29" localSheetId="5" hidden="1">#REF!</definedName>
    <definedName name="BLPH29" localSheetId="4" hidden="1">#REF!</definedName>
    <definedName name="BLPH29" hidden="1">#REF!</definedName>
    <definedName name="BLPH3" localSheetId="3" hidden="1">#REF!</definedName>
    <definedName name="BLPH3" localSheetId="5" hidden="1">#REF!</definedName>
    <definedName name="BLPH3" localSheetId="4" hidden="1">#REF!</definedName>
    <definedName name="BLPH3" hidden="1">#REF!</definedName>
    <definedName name="BLPH30" localSheetId="3" hidden="1">#REF!</definedName>
    <definedName name="BLPH30" localSheetId="5" hidden="1">#REF!</definedName>
    <definedName name="BLPH30" localSheetId="4" hidden="1">#REF!</definedName>
    <definedName name="BLPH30" hidden="1">#REF!</definedName>
    <definedName name="BLPH31" localSheetId="3" hidden="1">#REF!</definedName>
    <definedName name="BLPH31" localSheetId="5" hidden="1">#REF!</definedName>
    <definedName name="BLPH31" localSheetId="4" hidden="1">#REF!</definedName>
    <definedName name="BLPH31" hidden="1">#REF!</definedName>
    <definedName name="BLPH32" localSheetId="3" hidden="1">#REF!</definedName>
    <definedName name="BLPH32" localSheetId="5" hidden="1">#REF!</definedName>
    <definedName name="BLPH32" localSheetId="4" hidden="1">#REF!</definedName>
    <definedName name="BLPH32" hidden="1">#REF!</definedName>
    <definedName name="BLPH33" localSheetId="3" hidden="1">#REF!</definedName>
    <definedName name="BLPH33" localSheetId="5" hidden="1">#REF!</definedName>
    <definedName name="BLPH33" localSheetId="4" hidden="1">#REF!</definedName>
    <definedName name="BLPH33" hidden="1">#REF!</definedName>
    <definedName name="BLPH34" localSheetId="3" hidden="1">#REF!</definedName>
    <definedName name="BLPH34" localSheetId="5" hidden="1">#REF!</definedName>
    <definedName name="BLPH34" localSheetId="4" hidden="1">#REF!</definedName>
    <definedName name="BLPH34" hidden="1">#REF!</definedName>
    <definedName name="BLPH35" localSheetId="3" hidden="1">#REF!</definedName>
    <definedName name="BLPH35" localSheetId="5" hidden="1">#REF!</definedName>
    <definedName name="BLPH35" localSheetId="4" hidden="1">#REF!</definedName>
    <definedName name="BLPH35" hidden="1">#REF!</definedName>
    <definedName name="BLPH36" localSheetId="3" hidden="1">#REF!</definedName>
    <definedName name="BLPH36" localSheetId="5" hidden="1">#REF!</definedName>
    <definedName name="BLPH36" localSheetId="4" hidden="1">#REF!</definedName>
    <definedName name="BLPH36" hidden="1">#REF!</definedName>
    <definedName name="BLPH37" localSheetId="3" hidden="1">#REF!</definedName>
    <definedName name="BLPH37" localSheetId="5" hidden="1">#REF!</definedName>
    <definedName name="BLPH37" localSheetId="4" hidden="1">#REF!</definedName>
    <definedName name="BLPH37" hidden="1">#REF!</definedName>
    <definedName name="BLPH38" localSheetId="3" hidden="1">#REF!</definedName>
    <definedName name="BLPH38" localSheetId="5" hidden="1">#REF!</definedName>
    <definedName name="BLPH38" localSheetId="4" hidden="1">#REF!</definedName>
    <definedName name="BLPH38" hidden="1">#REF!</definedName>
    <definedName name="BLPH39" localSheetId="3" hidden="1">#REF!</definedName>
    <definedName name="BLPH39" localSheetId="5" hidden="1">#REF!</definedName>
    <definedName name="BLPH39" localSheetId="4" hidden="1">#REF!</definedName>
    <definedName name="BLPH39" hidden="1">#REF!</definedName>
    <definedName name="BLPH4" localSheetId="3" hidden="1">#REF!</definedName>
    <definedName name="BLPH4" localSheetId="5" hidden="1">#REF!</definedName>
    <definedName name="BLPH4" localSheetId="4" hidden="1">#REF!</definedName>
    <definedName name="BLPH4" hidden="1">#REF!</definedName>
    <definedName name="BLPH40" localSheetId="3" hidden="1">#REF!</definedName>
    <definedName name="BLPH40" localSheetId="5" hidden="1">#REF!</definedName>
    <definedName name="BLPH40" localSheetId="4" hidden="1">#REF!</definedName>
    <definedName name="BLPH40" hidden="1">#REF!</definedName>
    <definedName name="BLPH41" localSheetId="3" hidden="1">#REF!</definedName>
    <definedName name="BLPH41" localSheetId="5" hidden="1">#REF!</definedName>
    <definedName name="BLPH41" localSheetId="4" hidden="1">#REF!</definedName>
    <definedName name="BLPH41" hidden="1">#REF!</definedName>
    <definedName name="BLPH42" localSheetId="3" hidden="1">#REF!</definedName>
    <definedName name="BLPH42" localSheetId="5" hidden="1">#REF!</definedName>
    <definedName name="BLPH42" localSheetId="4" hidden="1">#REF!</definedName>
    <definedName name="BLPH42" hidden="1">#REF!</definedName>
    <definedName name="BLPH43" localSheetId="3" hidden="1">#REF!</definedName>
    <definedName name="BLPH43" localSheetId="5" hidden="1">#REF!</definedName>
    <definedName name="BLPH43" localSheetId="4" hidden="1">#REF!</definedName>
    <definedName name="BLPH43" hidden="1">#REF!</definedName>
    <definedName name="BLPH44" localSheetId="3" hidden="1">#REF!</definedName>
    <definedName name="BLPH44" localSheetId="5" hidden="1">#REF!</definedName>
    <definedName name="BLPH44" localSheetId="4" hidden="1">#REF!</definedName>
    <definedName name="BLPH44" hidden="1">#REF!</definedName>
    <definedName name="BLPH45" localSheetId="3" hidden="1">#REF!</definedName>
    <definedName name="BLPH45" localSheetId="5" hidden="1">#REF!</definedName>
    <definedName name="BLPH45" localSheetId="4" hidden="1">#REF!</definedName>
    <definedName name="BLPH45" hidden="1">#REF!</definedName>
    <definedName name="BLPH46" localSheetId="3" hidden="1">#REF!</definedName>
    <definedName name="BLPH46" localSheetId="5" hidden="1">#REF!</definedName>
    <definedName name="BLPH46" localSheetId="4" hidden="1">#REF!</definedName>
    <definedName name="BLPH46" hidden="1">#REF!</definedName>
    <definedName name="BLPH47" localSheetId="3" hidden="1">#REF!</definedName>
    <definedName name="BLPH47" localSheetId="5" hidden="1">#REF!</definedName>
    <definedName name="BLPH47" localSheetId="4" hidden="1">#REF!</definedName>
    <definedName name="BLPH47" hidden="1">#REF!</definedName>
    <definedName name="BLPH48" localSheetId="3" hidden="1">#REF!</definedName>
    <definedName name="BLPH48" localSheetId="5" hidden="1">#REF!</definedName>
    <definedName name="BLPH48" localSheetId="4" hidden="1">#REF!</definedName>
    <definedName name="BLPH48" hidden="1">#REF!</definedName>
    <definedName name="BLPH49" localSheetId="3" hidden="1">#REF!</definedName>
    <definedName name="BLPH49" localSheetId="5" hidden="1">#REF!</definedName>
    <definedName name="BLPH49" localSheetId="4" hidden="1">#REF!</definedName>
    <definedName name="BLPH49" hidden="1">#REF!</definedName>
    <definedName name="BLPH5" localSheetId="3" hidden="1">#REF!</definedName>
    <definedName name="BLPH5" localSheetId="5" hidden="1">#REF!</definedName>
    <definedName name="BLPH5" localSheetId="4" hidden="1">#REF!</definedName>
    <definedName name="BLPH5" hidden="1">#REF!</definedName>
    <definedName name="BLPH50" localSheetId="3" hidden="1">#REF!</definedName>
    <definedName name="BLPH50" localSheetId="5" hidden="1">#REF!</definedName>
    <definedName name="BLPH50" localSheetId="4" hidden="1">#REF!</definedName>
    <definedName name="BLPH50" hidden="1">#REF!</definedName>
    <definedName name="BLPH51" localSheetId="3" hidden="1">#REF!</definedName>
    <definedName name="BLPH51" localSheetId="5" hidden="1">#REF!</definedName>
    <definedName name="BLPH51" localSheetId="4" hidden="1">#REF!</definedName>
    <definedName name="BLPH51" hidden="1">#REF!</definedName>
    <definedName name="BLPH52" localSheetId="3" hidden="1">#REF!</definedName>
    <definedName name="BLPH52" localSheetId="5" hidden="1">#REF!</definedName>
    <definedName name="BLPH52" localSheetId="4" hidden="1">#REF!</definedName>
    <definedName name="BLPH52" hidden="1">#REF!</definedName>
    <definedName name="BLPH53" localSheetId="3" hidden="1">#REF!</definedName>
    <definedName name="BLPH53" localSheetId="5" hidden="1">#REF!</definedName>
    <definedName name="BLPH53" localSheetId="4" hidden="1">#REF!</definedName>
    <definedName name="BLPH53" hidden="1">#REF!</definedName>
    <definedName name="BLPH54" localSheetId="3" hidden="1">#REF!</definedName>
    <definedName name="BLPH54" localSheetId="5" hidden="1">#REF!</definedName>
    <definedName name="BLPH54" localSheetId="4" hidden="1">#REF!</definedName>
    <definedName name="BLPH54" hidden="1">#REF!</definedName>
    <definedName name="BLPH55" localSheetId="3" hidden="1">#REF!</definedName>
    <definedName name="BLPH55" localSheetId="5" hidden="1">#REF!</definedName>
    <definedName name="BLPH55" localSheetId="4" hidden="1">#REF!</definedName>
    <definedName name="BLPH55" hidden="1">#REF!</definedName>
    <definedName name="BLPH56" localSheetId="3" hidden="1">#REF!</definedName>
    <definedName name="BLPH56" localSheetId="5" hidden="1">#REF!</definedName>
    <definedName name="BLPH56" localSheetId="4" hidden="1">#REF!</definedName>
    <definedName name="BLPH56" hidden="1">#REF!</definedName>
    <definedName name="BLPH57" localSheetId="3" hidden="1">#REF!</definedName>
    <definedName name="BLPH57" localSheetId="5" hidden="1">#REF!</definedName>
    <definedName name="BLPH57" localSheetId="4" hidden="1">#REF!</definedName>
    <definedName name="BLPH57" hidden="1">#REF!</definedName>
    <definedName name="BLPH58" localSheetId="3" hidden="1">#REF!</definedName>
    <definedName name="BLPH58" localSheetId="5" hidden="1">#REF!</definedName>
    <definedName name="BLPH58" localSheetId="4" hidden="1">#REF!</definedName>
    <definedName name="BLPH58" hidden="1">#REF!</definedName>
    <definedName name="BLPH59" localSheetId="3" hidden="1">#REF!</definedName>
    <definedName name="BLPH59" localSheetId="5" hidden="1">#REF!</definedName>
    <definedName name="BLPH59" localSheetId="4" hidden="1">#REF!</definedName>
    <definedName name="BLPH59" hidden="1">#REF!</definedName>
    <definedName name="BLPH6" localSheetId="3" hidden="1">#REF!</definedName>
    <definedName name="BLPH6" localSheetId="5" hidden="1">#REF!</definedName>
    <definedName name="BLPH6" localSheetId="4" hidden="1">#REF!</definedName>
    <definedName name="BLPH6" hidden="1">#REF!</definedName>
    <definedName name="BLPH60" localSheetId="3" hidden="1">#REF!</definedName>
    <definedName name="BLPH60" localSheetId="5" hidden="1">#REF!</definedName>
    <definedName name="BLPH60" localSheetId="4" hidden="1">#REF!</definedName>
    <definedName name="BLPH60" hidden="1">#REF!</definedName>
    <definedName name="BLPH61" localSheetId="3" hidden="1">#REF!</definedName>
    <definedName name="BLPH61" localSheetId="5" hidden="1">#REF!</definedName>
    <definedName name="BLPH61" localSheetId="4" hidden="1">#REF!</definedName>
    <definedName name="BLPH61" hidden="1">#REF!</definedName>
    <definedName name="BLPH62" localSheetId="3" hidden="1">#REF!</definedName>
    <definedName name="BLPH62" localSheetId="5" hidden="1">#REF!</definedName>
    <definedName name="BLPH62" localSheetId="4" hidden="1">#REF!</definedName>
    <definedName name="BLPH62" hidden="1">#REF!</definedName>
    <definedName name="BLPH63" localSheetId="3" hidden="1">#REF!</definedName>
    <definedName name="BLPH63" localSheetId="5" hidden="1">#REF!</definedName>
    <definedName name="BLPH63" localSheetId="4" hidden="1">#REF!</definedName>
    <definedName name="BLPH63" hidden="1">#REF!</definedName>
    <definedName name="BLPH64" localSheetId="3" hidden="1">#REF!</definedName>
    <definedName name="BLPH64" localSheetId="5" hidden="1">#REF!</definedName>
    <definedName name="BLPH64" localSheetId="4" hidden="1">#REF!</definedName>
    <definedName name="BLPH64" hidden="1">#REF!</definedName>
    <definedName name="BLPH65" localSheetId="3" hidden="1">#REF!</definedName>
    <definedName name="BLPH65" localSheetId="5" hidden="1">#REF!</definedName>
    <definedName name="BLPH65" localSheetId="4" hidden="1">#REF!</definedName>
    <definedName name="BLPH65" hidden="1">#REF!</definedName>
    <definedName name="BLPH67" localSheetId="3" hidden="1">#REF!</definedName>
    <definedName name="BLPH67" localSheetId="5" hidden="1">#REF!</definedName>
    <definedName name="BLPH67" localSheetId="4" hidden="1">#REF!</definedName>
    <definedName name="BLPH67" hidden="1">#REF!</definedName>
    <definedName name="BLPH678" localSheetId="3" hidden="1">#REF!</definedName>
    <definedName name="BLPH678" localSheetId="5" hidden="1">#REF!</definedName>
    <definedName name="BLPH678" localSheetId="4" hidden="1">#REF!</definedName>
    <definedName name="BLPH678" hidden="1">#REF!</definedName>
    <definedName name="BLPH679" localSheetId="3" hidden="1">#REF!</definedName>
    <definedName name="BLPH679" localSheetId="5" hidden="1">#REF!</definedName>
    <definedName name="BLPH679" localSheetId="4" hidden="1">#REF!</definedName>
    <definedName name="BLPH679" hidden="1">#REF!</definedName>
    <definedName name="BLPH68" localSheetId="3" hidden="1">#REF!</definedName>
    <definedName name="BLPH68" localSheetId="5" hidden="1">#REF!</definedName>
    <definedName name="BLPH68" localSheetId="4" hidden="1">#REF!</definedName>
    <definedName name="BLPH68" hidden="1">#REF!</definedName>
    <definedName name="BLPH680" localSheetId="3" hidden="1">#REF!</definedName>
    <definedName name="BLPH680" localSheetId="5" hidden="1">#REF!</definedName>
    <definedName name="BLPH680" localSheetId="4" hidden="1">#REF!</definedName>
    <definedName name="BLPH680" hidden="1">#REF!</definedName>
    <definedName name="BLPH681" localSheetId="3" hidden="1">#REF!</definedName>
    <definedName name="BLPH681" localSheetId="5" hidden="1">#REF!</definedName>
    <definedName name="BLPH681" localSheetId="4" hidden="1">#REF!</definedName>
    <definedName name="BLPH681" hidden="1">#REF!</definedName>
    <definedName name="BLPH682" localSheetId="3" hidden="1">#REF!</definedName>
    <definedName name="BLPH682" localSheetId="5" hidden="1">#REF!</definedName>
    <definedName name="BLPH682" localSheetId="4" hidden="1">#REF!</definedName>
    <definedName name="BLPH682" hidden="1">#REF!</definedName>
    <definedName name="BLPH683" localSheetId="3" hidden="1">#REF!</definedName>
    <definedName name="BLPH683" localSheetId="5" hidden="1">#REF!</definedName>
    <definedName name="BLPH683" localSheetId="4" hidden="1">#REF!</definedName>
    <definedName name="BLPH683" hidden="1">#REF!</definedName>
    <definedName name="BLPH684" localSheetId="3" hidden="1">#REF!</definedName>
    <definedName name="BLPH684" localSheetId="5" hidden="1">#REF!</definedName>
    <definedName name="BLPH684" localSheetId="4" hidden="1">#REF!</definedName>
    <definedName name="BLPH684" hidden="1">#REF!</definedName>
    <definedName name="BLPH685" localSheetId="3" hidden="1">#REF!</definedName>
    <definedName name="BLPH685" localSheetId="5" hidden="1">#REF!</definedName>
    <definedName name="BLPH685" localSheetId="4" hidden="1">#REF!</definedName>
    <definedName name="BLPH685" hidden="1">#REF!</definedName>
    <definedName name="BLPH686" localSheetId="3" hidden="1">#REF!</definedName>
    <definedName name="BLPH686" localSheetId="5" hidden="1">#REF!</definedName>
    <definedName name="BLPH686" localSheetId="4" hidden="1">#REF!</definedName>
    <definedName name="BLPH686" hidden="1">#REF!</definedName>
    <definedName name="BLPH687" localSheetId="3" hidden="1">#REF!</definedName>
    <definedName name="BLPH687" localSheetId="5" hidden="1">#REF!</definedName>
    <definedName name="BLPH687" localSheetId="4" hidden="1">#REF!</definedName>
    <definedName name="BLPH687" hidden="1">#REF!</definedName>
    <definedName name="BLPH688" localSheetId="3" hidden="1">#REF!</definedName>
    <definedName name="BLPH688" localSheetId="5" hidden="1">#REF!</definedName>
    <definedName name="BLPH688" localSheetId="4" hidden="1">#REF!</definedName>
    <definedName name="BLPH688" hidden="1">#REF!</definedName>
    <definedName name="BLPH689" localSheetId="3" hidden="1">#REF!</definedName>
    <definedName name="BLPH689" localSheetId="5" hidden="1">#REF!</definedName>
    <definedName name="BLPH689" localSheetId="4" hidden="1">#REF!</definedName>
    <definedName name="BLPH689" hidden="1">#REF!</definedName>
    <definedName name="BLPH69" localSheetId="3" hidden="1">#REF!</definedName>
    <definedName name="BLPH69" localSheetId="5" hidden="1">#REF!</definedName>
    <definedName name="BLPH69" localSheetId="4" hidden="1">#REF!</definedName>
    <definedName name="BLPH69" hidden="1">#REF!</definedName>
    <definedName name="BLPH690" localSheetId="3" hidden="1">#REF!</definedName>
    <definedName name="BLPH690" localSheetId="5" hidden="1">#REF!</definedName>
    <definedName name="BLPH690" localSheetId="4" hidden="1">#REF!</definedName>
    <definedName name="BLPH690" hidden="1">#REF!</definedName>
    <definedName name="BLPH691" localSheetId="3" hidden="1">#REF!</definedName>
    <definedName name="BLPH691" localSheetId="5" hidden="1">#REF!</definedName>
    <definedName name="BLPH691" localSheetId="4" hidden="1">#REF!</definedName>
    <definedName name="BLPH691" hidden="1">#REF!</definedName>
    <definedName name="BLPH692" localSheetId="3" hidden="1">#REF!</definedName>
    <definedName name="BLPH692" localSheetId="5" hidden="1">#REF!</definedName>
    <definedName name="BLPH692" localSheetId="4" hidden="1">#REF!</definedName>
    <definedName name="BLPH692" hidden="1">#REF!</definedName>
    <definedName name="BLPH693" localSheetId="3" hidden="1">#REF!</definedName>
    <definedName name="BLPH693" localSheetId="5" hidden="1">#REF!</definedName>
    <definedName name="BLPH693" localSheetId="4" hidden="1">#REF!</definedName>
    <definedName name="BLPH693" hidden="1">#REF!</definedName>
    <definedName name="BLPH694" localSheetId="3" hidden="1">#REF!</definedName>
    <definedName name="BLPH694" localSheetId="5" hidden="1">#REF!</definedName>
    <definedName name="BLPH694" localSheetId="4" hidden="1">#REF!</definedName>
    <definedName name="BLPH694" hidden="1">#REF!</definedName>
    <definedName name="BLPH7" localSheetId="3" hidden="1">#REF!</definedName>
    <definedName name="BLPH7" localSheetId="5" hidden="1">#REF!</definedName>
    <definedName name="BLPH7" localSheetId="4" hidden="1">#REF!</definedName>
    <definedName name="BLPH7" hidden="1">#REF!</definedName>
    <definedName name="BLPH70" localSheetId="3" hidden="1">#REF!</definedName>
    <definedName name="BLPH70" localSheetId="5" hidden="1">#REF!</definedName>
    <definedName name="BLPH70" localSheetId="4" hidden="1">#REF!</definedName>
    <definedName name="BLPH70" hidden="1">#REF!</definedName>
    <definedName name="BLPH71" localSheetId="3" hidden="1">#REF!</definedName>
    <definedName name="BLPH71" localSheetId="5" hidden="1">#REF!</definedName>
    <definedName name="BLPH71" localSheetId="4" hidden="1">#REF!</definedName>
    <definedName name="BLPH71" hidden="1">#REF!</definedName>
    <definedName name="BLPH72" localSheetId="3" hidden="1">#REF!</definedName>
    <definedName name="BLPH72" localSheetId="5" hidden="1">#REF!</definedName>
    <definedName name="BLPH72" localSheetId="4" hidden="1">#REF!</definedName>
    <definedName name="BLPH72" hidden="1">#REF!</definedName>
    <definedName name="BLPH73" localSheetId="3" hidden="1">#REF!</definedName>
    <definedName name="BLPH73" localSheetId="5" hidden="1">#REF!</definedName>
    <definedName name="BLPH73" localSheetId="4" hidden="1">#REF!</definedName>
    <definedName name="BLPH73" hidden="1">#REF!</definedName>
    <definedName name="BLPH74" localSheetId="3" hidden="1">#REF!</definedName>
    <definedName name="BLPH74" localSheetId="5" hidden="1">#REF!</definedName>
    <definedName name="BLPH74" localSheetId="4" hidden="1">#REF!</definedName>
    <definedName name="BLPH74" hidden="1">#REF!</definedName>
    <definedName name="BLPH8" localSheetId="3" hidden="1">#REF!</definedName>
    <definedName name="BLPH8" localSheetId="5" hidden="1">#REF!</definedName>
    <definedName name="BLPH8" localSheetId="4" hidden="1">#REF!</definedName>
    <definedName name="BLPH8" hidden="1">#REF!</definedName>
    <definedName name="BLPH9" localSheetId="3" hidden="1">#REF!</definedName>
    <definedName name="BLPH9" localSheetId="5" hidden="1">#REF!</definedName>
    <definedName name="BLPH9" localSheetId="4" hidden="1">#REF!</definedName>
    <definedName name="BLPH9" hidden="1">#REF!</definedName>
    <definedName name="BUD_APR" localSheetId="3">#REF!</definedName>
    <definedName name="BUD_APR" localSheetId="5">#REF!</definedName>
    <definedName name="BUD_APR" localSheetId="7">#REF!</definedName>
    <definedName name="BUD_APR" localSheetId="4">#REF!</definedName>
    <definedName name="BUD_APR">#REF!</definedName>
    <definedName name="BUD_AUG" localSheetId="3">#REF!</definedName>
    <definedName name="BUD_AUG" localSheetId="5">#REF!</definedName>
    <definedName name="BUD_AUG" localSheetId="7">#REF!</definedName>
    <definedName name="BUD_AUG" localSheetId="4">#REF!</definedName>
    <definedName name="BUD_AUG">#REF!</definedName>
    <definedName name="BUD_DEC" localSheetId="3">#REF!</definedName>
    <definedName name="BUD_DEC" localSheetId="5">#REF!</definedName>
    <definedName name="BUD_DEC" localSheetId="7">#REF!</definedName>
    <definedName name="BUD_DEC" localSheetId="4">#REF!</definedName>
    <definedName name="BUD_DEC">#REF!</definedName>
    <definedName name="BUD_FEB" localSheetId="3">#REF!</definedName>
    <definedName name="BUD_FEB" localSheetId="5">#REF!</definedName>
    <definedName name="BUD_FEB" localSheetId="7">#REF!</definedName>
    <definedName name="BUD_FEB" localSheetId="4">#REF!</definedName>
    <definedName name="BUD_FEB">#REF!</definedName>
    <definedName name="BUD_JAN" localSheetId="3">#REF!</definedName>
    <definedName name="BUD_JAN" localSheetId="5">#REF!</definedName>
    <definedName name="BUD_JAN" localSheetId="7">#REF!</definedName>
    <definedName name="BUD_JAN" localSheetId="4">#REF!</definedName>
    <definedName name="BUD_JAN">#REF!</definedName>
    <definedName name="BUD_JUL" localSheetId="3">#REF!</definedName>
    <definedName name="BUD_JUL" localSheetId="5">#REF!</definedName>
    <definedName name="BUD_JUL" localSheetId="7">#REF!</definedName>
    <definedName name="BUD_JUL" localSheetId="4">#REF!</definedName>
    <definedName name="BUD_JUL">#REF!</definedName>
    <definedName name="BUD_JUN" localSheetId="3">#REF!</definedName>
    <definedName name="BUD_JUN" localSheetId="5">#REF!</definedName>
    <definedName name="BUD_JUN" localSheetId="7">#REF!</definedName>
    <definedName name="BUD_JUN" localSheetId="4">#REF!</definedName>
    <definedName name="BUD_JUN">#REF!</definedName>
    <definedName name="BUD_MAR" localSheetId="3">#REF!</definedName>
    <definedName name="BUD_MAR" localSheetId="5">#REF!</definedName>
    <definedName name="BUD_MAR" localSheetId="7">#REF!</definedName>
    <definedName name="BUD_MAR" localSheetId="4">#REF!</definedName>
    <definedName name="BUD_MAR">#REF!</definedName>
    <definedName name="BUD_MAY" localSheetId="3">#REF!</definedName>
    <definedName name="BUD_MAY" localSheetId="5">#REF!</definedName>
    <definedName name="BUD_MAY" localSheetId="7">#REF!</definedName>
    <definedName name="BUD_MAY" localSheetId="4">#REF!</definedName>
    <definedName name="BUD_MAY">#REF!</definedName>
    <definedName name="BUD_NOV" localSheetId="3">#REF!</definedName>
    <definedName name="BUD_NOV" localSheetId="5">#REF!</definedName>
    <definedName name="BUD_NOV" localSheetId="7">#REF!</definedName>
    <definedName name="BUD_NOV" localSheetId="4">#REF!</definedName>
    <definedName name="BUD_NOV">#REF!</definedName>
    <definedName name="BUD_OCT" localSheetId="3">#REF!</definedName>
    <definedName name="BUD_OCT" localSheetId="5">#REF!</definedName>
    <definedName name="BUD_OCT" localSheetId="7">#REF!</definedName>
    <definedName name="BUD_OCT" localSheetId="4">#REF!</definedName>
    <definedName name="BUD_OCT">#REF!</definedName>
    <definedName name="BUD_PROJECT_DESCRIPTION" localSheetId="3">#REF!</definedName>
    <definedName name="BUD_PROJECT_DESCRIPTION" localSheetId="5">#REF!</definedName>
    <definedName name="BUD_PROJECT_DESCRIPTION" localSheetId="7">#REF!</definedName>
    <definedName name="BUD_PROJECT_DESCRIPTION" localSheetId="4">#REF!</definedName>
    <definedName name="BUD_PROJECT_DESCRIPTION">#REF!</definedName>
    <definedName name="BUD_SEP" localSheetId="3">#REF!</definedName>
    <definedName name="BUD_SEP" localSheetId="5">#REF!</definedName>
    <definedName name="BUD_SEP" localSheetId="7">#REF!</definedName>
    <definedName name="BUD_SEP" localSheetId="4">#REF!</definedName>
    <definedName name="BUD_SEP">#REF!</definedName>
    <definedName name="BUD_SUMMARY_PROJECT_DESCRIPTION" localSheetId="3">#REF!</definedName>
    <definedName name="BUD_SUMMARY_PROJECT_DESCRIPTION" localSheetId="5">#REF!</definedName>
    <definedName name="BUD_SUMMARY_PROJECT_DESCRIPTION" localSheetId="7">#REF!</definedName>
    <definedName name="BUD_SUMMARY_PROJECT_DESCRIPTION" localSheetId="4">#REF!</definedName>
    <definedName name="BUD_SUMMARY_PROJECT_DESCRIPTION">#REF!</definedName>
    <definedName name="BUD_TOTAL" localSheetId="3">#REF!</definedName>
    <definedName name="BUD_TOTAL" localSheetId="5">#REF!</definedName>
    <definedName name="BUD_TOTAL" localSheetId="7">#REF!</definedName>
    <definedName name="BUD_TOTAL" localSheetId="4">#REF!</definedName>
    <definedName name="BUD_TOTAL">#REF!</definedName>
    <definedName name="BUD_YEAR" localSheetId="3">#REF!</definedName>
    <definedName name="BUD_YEAR" localSheetId="5">#REF!</definedName>
    <definedName name="BUD_YEAR" localSheetId="7">#REF!</definedName>
    <definedName name="BUD_YEAR" localSheetId="4">#REF!</definedName>
    <definedName name="BUD_YEAR">#REF!</definedName>
    <definedName name="BUD2018_APR" localSheetId="3">#REF!</definedName>
    <definedName name="BUD2018_APR" localSheetId="5">#REF!</definedName>
    <definedName name="BUD2018_APR" localSheetId="7">#REF!</definedName>
    <definedName name="BUD2018_APR" localSheetId="4">#REF!</definedName>
    <definedName name="BUD2018_APR">#REF!</definedName>
    <definedName name="BUD2018_AUG" localSheetId="3">#REF!</definedName>
    <definedName name="BUD2018_AUG" localSheetId="5">#REF!</definedName>
    <definedName name="BUD2018_AUG" localSheetId="7">#REF!</definedName>
    <definedName name="BUD2018_AUG" localSheetId="4">#REF!</definedName>
    <definedName name="BUD2018_AUG">#REF!</definedName>
    <definedName name="BUD2018_CM" localSheetId="3">#REF!</definedName>
    <definedName name="BUD2018_CM" localSheetId="5">#REF!</definedName>
    <definedName name="BUD2018_CM" localSheetId="7">#REF!</definedName>
    <definedName name="BUD2018_CM" localSheetId="4">#REF!</definedName>
    <definedName name="BUD2018_CM">#REF!</definedName>
    <definedName name="BUD2018_CM_YTD" localSheetId="3">#REF!</definedName>
    <definedName name="BUD2018_CM_YTD" localSheetId="5">#REF!</definedName>
    <definedName name="BUD2018_CM_YTD" localSheetId="7">#REF!</definedName>
    <definedName name="BUD2018_CM_YTD" localSheetId="4">#REF!</definedName>
    <definedName name="BUD2018_CM_YTD">#REF!</definedName>
    <definedName name="BUD2018_DEC" localSheetId="3">#REF!</definedName>
    <definedName name="BUD2018_DEC" localSheetId="5">#REF!</definedName>
    <definedName name="BUD2018_DEC" localSheetId="7">#REF!</definedName>
    <definedName name="BUD2018_DEC" localSheetId="4">#REF!</definedName>
    <definedName name="BUD2018_DEC">#REF!</definedName>
    <definedName name="BUD2018_FEB" localSheetId="3">#REF!</definedName>
    <definedName name="BUD2018_FEB" localSheetId="5">#REF!</definedName>
    <definedName name="BUD2018_FEB" localSheetId="7">#REF!</definedName>
    <definedName name="BUD2018_FEB" localSheetId="4">#REF!</definedName>
    <definedName name="BUD2018_FEB">#REF!</definedName>
    <definedName name="BUD2018_JAN" localSheetId="3">#REF!</definedName>
    <definedName name="BUD2018_JAN" localSheetId="5">#REF!</definedName>
    <definedName name="BUD2018_JAN" localSheetId="7">#REF!</definedName>
    <definedName name="BUD2018_JAN" localSheetId="4">#REF!</definedName>
    <definedName name="BUD2018_JAN">#REF!</definedName>
    <definedName name="BUD2018_JUL" localSheetId="3">#REF!</definedName>
    <definedName name="BUD2018_JUL" localSheetId="5">#REF!</definedName>
    <definedName name="BUD2018_JUL" localSheetId="7">#REF!</definedName>
    <definedName name="BUD2018_JUL" localSheetId="4">#REF!</definedName>
    <definedName name="BUD2018_JUL">#REF!</definedName>
    <definedName name="BUD2018_JUN" localSheetId="3">#REF!</definedName>
    <definedName name="BUD2018_JUN" localSheetId="5">#REF!</definedName>
    <definedName name="BUD2018_JUN" localSheetId="7">#REF!</definedName>
    <definedName name="BUD2018_JUN" localSheetId="4">#REF!</definedName>
    <definedName name="BUD2018_JUN">#REF!</definedName>
    <definedName name="BUD2018_MAR" localSheetId="3">#REF!</definedName>
    <definedName name="BUD2018_MAR" localSheetId="5">#REF!</definedName>
    <definedName name="BUD2018_MAR" localSheetId="7">#REF!</definedName>
    <definedName name="BUD2018_MAR" localSheetId="4">#REF!</definedName>
    <definedName name="BUD2018_MAR">#REF!</definedName>
    <definedName name="BUD2018_MAY" localSheetId="3">#REF!</definedName>
    <definedName name="BUD2018_MAY" localSheetId="5">#REF!</definedName>
    <definedName name="BUD2018_MAY" localSheetId="7">#REF!</definedName>
    <definedName name="BUD2018_MAY" localSheetId="4">#REF!</definedName>
    <definedName name="BUD2018_MAY">#REF!</definedName>
    <definedName name="BUD2018_MTD" localSheetId="3">#REF!</definedName>
    <definedName name="BUD2018_MTD" localSheetId="5">#REF!</definedName>
    <definedName name="BUD2018_MTD" localSheetId="7">#REF!</definedName>
    <definedName name="BUD2018_MTD" localSheetId="4">#REF!</definedName>
    <definedName name="BUD2018_MTD">#REF!</definedName>
    <definedName name="BUD2018_NOV" localSheetId="3">#REF!</definedName>
    <definedName name="BUD2018_NOV" localSheetId="5">#REF!</definedName>
    <definedName name="BUD2018_NOV" localSheetId="7">#REF!</definedName>
    <definedName name="BUD2018_NOV" localSheetId="4">#REF!</definedName>
    <definedName name="BUD2018_NOV">#REF!</definedName>
    <definedName name="BUD2018_OCT" localSheetId="3">#REF!</definedName>
    <definedName name="BUD2018_OCT" localSheetId="5">#REF!</definedName>
    <definedName name="BUD2018_OCT" localSheetId="7">#REF!</definedName>
    <definedName name="BUD2018_OCT" localSheetId="4">#REF!</definedName>
    <definedName name="BUD2018_OCT">#REF!</definedName>
    <definedName name="BUD2018_PROJECT_DESCRIPTION" localSheetId="3">#REF!</definedName>
    <definedName name="BUD2018_PROJECT_DESCRIPTION" localSheetId="5">#REF!</definedName>
    <definedName name="BUD2018_PROJECT_DESCRIPTION" localSheetId="7">#REF!</definedName>
    <definedName name="BUD2018_PROJECT_DESCRIPTION" localSheetId="4">#REF!</definedName>
    <definedName name="BUD2018_PROJECT_DESCRIPTION">#REF!</definedName>
    <definedName name="BUD2018_QTD" localSheetId="3">#REF!</definedName>
    <definedName name="BUD2018_QTD" localSheetId="5">#REF!</definedName>
    <definedName name="BUD2018_QTD" localSheetId="7">#REF!</definedName>
    <definedName name="BUD2018_QTD" localSheetId="4">#REF!</definedName>
    <definedName name="BUD2018_QTD">#REF!</definedName>
    <definedName name="BUD2018_SEP" localSheetId="3">#REF!</definedName>
    <definedName name="BUD2018_SEP" localSheetId="5">#REF!</definedName>
    <definedName name="BUD2018_SEP" localSheetId="7">#REF!</definedName>
    <definedName name="BUD2018_SEP" localSheetId="4">#REF!</definedName>
    <definedName name="BUD2018_SEP">#REF!</definedName>
    <definedName name="BUD2018_SUMMARY_PROJECT_DESCRIPTION" localSheetId="3">#REF!</definedName>
    <definedName name="BUD2018_SUMMARY_PROJECT_DESCRIPTION" localSheetId="5">#REF!</definedName>
    <definedName name="BUD2018_SUMMARY_PROJECT_DESCRIPTION" localSheetId="7">#REF!</definedName>
    <definedName name="BUD2018_SUMMARY_PROJECT_DESCRIPTION" localSheetId="4">#REF!</definedName>
    <definedName name="BUD2018_SUMMARY_PROJECT_DESCRIPTION">#REF!</definedName>
    <definedName name="BUD2018_TOTAL" localSheetId="3">#REF!</definedName>
    <definedName name="BUD2018_TOTAL" localSheetId="5">#REF!</definedName>
    <definedName name="BUD2018_TOTAL" localSheetId="7">#REF!</definedName>
    <definedName name="BUD2018_TOTAL" localSheetId="4">#REF!</definedName>
    <definedName name="BUD2018_TOTAL">#REF!</definedName>
    <definedName name="BUD2018_WO_GROUP" localSheetId="3">#REF!</definedName>
    <definedName name="BUD2018_WO_GROUP" localSheetId="5">#REF!</definedName>
    <definedName name="BUD2018_WO_GROUP" localSheetId="7">#REF!</definedName>
    <definedName name="BUD2018_WO_GROUP" localSheetId="4">#REF!</definedName>
    <definedName name="BUD2018_WO_GROUP">#REF!</definedName>
    <definedName name="BUD2018_YEAR" localSheetId="3">#REF!</definedName>
    <definedName name="BUD2018_YEAR" localSheetId="5">#REF!</definedName>
    <definedName name="BUD2018_YEAR" localSheetId="7">#REF!</definedName>
    <definedName name="BUD2018_YEAR" localSheetId="4">#REF!</definedName>
    <definedName name="BUD2018_YEAR">#REF!</definedName>
    <definedName name="BUD2018_YTD" localSheetId="3">#REF!</definedName>
    <definedName name="BUD2018_YTD" localSheetId="5">#REF!</definedName>
    <definedName name="BUD2018_YTD" localSheetId="7">#REF!</definedName>
    <definedName name="BUD2018_YTD" localSheetId="4">#REF!</definedName>
    <definedName name="BUD2018_YTD">#REF!</definedName>
    <definedName name="BUD2019_APR" localSheetId="3">#REF!</definedName>
    <definedName name="BUD2019_APR" localSheetId="5">#REF!</definedName>
    <definedName name="BUD2019_APR" localSheetId="7">#REF!</definedName>
    <definedName name="BUD2019_APR" localSheetId="4">#REF!</definedName>
    <definedName name="BUD2019_APR">#REF!</definedName>
    <definedName name="BUD2019_AUG" localSheetId="3">#REF!</definedName>
    <definedName name="BUD2019_AUG" localSheetId="5">#REF!</definedName>
    <definedName name="BUD2019_AUG" localSheetId="7">#REF!</definedName>
    <definedName name="BUD2019_AUG" localSheetId="4">#REF!</definedName>
    <definedName name="BUD2019_AUG">#REF!</definedName>
    <definedName name="BUD2019_CM_YTD" localSheetId="3">#REF!</definedName>
    <definedName name="BUD2019_CM_YTD" localSheetId="5">#REF!</definedName>
    <definedName name="BUD2019_CM_YTD" localSheetId="7">#REF!</definedName>
    <definedName name="BUD2019_CM_YTD" localSheetId="4">#REF!</definedName>
    <definedName name="BUD2019_CM_YTD">#REF!</definedName>
    <definedName name="BUD2019_DEC" localSheetId="3">#REF!</definedName>
    <definedName name="BUD2019_DEC" localSheetId="5">#REF!</definedName>
    <definedName name="BUD2019_DEC" localSheetId="7">#REF!</definedName>
    <definedName name="BUD2019_DEC" localSheetId="4">#REF!</definedName>
    <definedName name="BUD2019_DEC">#REF!</definedName>
    <definedName name="BUD2019_FEB" localSheetId="3">#REF!</definedName>
    <definedName name="BUD2019_FEB" localSheetId="5">#REF!</definedName>
    <definedName name="BUD2019_FEB" localSheetId="7">#REF!</definedName>
    <definedName name="BUD2019_FEB" localSheetId="4">#REF!</definedName>
    <definedName name="BUD2019_FEB">#REF!</definedName>
    <definedName name="BUD2019_FP_GROUP" localSheetId="3">#REF!</definedName>
    <definedName name="BUD2019_FP_GROUP" localSheetId="5">#REF!</definedName>
    <definedName name="BUD2019_FP_GROUP" localSheetId="7">#REF!</definedName>
    <definedName name="BUD2019_FP_GROUP" localSheetId="4">#REF!</definedName>
    <definedName name="BUD2019_FP_GROUP">#REF!</definedName>
    <definedName name="BUD2019_JAN" localSheetId="3">#REF!</definedName>
    <definedName name="BUD2019_JAN" localSheetId="5">#REF!</definedName>
    <definedName name="BUD2019_JAN" localSheetId="7">#REF!</definedName>
    <definedName name="BUD2019_JAN" localSheetId="4">#REF!</definedName>
    <definedName name="BUD2019_JAN">#REF!</definedName>
    <definedName name="BUD2019_JUL" localSheetId="3">#REF!</definedName>
    <definedName name="BUD2019_JUL" localSheetId="5">#REF!</definedName>
    <definedName name="BUD2019_JUL" localSheetId="7">#REF!</definedName>
    <definedName name="BUD2019_JUL" localSheetId="4">#REF!</definedName>
    <definedName name="BUD2019_JUL">#REF!</definedName>
    <definedName name="BUD2019_JUN" localSheetId="3">#REF!</definedName>
    <definedName name="BUD2019_JUN" localSheetId="5">#REF!</definedName>
    <definedName name="BUD2019_JUN" localSheetId="7">#REF!</definedName>
    <definedName name="BUD2019_JUN" localSheetId="4">#REF!</definedName>
    <definedName name="BUD2019_JUN">#REF!</definedName>
    <definedName name="BUD2019_MAR" localSheetId="3">#REF!</definedName>
    <definedName name="BUD2019_MAR" localSheetId="5">#REF!</definedName>
    <definedName name="BUD2019_MAR" localSheetId="7">#REF!</definedName>
    <definedName name="BUD2019_MAR" localSheetId="4">#REF!</definedName>
    <definedName name="BUD2019_MAR">#REF!</definedName>
    <definedName name="BUD2019_MAY" localSheetId="3">#REF!</definedName>
    <definedName name="BUD2019_MAY" localSheetId="5">#REF!</definedName>
    <definedName name="BUD2019_MAY" localSheetId="7">#REF!</definedName>
    <definedName name="BUD2019_MAY" localSheetId="4">#REF!</definedName>
    <definedName name="BUD2019_MAY">#REF!</definedName>
    <definedName name="BUD2019_MTD" localSheetId="3">#REF!</definedName>
    <definedName name="BUD2019_MTD" localSheetId="5">#REF!</definedName>
    <definedName name="BUD2019_MTD" localSheetId="7">#REF!</definedName>
    <definedName name="BUD2019_MTD" localSheetId="4">#REF!</definedName>
    <definedName name="BUD2019_MTD">#REF!</definedName>
    <definedName name="BUD2019_NOV" localSheetId="3">#REF!</definedName>
    <definedName name="BUD2019_NOV" localSheetId="5">#REF!</definedName>
    <definedName name="BUD2019_NOV" localSheetId="7">#REF!</definedName>
    <definedName name="BUD2019_NOV" localSheetId="4">#REF!</definedName>
    <definedName name="BUD2019_NOV">#REF!</definedName>
    <definedName name="BUD2019_OCT" localSheetId="3">#REF!</definedName>
    <definedName name="BUD2019_OCT" localSheetId="5">#REF!</definedName>
    <definedName name="BUD2019_OCT" localSheetId="7">#REF!</definedName>
    <definedName name="BUD2019_OCT" localSheetId="4">#REF!</definedName>
    <definedName name="BUD2019_OCT">#REF!</definedName>
    <definedName name="BUD2019_PROJECT_DESCRIPTION" localSheetId="3">#REF!</definedName>
    <definedName name="BUD2019_PROJECT_DESCRIPTION" localSheetId="5">#REF!</definedName>
    <definedName name="BUD2019_PROJECT_DESCRIPTION" localSheetId="7">#REF!</definedName>
    <definedName name="BUD2019_PROJECT_DESCRIPTION" localSheetId="4">#REF!</definedName>
    <definedName name="BUD2019_PROJECT_DESCRIPTION">#REF!</definedName>
    <definedName name="BUD2019_QTD" localSheetId="3">#REF!</definedName>
    <definedName name="BUD2019_QTD" localSheetId="5">#REF!</definedName>
    <definedName name="BUD2019_QTD" localSheetId="7">#REF!</definedName>
    <definedName name="BUD2019_QTD" localSheetId="4">#REF!</definedName>
    <definedName name="BUD2019_QTD">#REF!</definedName>
    <definedName name="BUD2019_SEP" localSheetId="3">#REF!</definedName>
    <definedName name="BUD2019_SEP" localSheetId="5">#REF!</definedName>
    <definedName name="BUD2019_SEP" localSheetId="7">#REF!</definedName>
    <definedName name="BUD2019_SEP" localSheetId="4">#REF!</definedName>
    <definedName name="BUD2019_SEP">#REF!</definedName>
    <definedName name="BUD2019_SUMMARY_PROJECT_DESCRIPTION" localSheetId="3">#REF!</definedName>
    <definedName name="BUD2019_SUMMARY_PROJECT_DESCRIPTION" localSheetId="5">#REF!</definedName>
    <definedName name="BUD2019_SUMMARY_PROJECT_DESCRIPTION" localSheetId="7">#REF!</definedName>
    <definedName name="BUD2019_SUMMARY_PROJECT_DESCRIPTION" localSheetId="4">#REF!</definedName>
    <definedName name="BUD2019_SUMMARY_PROJECT_DESCRIPTION">#REF!</definedName>
    <definedName name="BUD2019_TOTAL" localSheetId="3">#REF!</definedName>
    <definedName name="BUD2019_TOTAL" localSheetId="5">#REF!</definedName>
    <definedName name="BUD2019_TOTAL" localSheetId="7">#REF!</definedName>
    <definedName name="BUD2019_TOTAL" localSheetId="4">#REF!</definedName>
    <definedName name="BUD2019_TOTAL">#REF!</definedName>
    <definedName name="BUD2019_YEAR" localSheetId="3">#REF!</definedName>
    <definedName name="BUD2019_YEAR" localSheetId="5">#REF!</definedName>
    <definedName name="BUD2019_YEAR" localSheetId="7">#REF!</definedName>
    <definedName name="BUD2019_YEAR" localSheetId="4">#REF!</definedName>
    <definedName name="BUD2019_YEAR">#REF!</definedName>
    <definedName name="BUD2019_YTD" localSheetId="3">#REF!</definedName>
    <definedName name="BUD2019_YTD" localSheetId="5">#REF!</definedName>
    <definedName name="BUD2019_YTD" localSheetId="7">#REF!</definedName>
    <definedName name="BUD2019_YTD" localSheetId="4">#REF!</definedName>
    <definedName name="BUD2019_YTD">#REF!</definedName>
    <definedName name="cap_sch_page_1" localSheetId="3">#REF!</definedName>
    <definedName name="cap_sch_page_1" localSheetId="5">#REF!</definedName>
    <definedName name="cap_sch_page_1" localSheetId="7">#REF!</definedName>
    <definedName name="cap_sch_page_1" localSheetId="4">#REF!</definedName>
    <definedName name="cap_sch_page_1">#REF!</definedName>
    <definedName name="cap_sch_page_2" localSheetId="3">#REF!</definedName>
    <definedName name="cap_sch_page_2" localSheetId="5">#REF!</definedName>
    <definedName name="cap_sch_page_2" localSheetId="4">#REF!</definedName>
    <definedName name="cap_sch_page_2">#REF!</definedName>
    <definedName name="cap_sch_page_3" localSheetId="3">#REF!</definedName>
    <definedName name="cap_sch_page_3" localSheetId="5">#REF!</definedName>
    <definedName name="cap_sch_page_3" localSheetId="4">#REF!</definedName>
    <definedName name="cap_sch_page_3">#REF!</definedName>
    <definedName name="cccc" localSheetId="3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5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7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localSheetId="4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ccc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hris" localSheetId="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5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7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localSheetId="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hris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CIQWBGuid" hidden="1">"TESAM - Base wo NF.xlsm"</definedName>
    <definedName name="CM_ACT_ACT" localSheetId="3">#REF!</definedName>
    <definedName name="CM_ACT_ACT" localSheetId="5">#REF!</definedName>
    <definedName name="CM_ACT_ACT" localSheetId="7">#REF!</definedName>
    <definedName name="CM_ACT_ACT" localSheetId="4">#REF!</definedName>
    <definedName name="CM_ACT_ACT">#REF!</definedName>
    <definedName name="CM_ACT_BUD" localSheetId="3">#REF!</definedName>
    <definedName name="CM_ACT_BUD" localSheetId="5">#REF!</definedName>
    <definedName name="CM_ACT_BUD" localSheetId="4">#REF!</definedName>
    <definedName name="CM_ACT_BUD">#REF!</definedName>
    <definedName name="CM_BASE_REV" localSheetId="3">#REF!</definedName>
    <definedName name="CM_BASE_REV" localSheetId="5">#REF!</definedName>
    <definedName name="CM_BASE_REV" localSheetId="7">#REF!</definedName>
    <definedName name="CM_BASE_REV" localSheetId="4">#REF!</definedName>
    <definedName name="CM_BASE_REV">#REF!</definedName>
    <definedName name="CM_FORECAST" localSheetId="3">#REF!</definedName>
    <definedName name="CM_FORECAST" localSheetId="5">#REF!</definedName>
    <definedName name="CM_FORECAST" localSheetId="7">#REF!</definedName>
    <definedName name="CM_FORECAST" localSheetId="4">#REF!</definedName>
    <definedName name="CM_FORECAST">#REF!</definedName>
    <definedName name="CM_GWH_SALES" localSheetId="3">#REF!</definedName>
    <definedName name="CM_GWH_SALES" localSheetId="5">#REF!</definedName>
    <definedName name="CM_GWH_SALES" localSheetId="6">#REF!</definedName>
    <definedName name="CM_GWH_SALES" localSheetId="2">#REF!</definedName>
    <definedName name="CM_GWH_SALES" localSheetId="4">#REF!</definedName>
    <definedName name="CM_GWH_SALES">#REF!</definedName>
    <definedName name="CM_NAME" localSheetId="3">#REF!</definedName>
    <definedName name="CM_NAME" localSheetId="5">#REF!</definedName>
    <definedName name="CM_NAME" localSheetId="7">#REF!</definedName>
    <definedName name="CM_NAME" localSheetId="4">#REF!</definedName>
    <definedName name="CM_NAME">#REF!</definedName>
    <definedName name="CMACTTBRR" localSheetId="3">#REF!</definedName>
    <definedName name="CMACTTBRR" localSheetId="5">#REF!</definedName>
    <definedName name="CMACTTBRR" localSheetId="7">#REF!</definedName>
    <definedName name="CMACTTBRR" localSheetId="4">#REF!</definedName>
    <definedName name="CMACTTBRR">#REF!</definedName>
    <definedName name="CMBUDTBRR" localSheetId="3">#REF!</definedName>
    <definedName name="CMBUDTBRR" localSheetId="5">#REF!</definedName>
    <definedName name="CMBUDTBRR" localSheetId="4">#REF!</definedName>
    <definedName name="CMBUDTBRR">#REF!</definedName>
    <definedName name="CMDETAIL" localSheetId="3">#REF!</definedName>
    <definedName name="CMDETAIL" localSheetId="5">#REF!</definedName>
    <definedName name="CMDETAIL" localSheetId="4">#REF!</definedName>
    <definedName name="CMDETAIL">#REF!</definedName>
    <definedName name="CMOOR" localSheetId="3">#REF!</definedName>
    <definedName name="CMOOR" localSheetId="5">#REF!</definedName>
    <definedName name="CMOOR" localSheetId="4">#REF!</definedName>
    <definedName name="CMOOR">#REF!</definedName>
    <definedName name="CMREVANAL" localSheetId="3">#REF!</definedName>
    <definedName name="CMREVANAL" localSheetId="5">#REF!</definedName>
    <definedName name="CMREVANAL" localSheetId="6">#REF!</definedName>
    <definedName name="CMREVANAL" localSheetId="2">#REF!</definedName>
    <definedName name="CMREVANAL" localSheetId="4">#REF!</definedName>
    <definedName name="CMREVANAL">#REF!</definedName>
    <definedName name="CO._NAME__Lake_Worth_Utility_____MWHs">"MKT_BASED_SALES12"</definedName>
    <definedName name="cover1" localSheetId="3">#REF!</definedName>
    <definedName name="cover1" localSheetId="5">#REF!</definedName>
    <definedName name="cover1" localSheetId="7">#REF!</definedName>
    <definedName name="cover1" localSheetId="4">#REF!</definedName>
    <definedName name="cover1">#REF!</definedName>
    <definedName name="cover2" localSheetId="3">#REF!</definedName>
    <definedName name="cover2" localSheetId="5">#REF!</definedName>
    <definedName name="cover2" localSheetId="4">#REF!</definedName>
    <definedName name="cover2">#REF!</definedName>
    <definedName name="Cum_Int" localSheetId="3">#REF!</definedName>
    <definedName name="Cum_Int" localSheetId="5">#REF!</definedName>
    <definedName name="Cum_Int" localSheetId="4">#REF!</definedName>
    <definedName name="Cum_Int">#REF!</definedName>
    <definedName name="CURRENT_YEAR" localSheetId="3">#REF!</definedName>
    <definedName name="CURRENT_YEAR" localSheetId="5">#REF!</definedName>
    <definedName name="CURRENT_YEAR" localSheetId="7">#REF!</definedName>
    <definedName name="CURRENT_YEAR" localSheetId="4">#REF!</definedName>
    <definedName name="CURRENT_YEAR">#REF!</definedName>
    <definedName name="cxx" localSheetId="3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5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7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localSheetId="4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xx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CYFGSGF" localSheetId="3">#REF!</definedName>
    <definedName name="CYFGSGF" localSheetId="5">#REF!</definedName>
    <definedName name="CYFGSGF" localSheetId="7">#REF!</definedName>
    <definedName name="CYFGSGF" localSheetId="4">#REF!</definedName>
    <definedName name="CYFGSGF">#REF!</definedName>
    <definedName name="Data" localSheetId="3">#REF!</definedName>
    <definedName name="Data" localSheetId="5">#REF!</definedName>
    <definedName name="Data" localSheetId="4">#REF!</definedName>
    <definedName name="Data">#REF!</definedName>
    <definedName name="dcMillions">1000000</definedName>
    <definedName name="dcMonthsinYear">12</definedName>
    <definedName name="dcThousand">1000</definedName>
    <definedName name="ddd" localSheetId="3">#REF!</definedName>
    <definedName name="ddd" localSheetId="5">#REF!</definedName>
    <definedName name="ddd" localSheetId="7">#REF!</definedName>
    <definedName name="ddd" localSheetId="4">#REF!</definedName>
    <definedName name="ddd">#REF!</definedName>
    <definedName name="dddd" localSheetId="3" hidden="1">#REF!</definedName>
    <definedName name="dddd" localSheetId="5" hidden="1">#REF!</definedName>
    <definedName name="dddd" localSheetId="4" hidden="1">#REF!</definedName>
    <definedName name="dddd" hidden="1">#REF!</definedName>
    <definedName name="ddddddddddd" localSheetId="3">#REF!</definedName>
    <definedName name="ddddddddddd" localSheetId="5">#REF!</definedName>
    <definedName name="ddddddddddd" localSheetId="4">#REF!</definedName>
    <definedName name="ddddddddddd">#REF!</definedName>
    <definedName name="Derivation_of_Energy_Separation_Factors" localSheetId="3">#REF!</definedName>
    <definedName name="Derivation_of_Energy_Separation_Factors" localSheetId="5">#REF!</definedName>
    <definedName name="Derivation_of_Energy_Separation_Factors" localSheetId="6">#REF!</definedName>
    <definedName name="Derivation_of_Energy_Separation_Factors" localSheetId="2">#REF!</definedName>
    <definedName name="Derivation_of_Energy_Separation_Factors" localSheetId="4">#REF!</definedName>
    <definedName name="Derivation_of_Energy_Separation_Factors">#REF!</definedName>
    <definedName name="Destino" localSheetId="3">#REF!</definedName>
    <definedName name="Destino" localSheetId="5">#REF!</definedName>
    <definedName name="Destino" localSheetId="4">#REF!</definedName>
    <definedName name="Destino">#REF!</definedName>
    <definedName name="DIST" localSheetId="3">#REF!</definedName>
    <definedName name="DIST" localSheetId="5">#REF!</definedName>
    <definedName name="DIST" localSheetId="4">#REF!</definedName>
    <definedName name="DIST">#REF!</definedName>
    <definedName name="DISTLIST" localSheetId="3">#REF!</definedName>
    <definedName name="DISTLIST" localSheetId="5">#REF!</definedName>
    <definedName name="DISTLIST" localSheetId="4">#REF!</definedName>
    <definedName name="DISTLIST">#REF!</definedName>
    <definedName name="DOWNLOAD" localSheetId="3">#REF!</definedName>
    <definedName name="DOWNLOAD" localSheetId="5">#REF!</definedName>
    <definedName name="DOWNLOAD" localSheetId="4">#REF!</definedName>
    <definedName name="DOWNLOAD">#REF!</definedName>
    <definedName name="ECONOMY" localSheetId="3">#REF!</definedName>
    <definedName name="ECONOMY" localSheetId="5">#REF!</definedName>
    <definedName name="ECONOMY" localSheetId="4">#REF!</definedName>
    <definedName name="ECONOMY">#REF!</definedName>
    <definedName name="ECONPURCHASE" localSheetId="3">#REF!</definedName>
    <definedName name="ECONPURCHASE" localSheetId="5">#REF!</definedName>
    <definedName name="ECONPURCHASE" localSheetId="4">#REF!</definedName>
    <definedName name="ECONPURCHASE">#REF!</definedName>
    <definedName name="ein" localSheetId="3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5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7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2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localSheetId="4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in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End_Bal" localSheetId="3">#REF!</definedName>
    <definedName name="End_Bal" localSheetId="5">#REF!</definedName>
    <definedName name="End_Bal" localSheetId="7">#REF!</definedName>
    <definedName name="End_Bal" localSheetId="4">#REF!</definedName>
    <definedName name="End_Bal">#REF!</definedName>
    <definedName name="EPMWorkbookOptions_2" hidden="1">"/XRgGjemmpsoQgsrsStoDPPelj1FMA4m2Im76oeAuxgGQOJZUCQJ5RtGq9sxvndF5ZmhjZeFUwjugGDfHIKKwPLBAzz8KFr+mApRQJmBRb0aL7okqkZLVgRFlJKv3bagKLLyg3wfIDcE8j/CE3jlqVluq0yFIHAdC62xenDGSYx0lDXzgohGKqGNBOY0rpjNUTubnhzbBq/pjMEL43R3Q1ephikMQfVG/nQZQ/RdHzdmxPBURsM+13gUGZ5b"</definedName>
    <definedName name="EPMWorkbookOptions_3" hidden="1">"o1s4EqlE8B610JuPnYjkFU/L3HmrbcP/yRmOXPKJeuASuYH95ABG2Bo5qzh7MQfk03JwGK0NKLt9I9By1LsJPxS1jut7zu8JxEyKgi79ULV/eCqrdV+Q+RSSClKmGbbGrAXImtzYV8U24AbNU/OHzOhh4KKPLvYDwNFHgylXygMwB4VyxeYKXGlQL9TKAAUaQYmzzSpXNdlZz2mvjMBtFC5nrgNjk9TEDFha5ZkAApn7r9H0krD4WnzpCpqk"</definedName>
    <definedName name="EPMWorkbookOptions_4" hidden="1">"6E8MeRREvS+0SUnYctgROJHUxwqaIzX4wXPcx/xMOvmNNbl/cg/z5an9Q+apQ7hbm/7/T6tqTxcJuZJ2ulppmqvR9OFiZW5QrEsa03IVRaNUYmmmfO2KPTcxUkfSBGP2lr12Zi5oLRuCKKp9RT95KbNsucxx3OFLuXSDSzlhMS3Ynt40NKmrajrZEBLh0sxduJlpniDcpqALPbWvidLJyq1UGbpWqx6uXPb2lLuiMS1dXdWFthFX3GvX7Dmp"</definedName>
    <definedName name="EPMWorkbookOptions_5" hidden="1">"KZHH2S/QtnH9L6FzS0ZWun392km5nAJHaJX1P/g9SNOVCssescXmbq+6zTnc2EWS3fX1v4jPyUh8bnUTpf5yVm+rrT5/4llO+fbW7ozBtE4V1YiNd5FmpXmCSGXjT18yRwu1cntCTVjcOHRstw1ZmjfJUu8u2sw0TxCt1tXFvkZ4Fj9Tt9Xb0+0akUSv5K8t3lWameYJKtXlzukHE8fLs3aEPLlqnS0NuErBrJoMkSddLZiVOluw64MqYmoI"</definedName>
    <definedName name="EPMWorkbookOptions_6" hidden="1">"IbAvQJ4zBtMllWzba8W/+sq1q/TMjMRHNXdOVpzQ9TsnGTppSd+vnZHLqe8dSej1Nan3iTW+fntbkITF+f6jK2my2pTvu5CjQKlsdoJSGH8ckMR23DDiqaxbTilrEpt0vX0xbN24fZmM12CAIRypnhqAl1zqSRtjnOgCwrOgqtdDb5AgN80xNrk1R0YWxZwv7vds29Pwqd0wA2sNN10g5PAnwg4yXegAHhK/Re9b9q9fVt6LO3uNfwGmFkse"</definedName>
    <definedName name="EPMWorkbookOptions_7" hidden="1">"7icAAA=="</definedName>
    <definedName name="EV__EVCOM_OPTIONS__" hidden="1">8</definedName>
    <definedName name="EV__EXPOPTIONS__" hidden="1">1</definedName>
    <definedName name="EV__LASTREFTIME__" localSheetId="3" hidden="1">"(GMT-05:00)03/22/2013 02:16:13 PM"</definedName>
    <definedName name="EV__LASTREFTIME__" localSheetId="5" hidden="1">"(GMT-05:00)1/4/2018 10:44:54 AM"</definedName>
    <definedName name="EV__LASTREFTIME__" localSheetId="7" hidden="1">"(GMT-05:00)03/22/2013 02:16:13 PM"</definedName>
    <definedName name="EV__LASTREFTIME__" localSheetId="6" hidden="1">"(GMT-05:00)1/4/2018 10:44:54 AM"</definedName>
    <definedName name="EV__LASTREFTIME__" localSheetId="4" hidden="1">"(GMT-05:00)03/22/2013 02:16:13 PM"</definedName>
    <definedName name="EV__LASTREFTIME__" hidden="1">"(GMT-05:00)1/4/2018 10:44:54 AM"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6</definedName>
    <definedName name="EV__WBVERSION__" hidden="1">0</definedName>
    <definedName name="EXAMPLE" localSheetId="3">#REF!</definedName>
    <definedName name="EXAMPLE" localSheetId="5">#REF!</definedName>
    <definedName name="EXAMPLE" localSheetId="7">#REF!</definedName>
    <definedName name="EXAMPLE" localSheetId="4">#REF!</definedName>
    <definedName name="EXAMPLE">#REF!</definedName>
    <definedName name="Extra_Pay" localSheetId="3">#REF!</definedName>
    <definedName name="Extra_Pay" localSheetId="5">#REF!</definedName>
    <definedName name="Extra_Pay" localSheetId="4">#REF!</definedName>
    <definedName name="Extra_Pay">#REF!</definedName>
    <definedName name="fadfas" localSheetId="3" hidden="1">{"Benefits Summary",#N/A,FALSE,"Benefits Info without WC Amount";"Medical and Dental Costs",#N/A,FALSE,"Benefits Info without WC Amount";"Workers' Compensation",#N/A,FALSE,"Benefits Info without WC Amount"}</definedName>
    <definedName name="fadfas" localSheetId="5" hidden="1">{"Benefits Summary",#N/A,FALSE,"Benefits Info without WC Amount";"Medical and Dental Costs",#N/A,FALSE,"Benefits Info without WC Amount";"Workers' Compensation",#N/A,FALSE,"Benefits Info without WC Amount"}</definedName>
    <definedName name="fadfas" localSheetId="7" hidden="1">{"Benefits Summary",#N/A,FALSE,"Benefits Info without WC Amount";"Medical and Dental Costs",#N/A,FALSE,"Benefits Info without WC Amount";"Workers' Compensation",#N/A,FALSE,"Benefits Info without WC Amount"}</definedName>
    <definedName name="fadfas" localSheetId="2" hidden="1">{"Benefits Summary",#N/A,FALSE,"Benefits Info without WC Amount";"Medical and Dental Costs",#N/A,FALSE,"Benefits Info without WC Amount";"Workers' Compensation",#N/A,FALSE,"Benefits Info without WC Amount"}</definedName>
    <definedName name="fadfas" localSheetId="4" hidden="1">{"Benefits Summary",#N/A,FALSE,"Benefits Info without WC Amount";"Medical and Dental Costs",#N/A,FALSE,"Benefits Info without WC Amount";"Workers' Compensation",#N/A,FALSE,"Benefits Info without WC Amount"}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failed" localSheetId="3">#REF!</definedName>
    <definedName name="failed" localSheetId="5">#REF!</definedName>
    <definedName name="failed" localSheetId="7">#REF!</definedName>
    <definedName name="failed" localSheetId="4">#REF!</definedName>
    <definedName name="failed">#REF!</definedName>
    <definedName name="FIN_PG_18" localSheetId="3">#REF!</definedName>
    <definedName name="FIN_PG_18" localSheetId="5">#REF!</definedName>
    <definedName name="FIN_PG_18" localSheetId="4">#REF!</definedName>
    <definedName name="FIN_PG_18">#REF!</definedName>
    <definedName name="FIN_PG_18A" localSheetId="3">#REF!</definedName>
    <definedName name="FIN_PG_18A" localSheetId="5">#REF!</definedName>
    <definedName name="FIN_PG_18A" localSheetId="4">#REF!</definedName>
    <definedName name="FIN_PG_18A">#REF!</definedName>
    <definedName name="FIN_PG_18B" localSheetId="3">#REF!</definedName>
    <definedName name="FIN_PG_18B" localSheetId="5">#REF!</definedName>
    <definedName name="FIN_PG_18B" localSheetId="4">#REF!</definedName>
    <definedName name="FIN_PG_18B">#REF!</definedName>
    <definedName name="FIN_PG_20" localSheetId="3">#REF!</definedName>
    <definedName name="FIN_PG_20" localSheetId="5">#REF!</definedName>
    <definedName name="FIN_PG_20" localSheetId="4">#REF!</definedName>
    <definedName name="FIN_PG_20">#REF!</definedName>
    <definedName name="FIN_PG_20_BUDGET_20A" localSheetId="3">#REF!</definedName>
    <definedName name="FIN_PG_20_BUDGET_20A" localSheetId="5">#REF!</definedName>
    <definedName name="FIN_PG_20_BUDGET_20A" localSheetId="4">#REF!</definedName>
    <definedName name="FIN_PG_20_BUDGET_20A">#REF!</definedName>
    <definedName name="FIN_PG_20_BUDGET_20B" localSheetId="3">#REF!</definedName>
    <definedName name="FIN_PG_20_BUDGET_20B" localSheetId="5">#REF!</definedName>
    <definedName name="FIN_PG_20_BUDGET_20B" localSheetId="4">#REF!</definedName>
    <definedName name="FIN_PG_20_BUDGET_20B">#REF!</definedName>
    <definedName name="FIN_PG_20A_CM" localSheetId="3">#REF!</definedName>
    <definedName name="FIN_PG_20A_CM" localSheetId="5">#REF!</definedName>
    <definedName name="FIN_PG_20A_CM" localSheetId="4">#REF!</definedName>
    <definedName name="FIN_PG_20A_CM">#REF!</definedName>
    <definedName name="FIN_PG_20A_CM_05" localSheetId="3">#REF!</definedName>
    <definedName name="FIN_PG_20A_CM_05" localSheetId="5">#REF!</definedName>
    <definedName name="FIN_PG_20A_CM_05" localSheetId="4">#REF!</definedName>
    <definedName name="FIN_PG_20A_CM_05">#REF!</definedName>
    <definedName name="FIN_PG_20A_PY" localSheetId="3">#REF!</definedName>
    <definedName name="FIN_PG_20A_PY" localSheetId="5">#REF!</definedName>
    <definedName name="FIN_PG_20A_PY" localSheetId="4">#REF!</definedName>
    <definedName name="FIN_PG_20A_PY">#REF!</definedName>
    <definedName name="FIN_PG_20B_ACTUAL" localSheetId="3">#REF!</definedName>
    <definedName name="FIN_PG_20B_ACTUAL" localSheetId="5">#REF!</definedName>
    <definedName name="FIN_PG_20B_ACTUAL" localSheetId="4">#REF!</definedName>
    <definedName name="FIN_PG_20B_ACTUAL">#REF!</definedName>
    <definedName name="FIN_PG_20B_BUDGET" localSheetId="3">#REF!</definedName>
    <definedName name="FIN_PG_20B_BUDGET" localSheetId="5">#REF!</definedName>
    <definedName name="FIN_PG_20B_BUDGET" localSheetId="4">#REF!</definedName>
    <definedName name="FIN_PG_20B_BUDGET">#REF!</definedName>
    <definedName name="FIN_PG_20B_CM_05" localSheetId="3">#REF!</definedName>
    <definedName name="FIN_PG_20B_CM_05" localSheetId="5">#REF!</definedName>
    <definedName name="FIN_PG_20B_CM_05" localSheetId="4">#REF!</definedName>
    <definedName name="FIN_PG_20B_CM_05">#REF!</definedName>
    <definedName name="FIN_PG_20B_PY" localSheetId="3">#REF!</definedName>
    <definedName name="FIN_PG_20B_PY" localSheetId="5">#REF!</definedName>
    <definedName name="FIN_PG_20B_PY" localSheetId="4">#REF!</definedName>
    <definedName name="FIN_PG_20B_PY">#REF!</definedName>
    <definedName name="FIN_PG_20B_YTD" localSheetId="3">#REF!</definedName>
    <definedName name="FIN_PG_20B_YTD" localSheetId="5">#REF!</definedName>
    <definedName name="FIN_PG_20B_YTD" localSheetId="4">#REF!</definedName>
    <definedName name="FIN_PG_20B_YTD">#REF!</definedName>
    <definedName name="FIN_PG_20B_YTD_05" localSheetId="3">#REF!</definedName>
    <definedName name="FIN_PG_20B_YTD_05" localSheetId="5">#REF!</definedName>
    <definedName name="FIN_PG_20B_YTD_05" localSheetId="4">#REF!</definedName>
    <definedName name="FIN_PG_20B_YTD_05">#REF!</definedName>
    <definedName name="FM_FOR" localSheetId="3">#REF!</definedName>
    <definedName name="FM_FOR" localSheetId="5">#REF!</definedName>
    <definedName name="FM_FOR" localSheetId="7">#REF!</definedName>
    <definedName name="FM_FOR" localSheetId="4">#REF!</definedName>
    <definedName name="FM_FOR">#REF!</definedName>
    <definedName name="FM_FORECAST" localSheetId="3">#REF!</definedName>
    <definedName name="FM_FORECAST" localSheetId="5">#REF!</definedName>
    <definedName name="FM_FORECAST" localSheetId="7">#REF!</definedName>
    <definedName name="FM_FORECAST" localSheetId="4">#REF!</definedName>
    <definedName name="FM_FORECAST">#REF!</definedName>
    <definedName name="FM_NAME" localSheetId="3">#REF!</definedName>
    <definedName name="FM_NAME" localSheetId="5">#REF!</definedName>
    <definedName name="FM_NAME" localSheetId="7">#REF!</definedName>
    <definedName name="FM_NAME" localSheetId="4">#REF!</definedName>
    <definedName name="FM_NAME">#REF!</definedName>
    <definedName name="FMPA_JURIS_D" localSheetId="3">#REF!</definedName>
    <definedName name="FMPA_JURIS_D" localSheetId="5">#REF!</definedName>
    <definedName name="FMPA_JURIS_D" localSheetId="7">#REF!</definedName>
    <definedName name="FMPA_JURIS_D" localSheetId="4">#REF!</definedName>
    <definedName name="FMPA_JURIS_D">#REF!</definedName>
    <definedName name="FMPA_JURIS_D1" localSheetId="3">#REF!</definedName>
    <definedName name="FMPA_JURIS_D1" localSheetId="5">#REF!</definedName>
    <definedName name="FMPA_JURIS_D1" localSheetId="4">#REF!</definedName>
    <definedName name="FMPA_JURIS_D1">#REF!</definedName>
    <definedName name="FMPA_RESALE" localSheetId="3">#REF!</definedName>
    <definedName name="FMPA_RESALE" localSheetId="5">#REF!</definedName>
    <definedName name="FMPA_RESALE" localSheetId="4">#REF!</definedName>
    <definedName name="FMPA_RESALE">#REF!</definedName>
    <definedName name="FOR0210_FP_GROUP" localSheetId="3">#REF!</definedName>
    <definedName name="FOR0210_FP_GROUP" localSheetId="5">#REF!</definedName>
    <definedName name="FOR0210_FP_GROUP" localSheetId="7">#REF!</definedName>
    <definedName name="FOR0210_FP_GROUP" localSheetId="4">#REF!</definedName>
    <definedName name="FOR0210_FP_GROUP">#REF!</definedName>
    <definedName name="FOR0210_PROJECT_DESCRIPTION" localSheetId="3">#REF!</definedName>
    <definedName name="FOR0210_PROJECT_DESCRIPTION" localSheetId="5">#REF!</definedName>
    <definedName name="FOR0210_PROJECT_DESCRIPTION" localSheetId="7">#REF!</definedName>
    <definedName name="FOR0210_PROJECT_DESCRIPTION" localSheetId="4">#REF!</definedName>
    <definedName name="FOR0210_PROJECT_DESCRIPTION">#REF!</definedName>
    <definedName name="FOR0210_TOTAL" localSheetId="3">#REF!</definedName>
    <definedName name="FOR0210_TOTAL" localSheetId="5">#REF!</definedName>
    <definedName name="FOR0210_TOTAL" localSheetId="7">#REF!</definedName>
    <definedName name="FOR0210_TOTAL" localSheetId="4">#REF!</definedName>
    <definedName name="FOR0210_TOTAL">#REF!</definedName>
    <definedName name="FOR0210_YEAR" localSheetId="3">#REF!</definedName>
    <definedName name="FOR0210_YEAR" localSheetId="5">#REF!</definedName>
    <definedName name="FOR0210_YEAR" localSheetId="7">#REF!</definedName>
    <definedName name="FOR0210_YEAR" localSheetId="4">#REF!</definedName>
    <definedName name="FOR0210_YEAR">#REF!</definedName>
    <definedName name="FORE_VS_FORE" localSheetId="3">#REF!</definedName>
    <definedName name="FORE_VS_FORE" localSheetId="5">#REF!</definedName>
    <definedName name="FORE_VS_FORE" localSheetId="4">#REF!</definedName>
    <definedName name="FORE_VS_FORE">#REF!</definedName>
    <definedName name="FORECAST_MONTH" localSheetId="3">#REF!</definedName>
    <definedName name="FORECAST_MONTH" localSheetId="5">#REF!</definedName>
    <definedName name="FORECAST_MONTH" localSheetId="7">#REF!</definedName>
    <definedName name="FORECAST_MONTH" localSheetId="4">#REF!</definedName>
    <definedName name="FORECAST_MONTH">#REF!</definedName>
    <definedName name="FORM42_1A" localSheetId="3">#REF!</definedName>
    <definedName name="FORM42_1A" localSheetId="5">#REF!</definedName>
    <definedName name="FORM42_1A" localSheetId="6">#REF!</definedName>
    <definedName name="FORM42_1A" localSheetId="2">#REF!</definedName>
    <definedName name="FORM42_1A" localSheetId="4">#REF!</definedName>
    <definedName name="FORM42_1A">#REF!</definedName>
    <definedName name="FORM42_4A" localSheetId="3">#REF!</definedName>
    <definedName name="FORM42_4A" localSheetId="5">#REF!</definedName>
    <definedName name="FORM42_4A" localSheetId="6">#REF!</definedName>
    <definedName name="FORM42_4A" localSheetId="2">#REF!</definedName>
    <definedName name="FORM42_4A" localSheetId="4">#REF!</definedName>
    <definedName name="FORM42_4A">#REF!</definedName>
    <definedName name="FORM42_5A" localSheetId="3">#REF!</definedName>
    <definedName name="FORM42_5A" localSheetId="5">#REF!</definedName>
    <definedName name="FORM42_5A" localSheetId="6">#REF!</definedName>
    <definedName name="FORM42_5A" localSheetId="2">#REF!</definedName>
    <definedName name="FORM42_5A" localSheetId="4">#REF!</definedName>
    <definedName name="FORM42_5A">#REF!</definedName>
    <definedName name="FORM42_6A" localSheetId="3">#REF!</definedName>
    <definedName name="FORM42_6A" localSheetId="5">#REF!</definedName>
    <definedName name="FORM42_6A" localSheetId="6">#REF!</definedName>
    <definedName name="FORM42_6A" localSheetId="2">#REF!</definedName>
    <definedName name="FORM42_6A" localSheetId="4">#REF!</definedName>
    <definedName name="FORM42_6A">#REF!</definedName>
    <definedName name="FORM42_7A" localSheetId="3">#REF!</definedName>
    <definedName name="FORM42_7A" localSheetId="5">#REF!</definedName>
    <definedName name="FORM42_7A" localSheetId="6">#REF!</definedName>
    <definedName name="FORM42_7A" localSheetId="2">#REF!</definedName>
    <definedName name="FORM42_7A" localSheetId="4">#REF!</definedName>
    <definedName name="FORM42_7A">#REF!</definedName>
    <definedName name="FORM42_8A_P10" localSheetId="3">#REF!</definedName>
    <definedName name="FORM42_8A_P10" localSheetId="5">#REF!</definedName>
    <definedName name="FORM42_8A_P10" localSheetId="6">#REF!</definedName>
    <definedName name="FORM42_8A_P10" localSheetId="2">#REF!</definedName>
    <definedName name="FORM42_8A_P10" localSheetId="4">#REF!</definedName>
    <definedName name="FORM42_8A_P10">#REF!</definedName>
    <definedName name="FORM42_8A_P11" localSheetId="3">#REF!</definedName>
    <definedName name="FORM42_8A_P11" localSheetId="5">#REF!</definedName>
    <definedName name="FORM42_8A_P11" localSheetId="6">#REF!</definedName>
    <definedName name="FORM42_8A_P11" localSheetId="2">#REF!</definedName>
    <definedName name="FORM42_8A_P11" localSheetId="4">#REF!</definedName>
    <definedName name="FORM42_8A_P11">#REF!</definedName>
    <definedName name="FORM42_8A_P6" localSheetId="3">#REF!</definedName>
    <definedName name="FORM42_8A_P6" localSheetId="5">#REF!</definedName>
    <definedName name="FORM42_8A_P6" localSheetId="6">#REF!</definedName>
    <definedName name="FORM42_8A_P6" localSheetId="2">#REF!</definedName>
    <definedName name="FORM42_8A_P6" localSheetId="4">#REF!</definedName>
    <definedName name="FORM42_8A_P6">#REF!</definedName>
    <definedName name="FORM42_8A_P7" localSheetId="3">#REF!</definedName>
    <definedName name="FORM42_8A_P7" localSheetId="5">#REF!</definedName>
    <definedName name="FORM42_8A_P7" localSheetId="6">#REF!</definedName>
    <definedName name="FORM42_8A_P7" localSheetId="2">#REF!</definedName>
    <definedName name="FORM42_8A_P7" localSheetId="4">#REF!</definedName>
    <definedName name="FORM42_8A_P7">#REF!</definedName>
    <definedName name="FORM42_8A_P8" localSheetId="3">#REF!</definedName>
    <definedName name="FORM42_8A_P8" localSheetId="5">#REF!</definedName>
    <definedName name="FORM42_8A_P8" localSheetId="6">#REF!</definedName>
    <definedName name="FORM42_8A_P8" localSheetId="2">#REF!</definedName>
    <definedName name="FORM42_8A_P8" localSheetId="4">#REF!</definedName>
    <definedName name="FORM42_8A_P8">#REF!</definedName>
    <definedName name="FORM42_8A_P9" localSheetId="3">#REF!</definedName>
    <definedName name="FORM42_8A_P9" localSheetId="5">#REF!</definedName>
    <definedName name="FORM42_8A_P9" localSheetId="6">#REF!</definedName>
    <definedName name="FORM42_8A_P9" localSheetId="2">#REF!</definedName>
    <definedName name="FORM42_8A_P9" localSheetId="4">#REF!</definedName>
    <definedName name="FORM42_8A_P9">#REF!</definedName>
    <definedName name="FORM421E" localSheetId="3">#REF!</definedName>
    <definedName name="FORM421E" localSheetId="5">#REF!</definedName>
    <definedName name="FORM421E" localSheetId="6">#REF!</definedName>
    <definedName name="FORM421E" localSheetId="2">#REF!</definedName>
    <definedName name="FORM421E" localSheetId="4">#REF!</definedName>
    <definedName name="FORM421E">#REF!</definedName>
    <definedName name="FORM421P" localSheetId="3">#REF!</definedName>
    <definedName name="FORM421P" localSheetId="5">#REF!</definedName>
    <definedName name="FORM421P" localSheetId="6">#REF!</definedName>
    <definedName name="FORM421P" localSheetId="2">#REF!</definedName>
    <definedName name="FORM421P" localSheetId="4">#REF!</definedName>
    <definedName name="FORM421P">#REF!</definedName>
    <definedName name="FORM422P" localSheetId="3">#REF!</definedName>
    <definedName name="FORM422P" localSheetId="5">#REF!</definedName>
    <definedName name="FORM422P" localSheetId="6">#REF!</definedName>
    <definedName name="FORM422P" localSheetId="2">#REF!</definedName>
    <definedName name="FORM422P" localSheetId="4">#REF!</definedName>
    <definedName name="FORM422P">#REF!</definedName>
    <definedName name="FORM423P" localSheetId="3">#REF!</definedName>
    <definedName name="FORM423P" localSheetId="5">#REF!</definedName>
    <definedName name="FORM423P" localSheetId="6">#REF!</definedName>
    <definedName name="FORM423P" localSheetId="2">#REF!</definedName>
    <definedName name="FORM423P" localSheetId="4">#REF!</definedName>
    <definedName name="FORM423P">#REF!</definedName>
    <definedName name="FORM424PP1" localSheetId="3">#REF!</definedName>
    <definedName name="FORM424PP1" localSheetId="5">#REF!</definedName>
    <definedName name="FORM424PP1" localSheetId="6">#REF!</definedName>
    <definedName name="FORM424PP1" localSheetId="2">#REF!</definedName>
    <definedName name="FORM424PP1" localSheetId="4">#REF!</definedName>
    <definedName name="FORM424PP1">#REF!</definedName>
    <definedName name="FORM424PP10" localSheetId="3">#REF!</definedName>
    <definedName name="FORM424PP10" localSheetId="5">#REF!</definedName>
    <definedName name="FORM424PP10" localSheetId="6">#REF!</definedName>
    <definedName name="FORM424PP10" localSheetId="2">#REF!</definedName>
    <definedName name="FORM424PP10" localSheetId="4">#REF!</definedName>
    <definedName name="FORM424PP10">#REF!</definedName>
    <definedName name="FORM424PP11" localSheetId="3">#REF!</definedName>
    <definedName name="FORM424PP11" localSheetId="5">#REF!</definedName>
    <definedName name="FORM424PP11" localSheetId="6">#REF!</definedName>
    <definedName name="FORM424PP11" localSheetId="2">#REF!</definedName>
    <definedName name="FORM424PP11" localSheetId="4">#REF!</definedName>
    <definedName name="FORM424PP11">#REF!</definedName>
    <definedName name="FORM424PP12" localSheetId="3">#REF!</definedName>
    <definedName name="FORM424PP12" localSheetId="5">#REF!</definedName>
    <definedName name="FORM424PP12" localSheetId="6">#REF!</definedName>
    <definedName name="FORM424PP12" localSheetId="2">#REF!</definedName>
    <definedName name="FORM424PP12" localSheetId="4">#REF!</definedName>
    <definedName name="FORM424PP12">#REF!</definedName>
    <definedName name="FORM424PP13" localSheetId="3">#REF!</definedName>
    <definedName name="FORM424PP13" localSheetId="5">#REF!</definedName>
    <definedName name="FORM424PP13" localSheetId="6">#REF!</definedName>
    <definedName name="FORM424PP13" localSheetId="2">#REF!</definedName>
    <definedName name="FORM424PP13" localSheetId="4">#REF!</definedName>
    <definedName name="FORM424PP13">#REF!</definedName>
    <definedName name="FORM424PP14" localSheetId="3">#REF!</definedName>
    <definedName name="FORM424PP14" localSheetId="5">#REF!</definedName>
    <definedName name="FORM424PP14" localSheetId="6">#REF!</definedName>
    <definedName name="FORM424PP14" localSheetId="2">#REF!</definedName>
    <definedName name="FORM424PP14" localSheetId="4">#REF!</definedName>
    <definedName name="FORM424PP14">#REF!</definedName>
    <definedName name="FORM424PP15" localSheetId="3">#REF!</definedName>
    <definedName name="FORM424PP15" localSheetId="5">#REF!</definedName>
    <definedName name="FORM424PP15" localSheetId="6">#REF!</definedName>
    <definedName name="FORM424PP15" localSheetId="2">#REF!</definedName>
    <definedName name="FORM424PP15" localSheetId="4">#REF!</definedName>
    <definedName name="FORM424PP15">#REF!</definedName>
    <definedName name="FORM424PP2" localSheetId="3">#REF!</definedName>
    <definedName name="FORM424PP2" localSheetId="5">#REF!</definedName>
    <definedName name="FORM424PP2" localSheetId="6">#REF!</definedName>
    <definedName name="FORM424PP2" localSheetId="2">#REF!</definedName>
    <definedName name="FORM424PP2" localSheetId="4">#REF!</definedName>
    <definedName name="FORM424PP2">#REF!</definedName>
    <definedName name="FORM424PP3" localSheetId="3">#REF!</definedName>
    <definedName name="FORM424PP3" localSheetId="5">#REF!</definedName>
    <definedName name="FORM424PP3" localSheetId="6">#REF!</definedName>
    <definedName name="FORM424PP3" localSheetId="2">#REF!</definedName>
    <definedName name="FORM424PP3" localSheetId="4">#REF!</definedName>
    <definedName name="FORM424PP3">#REF!</definedName>
    <definedName name="FORM424PP4" localSheetId="3">#REF!</definedName>
    <definedName name="FORM424PP4" localSheetId="5">#REF!</definedName>
    <definedName name="FORM424PP4" localSheetId="6">#REF!</definedName>
    <definedName name="FORM424PP4" localSheetId="2">#REF!</definedName>
    <definedName name="FORM424PP4" localSheetId="4">#REF!</definedName>
    <definedName name="FORM424PP4">#REF!</definedName>
    <definedName name="FORM424PP5" localSheetId="3">#REF!</definedName>
    <definedName name="FORM424PP5" localSheetId="5">#REF!</definedName>
    <definedName name="FORM424PP5" localSheetId="6">#REF!</definedName>
    <definedName name="FORM424PP5" localSheetId="2">#REF!</definedName>
    <definedName name="FORM424PP5" localSheetId="4">#REF!</definedName>
    <definedName name="FORM424PP5">#REF!</definedName>
    <definedName name="FORM424PP6" localSheetId="3">#REF!</definedName>
    <definedName name="FORM424PP6" localSheetId="5">#REF!</definedName>
    <definedName name="FORM424PP6" localSheetId="6">#REF!</definedName>
    <definedName name="FORM424PP6" localSheetId="2">#REF!</definedName>
    <definedName name="FORM424PP6" localSheetId="4">#REF!</definedName>
    <definedName name="FORM424PP6">#REF!</definedName>
    <definedName name="FORM424PP7" localSheetId="3">#REF!</definedName>
    <definedName name="FORM424PP7" localSheetId="5">#REF!</definedName>
    <definedName name="FORM424PP7" localSheetId="6">#REF!</definedName>
    <definedName name="FORM424PP7" localSheetId="2">#REF!</definedName>
    <definedName name="FORM424PP7" localSheetId="4">#REF!</definedName>
    <definedName name="FORM424PP7">#REF!</definedName>
    <definedName name="FORM424PP8" localSheetId="3">#REF!</definedName>
    <definedName name="FORM424PP8" localSheetId="5">#REF!</definedName>
    <definedName name="FORM424PP8" localSheetId="6">#REF!</definedName>
    <definedName name="FORM424PP8" localSheetId="2">#REF!</definedName>
    <definedName name="FORM424PP8" localSheetId="4">#REF!</definedName>
    <definedName name="FORM424PP8">#REF!</definedName>
    <definedName name="FORM424PP9" localSheetId="3">#REF!</definedName>
    <definedName name="FORM424PP9" localSheetId="5">#REF!</definedName>
    <definedName name="FORM424PP9" localSheetId="6">#REF!</definedName>
    <definedName name="FORM424PP9" localSheetId="2">#REF!</definedName>
    <definedName name="FORM424PP9" localSheetId="4">#REF!</definedName>
    <definedName name="FORM424PP9">#REF!</definedName>
    <definedName name="FORM426P" localSheetId="3">#REF!</definedName>
    <definedName name="FORM426P" localSheetId="5">#REF!</definedName>
    <definedName name="FORM426P" localSheetId="6">#REF!</definedName>
    <definedName name="FORM426P" localSheetId="2">#REF!</definedName>
    <definedName name="FORM426P" localSheetId="4">#REF!</definedName>
    <definedName name="FORM426P">#REF!</definedName>
    <definedName name="FORM427P" localSheetId="3">#REF!</definedName>
    <definedName name="FORM427P" localSheetId="5">#REF!</definedName>
    <definedName name="FORM427P" localSheetId="6">#REF!</definedName>
    <definedName name="FORM427P" localSheetId="2">#REF!</definedName>
    <definedName name="FORM427P" localSheetId="4">#REF!</definedName>
    <definedName name="FORM427P">#REF!</definedName>
    <definedName name="FORM428EP10" localSheetId="3">#REF!</definedName>
    <definedName name="FORM428EP10" localSheetId="5">#REF!</definedName>
    <definedName name="FORM428EP10" localSheetId="6">#REF!</definedName>
    <definedName name="FORM428EP10" localSheetId="2">#REF!</definedName>
    <definedName name="FORM428EP10" localSheetId="4">#REF!</definedName>
    <definedName name="FORM428EP10">#REF!</definedName>
    <definedName name="FORM428EP13" localSheetId="3">#REF!</definedName>
    <definedName name="FORM428EP13" localSheetId="5">#REF!</definedName>
    <definedName name="FORM428EP13" localSheetId="6">#REF!</definedName>
    <definedName name="FORM428EP13" localSheetId="2">#REF!</definedName>
    <definedName name="FORM428EP13" localSheetId="4">#REF!</definedName>
    <definedName name="FORM428EP13">#REF!</definedName>
    <definedName name="FORM428EP4" localSheetId="3">#REF!</definedName>
    <definedName name="FORM428EP4" localSheetId="5">#REF!</definedName>
    <definedName name="FORM428EP4" localSheetId="6">#REF!</definedName>
    <definedName name="FORM428EP4" localSheetId="2">#REF!</definedName>
    <definedName name="FORM428EP4" localSheetId="4">#REF!</definedName>
    <definedName name="FORM428EP4">#REF!</definedName>
    <definedName name="FORM428EP9" localSheetId="3">#REF!</definedName>
    <definedName name="FORM428EP9" localSheetId="5">#REF!</definedName>
    <definedName name="FORM428EP9" localSheetId="6">#REF!</definedName>
    <definedName name="FORM428EP9" localSheetId="2">#REF!</definedName>
    <definedName name="FORM428EP9" localSheetId="4">#REF!</definedName>
    <definedName name="FORM428EP9">#REF!</definedName>
    <definedName name="FORM428P" localSheetId="3">#REF!</definedName>
    <definedName name="FORM428P" localSheetId="5">#REF!</definedName>
    <definedName name="FORM428P" localSheetId="6">#REF!</definedName>
    <definedName name="FORM428P" localSheetId="2">#REF!</definedName>
    <definedName name="FORM428P" localSheetId="4">#REF!</definedName>
    <definedName name="FORM428P">#REF!</definedName>
    <definedName name="FORM429P" localSheetId="3">#REF!</definedName>
    <definedName name="FORM429P" localSheetId="5">#REF!</definedName>
    <definedName name="FORM429P" localSheetId="6">#REF!</definedName>
    <definedName name="FORM429P" localSheetId="2">#REF!</definedName>
    <definedName name="FORM429P" localSheetId="4">#REF!</definedName>
    <definedName name="FORM429P">#REF!</definedName>
    <definedName name="FORQ3_PROJECT_DESCRIPTION" localSheetId="3">#REF!</definedName>
    <definedName name="FORQ3_PROJECT_DESCRIPTION" localSheetId="5">#REF!</definedName>
    <definedName name="FORQ3_PROJECT_DESCRIPTION" localSheetId="7">#REF!</definedName>
    <definedName name="FORQ3_PROJECT_DESCRIPTION" localSheetId="4">#REF!</definedName>
    <definedName name="FORQ3_PROJECT_DESCRIPTION">#REF!</definedName>
    <definedName name="FORQ3_TOTAL" localSheetId="3">#REF!</definedName>
    <definedName name="FORQ3_TOTAL" localSheetId="5">#REF!</definedName>
    <definedName name="FORQ3_TOTAL" localSheetId="7">#REF!</definedName>
    <definedName name="FORQ3_TOTAL" localSheetId="4">#REF!</definedName>
    <definedName name="FORQ3_TOTAL">#REF!</definedName>
    <definedName name="FORQ3_YEAR" localSheetId="3">#REF!</definedName>
    <definedName name="FORQ3_YEAR" localSheetId="5">#REF!</definedName>
    <definedName name="FORQ3_YEAR" localSheetId="7">#REF!</definedName>
    <definedName name="FORQ3_YEAR" localSheetId="4">#REF!</definedName>
    <definedName name="FORQ3_YEAR">#REF!</definedName>
    <definedName name="Full_Print" localSheetId="3">#REF!</definedName>
    <definedName name="Full_Print" localSheetId="5">#REF!</definedName>
    <definedName name="Full_Print" localSheetId="4">#REF!</definedName>
    <definedName name="Full_Print">#REF!</definedName>
    <definedName name="Gordon" localSheetId="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5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7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localSheetId="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Gordon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Header_Row" localSheetId="3">ROW(#REF!)</definedName>
    <definedName name="Header_Row" localSheetId="5">ROW(#REF!)</definedName>
    <definedName name="Header_Row" localSheetId="4">ROW(#REF!)</definedName>
    <definedName name="Header_Row">ROW(#REF!)</definedName>
    <definedName name="HOME" localSheetId="3">#REF!</definedName>
    <definedName name="HOME" localSheetId="5">#REF!</definedName>
    <definedName name="HOME" localSheetId="4">#REF!</definedName>
    <definedName name="HOME">#REF!</definedName>
    <definedName name="INDLASTDAYACT_" localSheetId="3">#REF!</definedName>
    <definedName name="INDLASTDAYACT_" localSheetId="5">#REF!</definedName>
    <definedName name="INDLASTDAYACT_" localSheetId="4">#REF!</definedName>
    <definedName name="INDLASTDAYACT_">#REF!</definedName>
    <definedName name="INPUT" localSheetId="3">#REF!</definedName>
    <definedName name="INPUT" localSheetId="5">#REF!</definedName>
    <definedName name="INPUT" localSheetId="4">#REF!</definedName>
    <definedName name="INPUT">#REF!</definedName>
    <definedName name="Int" localSheetId="3">#REF!</definedName>
    <definedName name="Int" localSheetId="5">#REF!</definedName>
    <definedName name="Int" localSheetId="4">#REF!</definedName>
    <definedName name="Int">#REF!</definedName>
    <definedName name="INT_CALC" localSheetId="3">#REF!</definedName>
    <definedName name="INT_CALC" localSheetId="5">#REF!</definedName>
    <definedName name="INT_CALC" localSheetId="4">#REF!</definedName>
    <definedName name="INT_CALC">#REF!</definedName>
    <definedName name="Interest_Rate" localSheetId="3">#REF!</definedName>
    <definedName name="Interest_Rate" localSheetId="5">#REF!</definedName>
    <definedName name="Interest_Rate" localSheetId="4">#REF!</definedName>
    <definedName name="Interest_Rate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S_SEG_PRIMARY_GIC" hidden="1">"c15584"</definedName>
    <definedName name="IQ_BUS_SEG_PRIMARY_GIC_ABS" hidden="1">"c15572"</definedName>
    <definedName name="IQ_BUS_SEG_SECONDARY_GIC" hidden="1">"c15585"</definedName>
    <definedName name="IQ_BUS_SEG_SECONDARY_GIC_ABS" hidden="1">"c15573"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STDDEV_EST_REUT" hidden="1">"c5408"</definedName>
    <definedName name="IQ_BV_STDDEV_EST_THOM" hidden="1">"c5152"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PAC" hidden="1">"c2801"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BV_REUT" hidden="1">"c5409"</definedName>
    <definedName name="IQ_EST_ACT_BV_THOM" hidden="1">"c5153"</definedName>
    <definedName name="IQ_EST_ACT_FFO_REUT" hidden="1">"c3843"</definedName>
    <definedName name="IQ_EST_ACT_FFO_THOM" hidden="1">"c4005"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XPENSE_CODE_" hidden="1">"assign"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ISTING_CURRENCY" hidden="1">"c2127"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43019.5759953704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MINING_REVENUE_COAL" hidden="1">"c15931"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OLVING_SECURED_1_4_NON_ACCRUAL_FFIEC" hidden="1">"c13314"</definedName>
    <definedName name="IQ_RISK_WEIGHTED_ASSETS_FDIC" hidden="1">"c6370"</definedName>
    <definedName name="IQ_ROYALTY_REVENUE_COAL" hidden="1">"c15932"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P_ISSUE_LC_ACTION" hidden="1">"c2644"</definedName>
    <definedName name="IQ_SP_ISSUE_LC_DATE" hidden="1">"c2643"</definedName>
    <definedName name="IQ_SP_ISSUE_LC_LT" hidden="1">"c2645"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OCK_BASED_COGS_FIN" hidden="1">"c2998"</definedName>
    <definedName name="IQ_STOCK_BASED_COGS_UTIL" hidden="1">"c2997"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DUE" hidden="1">"c2509"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_BUY_ADVISORS" hidden="1">"c2387"</definedName>
    <definedName name="IQ_TR_SELL_ADVISORS" hidden="1">"c2388"</definedName>
    <definedName name="IQ_TR_SUBDEBT" hidden="1">"c2370"</definedName>
    <definedName name="IQ_TR_TARGET_ADVISORS" hidden="1">"c2386"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_CA" hidden="1">"c2930"</definedName>
    <definedName name="IQ_US_GAAP_CL" hidden="1">"c2932"</definedName>
    <definedName name="IQ_US_GAAP_COST_REV" hidden="1">"c2965"</definedName>
    <definedName name="IQ_US_GAAP_DO" hidden="1">"c2973"</definedName>
    <definedName name="IQ_US_GAAP_EXTRA_ACC_ITEMS" hidden="1">"c2972"</definedName>
    <definedName name="IQ_US_GAAP_INC_TAX" hidden="1">"c2975"</definedName>
    <definedName name="IQ_US_GAAP_INTEREST_EXP" hidden="1">"c2971"</definedName>
    <definedName name="IQ_US_GAAP_LIAB_LT" hidden="1">"c2933"</definedName>
    <definedName name="IQ_US_GAAP_MINORITY_INTEREST_IS" hidden="1">"c2974"</definedName>
    <definedName name="IQ_US_GAAP_NCA" hidden="1">"c2931"</definedName>
    <definedName name="IQ_US_GAAP_NI_AVAIL_EXCL" hidden="1">"c2977"</definedName>
    <definedName name="IQ_US_GAAP_OTHER_NON_OPER" hidden="1">"c2969"</definedName>
    <definedName name="IQ_US_GAAP_OTHER_OPER" hidden="1">"c2968"</definedName>
    <definedName name="IQ_US_GAAP_RD" hidden="1">"c2967"</definedName>
    <definedName name="IQ_US_GAAP_SGA" hidden="1">"c2966"</definedName>
    <definedName name="IQ_US_GAAP_TOTAL_REV" hidden="1">"c2964"</definedName>
    <definedName name="IQ_US_GAAP_TOTAL_UNUSUAL" hidden="1">"c2970"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QRA105" hidden="1">"$A$106:$A$145"</definedName>
    <definedName name="IQRA141" hidden="1">"$A$142:$A$146"</definedName>
    <definedName name="IQRA142" hidden="1">"$A$143:$A$147"</definedName>
    <definedName name="IQRA147" hidden="1">"$A$148:$A$177"</definedName>
    <definedName name="IQRA148" hidden="1">"$A$149:$A$188"</definedName>
    <definedName name="IQRA151" hidden="1">"$A$152:$A$161"</definedName>
    <definedName name="IQRA152" hidden="1">"$A$153:$A$162"</definedName>
    <definedName name="IQRA153" hidden="1">"$A$154"</definedName>
    <definedName name="IQRA157" hidden="1">"$A$158"</definedName>
    <definedName name="IQRA158" hidden="1">"$A$159:$A$163"</definedName>
    <definedName name="IQRA159" hidden="1">"$A$160:$A$199"</definedName>
    <definedName name="IQRA160" hidden="1">"$A$161:$A$165"</definedName>
    <definedName name="IQRA163" hidden="1">"$A$164:$A$173"</definedName>
    <definedName name="IQRA165" hidden="1">"$A$166:$A$175"</definedName>
    <definedName name="IQRA166" hidden="1">"$A$167"</definedName>
    <definedName name="IQRA169" hidden="1">"$A$170:$A$174"</definedName>
    <definedName name="IQRA204" hidden="1">"$A$205:$A$244"</definedName>
    <definedName name="IQRA211" hidden="1">"$A$212:$A$251"</definedName>
    <definedName name="IQRA224" hidden="1">"$A$225:$A$264"</definedName>
    <definedName name="IQRA225" hidden="1">"$A$226:$A$230"</definedName>
    <definedName name="IQRA231" hidden="1">"$A$232:$A$271"</definedName>
    <definedName name="IQRA234" hidden="1">"$A$235:$A$274"</definedName>
    <definedName name="IQRA268" hidden="1">"$A$269:$A$308"</definedName>
    <definedName name="IQRA273" hidden="1">"$A$274:$A$313"</definedName>
    <definedName name="IQRA274" hidden="1">"$A$275:$A$314"</definedName>
    <definedName name="IQRA278" hidden="1">"$A$279:$A$318"</definedName>
    <definedName name="IQRA281" hidden="1">"$A$282:$A$321"</definedName>
    <definedName name="IQRA331" hidden="1">"$A$332:$A$371"</definedName>
    <definedName name="IQRA335" hidden="1">"$A$336:$A$375"</definedName>
    <definedName name="IQRA339" hidden="1">"$A$340:$A$379"</definedName>
    <definedName name="IQRA340" hidden="1">"$A$341:$A$380"</definedName>
    <definedName name="IQRA341" hidden="1">"$A$342:$A$381"</definedName>
    <definedName name="IQRA342" hidden="1">"$A$343:$A$382"</definedName>
    <definedName name="IQRA343" hidden="1">"$A$344:$A$383"</definedName>
    <definedName name="IQRA344" hidden="1">"$A$345:$A$384"</definedName>
    <definedName name="IQRA346" hidden="1">"$A$347:$A$386"</definedName>
    <definedName name="IQRA348" hidden="1">"$A$349:$A$388"</definedName>
    <definedName name="IQRA62" hidden="1">"$A$63:$A$102"</definedName>
    <definedName name="IQRA8" hidden="1">"$A$9:$A$48"</definedName>
    <definedName name="IQRAA161" hidden="1">"$AA$162:$AA$167"</definedName>
    <definedName name="IQRAA164" hidden="1">"$AA$165:$AA$170"</definedName>
    <definedName name="IQRAA166" hidden="1">"$AA$167:$AA$172"</definedName>
    <definedName name="IQRAA7" hidden="1">"$AA$8:$AA$16"</definedName>
    <definedName name="IQRAB161" hidden="1">"$AB$162:$AB$172"</definedName>
    <definedName name="IQRAC161" hidden="1">"$AC$162:$AC$172"</definedName>
    <definedName name="IQRAC166" hidden="1">"$AC$167:$AC$177"</definedName>
    <definedName name="IQRAC7" hidden="1">"$AC$8:$AC$18"</definedName>
    <definedName name="IQRAD161" hidden="1">"$AD$162:$AD$172"</definedName>
    <definedName name="IQRAD166" hidden="1">"$AD$167:$AD$177"</definedName>
    <definedName name="IQRAD7" hidden="1">"$AD$8:$AD$18"</definedName>
    <definedName name="IQRAN533" hidden="1">"$AN$534:$AN$539"</definedName>
    <definedName name="IQRAO533" hidden="1">"$AO$534:$AO$539"</definedName>
    <definedName name="IQRAQ533" hidden="1">"$AQ$534:$AQ$544"</definedName>
    <definedName name="IQRAR533" hidden="1">"$AR$534:$AR$544"</definedName>
    <definedName name="IQRB105" hidden="1">"$B$106:$B$145"</definedName>
    <definedName name="IQRB148" hidden="1">"$B$149:$B$188"</definedName>
    <definedName name="IQRB151" hidden="1">"$B$152:$B$161"</definedName>
    <definedName name="IQRB152" hidden="1">"$B$153:$B$162"</definedName>
    <definedName name="IQRB157" hidden="1">"$B$158"</definedName>
    <definedName name="IQRB158" hidden="1">"$B$159:$B$163"</definedName>
    <definedName name="IQRB160" hidden="1">"$B$161:$B$165"</definedName>
    <definedName name="IQRB163" hidden="1">"$B$164:$B$173"</definedName>
    <definedName name="IQRB165" hidden="1">"$B$166:$B$175"</definedName>
    <definedName name="IQRB166" hidden="1">"$B$167"</definedName>
    <definedName name="IQRB167" hidden="1">"$B$168:$B$177"</definedName>
    <definedName name="IQRB169" hidden="1">"$B$170:$B$174"</definedName>
    <definedName name="IQRB38" hidden="1">"$B$39:$B$45"</definedName>
    <definedName name="IQRC148" hidden="1">"$C$149:$C$188"</definedName>
    <definedName name="IQRC151" hidden="1">"$C$152:$C$161"</definedName>
    <definedName name="IQRC157" hidden="1">"$C$158"</definedName>
    <definedName name="IQRC158" hidden="1">"$C$159:$C$163"</definedName>
    <definedName name="IQRC160" hidden="1">"$C$161:$C$165"</definedName>
    <definedName name="IQRC163" hidden="1">"$C$164:$C$173"</definedName>
    <definedName name="IQRC165" hidden="1">"$C$166:$C$175"</definedName>
    <definedName name="IQRC166" hidden="1">"$C$167:$C$176"</definedName>
    <definedName name="IQRC167" hidden="1">"$C$168:$C$177"</definedName>
    <definedName name="IQRC169" hidden="1">"$C$170:$C$174"</definedName>
    <definedName name="IQRC38" hidden="1">"$C$39:$C$45"</definedName>
    <definedName name="IQRD151" hidden="1">"$D$152:$D$161"</definedName>
    <definedName name="IQRF105" hidden="1">"$F$106:$F$145"</definedName>
    <definedName name="IQRF157" hidden="1">"$F$158:$F$197"</definedName>
    <definedName name="IQRF159" hidden="1">"$F$160:$F$199"</definedName>
    <definedName name="IQRF204" hidden="1">"$F$205:$F$244"</definedName>
    <definedName name="IQRF211" hidden="1">"$F$212:$F$251"</definedName>
    <definedName name="IQRF224" hidden="1">"$F$225:$F$264"</definedName>
    <definedName name="IQRF231" hidden="1">"$F$232:$F$271"</definedName>
    <definedName name="IQRF234" hidden="1">"$F$235:$F$274"</definedName>
    <definedName name="IQRF268" hidden="1">"$F$269:$F$308"</definedName>
    <definedName name="IQRF273" hidden="1">"$F$274:$F$313"</definedName>
    <definedName name="IQRF274" hidden="1">"$F$275:$F$314"</definedName>
    <definedName name="IQRF278" hidden="1">"$F$279:$F$318"</definedName>
    <definedName name="IQRF281" hidden="1">"$F$282:$F$321"</definedName>
    <definedName name="IQRF331" hidden="1">"$F$332:$F$371"</definedName>
    <definedName name="IQRF335" hidden="1">"$F$336:$F$375"</definedName>
    <definedName name="IQRF339" hidden="1">"$F$340:$F$379"</definedName>
    <definedName name="IQRF340" hidden="1">"$F$341:$F$380"</definedName>
    <definedName name="IQRF341" hidden="1">"$F$342:$F$381"</definedName>
    <definedName name="IQRF342" hidden="1">"$F$343:$F$382"</definedName>
    <definedName name="IQRF343" hidden="1">"$F$344:$F$383"</definedName>
    <definedName name="IQRF344" hidden="1">"$F$345:$F$384"</definedName>
    <definedName name="IQRF346" hidden="1">"$F$347:$F$386"</definedName>
    <definedName name="IQRF348" hidden="1">"$F$349:$F$388"</definedName>
    <definedName name="IQRF4" hidden="1">"$F$5:$F$255"</definedName>
    <definedName name="IQRF62" hidden="1">"$F$63:$F$102"</definedName>
    <definedName name="IQRF8" hidden="1">"$F$9:$F$48"</definedName>
    <definedName name="IQRG105" hidden="1">"$G$106:$G$145"</definedName>
    <definedName name="IQRG157" hidden="1">"$G$158:$G$197"</definedName>
    <definedName name="IQRG159" hidden="1">"$G$160:$G$199"</definedName>
    <definedName name="IQRG204" hidden="1">"$G$205:$G$244"</definedName>
    <definedName name="IQRG211" hidden="1">"$G$212:$G$251"</definedName>
    <definedName name="IQRG224" hidden="1">"$G$225:$G$264"</definedName>
    <definedName name="IQRG231" hidden="1">"$G$232:$G$271"</definedName>
    <definedName name="IQRG234" hidden="1">"$G$235:$G$274"</definedName>
    <definedName name="IQRG268" hidden="1">"$G$269:$G$308"</definedName>
    <definedName name="IQRG273" hidden="1">"$G$274:$G$313"</definedName>
    <definedName name="IQRG274" hidden="1">"$G$275:$G$314"</definedName>
    <definedName name="IQRG278" hidden="1">"$G$279:$G$318"</definedName>
    <definedName name="IQRG281" hidden="1">"$G$282:$G$321"</definedName>
    <definedName name="IQRG331" hidden="1">"$G$332:$G$371"</definedName>
    <definedName name="IQRG335" hidden="1">"$G$336:$G$375"</definedName>
    <definedName name="IQRG339" hidden="1">"$G$340:$G$379"</definedName>
    <definedName name="IQRG340" hidden="1">"$G$341:$G$380"</definedName>
    <definedName name="IQRG341" hidden="1">"$G$342:$G$381"</definedName>
    <definedName name="IQRG342" hidden="1">"$G$343:$G$382"</definedName>
    <definedName name="IQRG343" hidden="1">"$G$344:$G$383"</definedName>
    <definedName name="IQRG344" hidden="1">"$G$345:$G$384"</definedName>
    <definedName name="IQRG346" hidden="1">"$G$347:$G$386"</definedName>
    <definedName name="IQRG348" hidden="1">"$G$349:$G$388"</definedName>
    <definedName name="IQRG62" hidden="1">"$G$63:$G$102"</definedName>
    <definedName name="IQRG8" hidden="1">"$G$9:$G$48"</definedName>
    <definedName name="IQRH105" hidden="1">"$H$106:$H$145"</definedName>
    <definedName name="IQRI105" hidden="1">"$I$106:$I$145"</definedName>
    <definedName name="IQRI112" hidden="1">"$I$113:$I$152"</definedName>
    <definedName name="IQRI148" hidden="1">"$I$149:$I$188"</definedName>
    <definedName name="IQRI151" hidden="1">"$I$152:$I$156"</definedName>
    <definedName name="IQRI159" hidden="1">"$I$160:$I$199"</definedName>
    <definedName name="IQRI204" hidden="1">"$I$205:$I$244"</definedName>
    <definedName name="IQRI211" hidden="1">"$I$212:$I$251"</definedName>
    <definedName name="IQRI231" hidden="1">"$I$232:$I$271"</definedName>
    <definedName name="IQRI273" hidden="1">"$I$274:$I$313"</definedName>
    <definedName name="IQRI274" hidden="1">"$I$275:$I$314"</definedName>
    <definedName name="IQRI281" hidden="1">"$I$282:$I$321"</definedName>
    <definedName name="IQRI335" hidden="1">"$I$336:$I$375"</definedName>
    <definedName name="IQRI339" hidden="1">"$I$340:$I$379"</definedName>
    <definedName name="IQRI341" hidden="1">"$I$342:$I$381"</definedName>
    <definedName name="IQRI343" hidden="1">"$I$344:$I$383"</definedName>
    <definedName name="IQRI348" hidden="1">"$I$349:$I$388"</definedName>
    <definedName name="IQRI62" hidden="1">"$I$63:$I$102"</definedName>
    <definedName name="IQRI8" hidden="1">"$I$9:$I$48"</definedName>
    <definedName name="IQRInvestorOverlapA8" localSheetId="3" hidden="1">#REF!</definedName>
    <definedName name="IQRInvestorOverlapA8" localSheetId="5" hidden="1">#REF!</definedName>
    <definedName name="IQRInvestorOverlapA8" localSheetId="7" hidden="1">#REF!</definedName>
    <definedName name="IQRInvestorOverlapA8" localSheetId="4" hidden="1">#REF!</definedName>
    <definedName name="IQRInvestorOverlapA8" hidden="1">#REF!</definedName>
    <definedName name="IQRInvestorOverlapAC5" localSheetId="3" hidden="1">#REF!</definedName>
    <definedName name="IQRInvestorOverlapAC5" localSheetId="5" hidden="1">#REF!</definedName>
    <definedName name="IQRInvestorOverlapAC5" localSheetId="7" hidden="1">#REF!</definedName>
    <definedName name="IQRInvestorOverlapAC5" localSheetId="4" hidden="1">#REF!</definedName>
    <definedName name="IQRInvestorOverlapAC5" hidden="1">#REF!</definedName>
    <definedName name="IQRInvestorOverlapAD5" localSheetId="3" hidden="1">#REF!</definedName>
    <definedName name="IQRInvestorOverlapAD5" localSheetId="5" hidden="1">#REF!</definedName>
    <definedName name="IQRInvestorOverlapAD5" localSheetId="7" hidden="1">#REF!</definedName>
    <definedName name="IQRInvestorOverlapAD5" localSheetId="4" hidden="1">#REF!</definedName>
    <definedName name="IQRInvestorOverlapAD5" hidden="1">#REF!</definedName>
    <definedName name="IQRInvestorOverlapAE5" localSheetId="3" hidden="1">#REF!</definedName>
    <definedName name="IQRInvestorOverlapAE5" localSheetId="5" hidden="1">#REF!</definedName>
    <definedName name="IQRInvestorOverlapAE5" localSheetId="4" hidden="1">#REF!</definedName>
    <definedName name="IQRInvestorOverlapAE5" hidden="1">#REF!</definedName>
    <definedName name="IQRInvestorOverlapB8" localSheetId="3" hidden="1">#REF!</definedName>
    <definedName name="IQRInvestorOverlapB8" localSheetId="5" hidden="1">#REF!</definedName>
    <definedName name="IQRInvestorOverlapB8" localSheetId="4" hidden="1">#REF!</definedName>
    <definedName name="IQRInvestorOverlapB8" hidden="1">#REF!</definedName>
    <definedName name="IQRInvestorOverlapF5" localSheetId="3" hidden="1">#REF!</definedName>
    <definedName name="IQRInvestorOverlapF5" localSheetId="5" hidden="1">#REF!</definedName>
    <definedName name="IQRInvestorOverlapF5" localSheetId="4" hidden="1">#REF!</definedName>
    <definedName name="IQRInvestorOverlapF5" hidden="1">#REF!</definedName>
    <definedName name="IQRInvestorOverlapF8" localSheetId="3" hidden="1">#REF!</definedName>
    <definedName name="IQRInvestorOverlapF8" localSheetId="5" hidden="1">#REF!</definedName>
    <definedName name="IQRInvestorOverlapF8" localSheetId="4" hidden="1">#REF!</definedName>
    <definedName name="IQRInvestorOverlapF8" hidden="1">#REF!</definedName>
    <definedName name="IQRInvestorOverlapG5" localSheetId="3" hidden="1">#REF!</definedName>
    <definedName name="IQRInvestorOverlapG5" localSheetId="5" hidden="1">#REF!</definedName>
    <definedName name="IQRInvestorOverlapG5" localSheetId="4" hidden="1">#REF!</definedName>
    <definedName name="IQRInvestorOverlapG5" hidden="1">#REF!</definedName>
    <definedName name="IQRInvestorOverlapG8" localSheetId="3" hidden="1">#REF!</definedName>
    <definedName name="IQRInvestorOverlapG8" localSheetId="5" hidden="1">#REF!</definedName>
    <definedName name="IQRInvestorOverlapG8" localSheetId="4" hidden="1">#REF!</definedName>
    <definedName name="IQRInvestorOverlapG8" hidden="1">#REF!</definedName>
    <definedName name="IQRInvestorOverlapH8" localSheetId="3" hidden="1">#REF!</definedName>
    <definedName name="IQRInvestorOverlapH8" localSheetId="5" hidden="1">#REF!</definedName>
    <definedName name="IQRInvestorOverlapH8" localSheetId="4" hidden="1">#REF!</definedName>
    <definedName name="IQRInvestorOverlapH8" hidden="1">#REF!</definedName>
    <definedName name="IQRInvestorOverlapI5" localSheetId="3" hidden="1">#REF!</definedName>
    <definedName name="IQRInvestorOverlapI5" localSheetId="5" hidden="1">#REF!</definedName>
    <definedName name="IQRInvestorOverlapI5" localSheetId="4" hidden="1">#REF!</definedName>
    <definedName name="IQRInvestorOverlapI5" hidden="1">#REF!</definedName>
    <definedName name="IQRInvestorOverlapI8" localSheetId="3" hidden="1">#REF!</definedName>
    <definedName name="IQRInvestorOverlapI8" localSheetId="5" hidden="1">#REF!</definedName>
    <definedName name="IQRInvestorOverlapI8" localSheetId="4" hidden="1">#REF!</definedName>
    <definedName name="IQRInvestorOverlapI8" hidden="1">#REF!</definedName>
    <definedName name="IQRInvestorOverlapJ8" localSheetId="3" hidden="1">#REF!</definedName>
    <definedName name="IQRInvestorOverlapJ8" localSheetId="5" hidden="1">#REF!</definedName>
    <definedName name="IQRInvestorOverlapJ8" localSheetId="4" hidden="1">#REF!</definedName>
    <definedName name="IQRInvestorOverlapJ8" hidden="1">#REF!</definedName>
    <definedName name="IQRInvestorOverlapK5" localSheetId="3" hidden="1">#REF!</definedName>
    <definedName name="IQRInvestorOverlapK5" localSheetId="5" hidden="1">#REF!</definedName>
    <definedName name="IQRInvestorOverlapK5" localSheetId="4" hidden="1">#REF!</definedName>
    <definedName name="IQRInvestorOverlapK5" hidden="1">#REF!</definedName>
    <definedName name="IQRInvestorOverlapK8" localSheetId="3" hidden="1">#REF!</definedName>
    <definedName name="IQRInvestorOverlapK8" localSheetId="5" hidden="1">#REF!</definedName>
    <definedName name="IQRInvestorOverlapK8" localSheetId="4" hidden="1">#REF!</definedName>
    <definedName name="IQRInvestorOverlapK8" hidden="1">#REF!</definedName>
    <definedName name="IQRInvestorOverlapL5" localSheetId="3" hidden="1">#REF!</definedName>
    <definedName name="IQRInvestorOverlapL5" localSheetId="5" hidden="1">#REF!</definedName>
    <definedName name="IQRInvestorOverlapL5" localSheetId="4" hidden="1">#REF!</definedName>
    <definedName name="IQRInvestorOverlapL5" hidden="1">#REF!</definedName>
    <definedName name="IQRInvestorOverlapL8" localSheetId="3" hidden="1">#REF!</definedName>
    <definedName name="IQRInvestorOverlapL8" localSheetId="5" hidden="1">#REF!</definedName>
    <definedName name="IQRInvestorOverlapL8" localSheetId="4" hidden="1">#REF!</definedName>
    <definedName name="IQRInvestorOverlapL8" hidden="1">#REF!</definedName>
    <definedName name="IQRInvestorOverlapM5" localSheetId="3" hidden="1">#REF!</definedName>
    <definedName name="IQRInvestorOverlapM5" localSheetId="5" hidden="1">#REF!</definedName>
    <definedName name="IQRInvestorOverlapM5" localSheetId="4" hidden="1">#REF!</definedName>
    <definedName name="IQRInvestorOverlapM5" hidden="1">#REF!</definedName>
    <definedName name="IQRInvestorOverlapN5" localSheetId="3" hidden="1">#REF!</definedName>
    <definedName name="IQRInvestorOverlapN5" localSheetId="5" hidden="1">#REF!</definedName>
    <definedName name="IQRInvestorOverlapN5" localSheetId="4" hidden="1">#REF!</definedName>
    <definedName name="IQRInvestorOverlapN5" hidden="1">#REF!</definedName>
    <definedName name="IQRInvestorOverlapN8" localSheetId="3" hidden="1">#REF!</definedName>
    <definedName name="IQRInvestorOverlapN8" localSheetId="5" hidden="1">#REF!</definedName>
    <definedName name="IQRInvestorOverlapN8" localSheetId="4" hidden="1">#REF!</definedName>
    <definedName name="IQRInvestorOverlapN8" hidden="1">#REF!</definedName>
    <definedName name="IQRInvestorOverlapO5" localSheetId="3" hidden="1">#REF!</definedName>
    <definedName name="IQRInvestorOverlapO5" localSheetId="5" hidden="1">#REF!</definedName>
    <definedName name="IQRInvestorOverlapO5" localSheetId="4" hidden="1">#REF!</definedName>
    <definedName name="IQRInvestorOverlapO5" hidden="1">#REF!</definedName>
    <definedName name="IQRInvestorOverlapO8" localSheetId="3" hidden="1">#REF!</definedName>
    <definedName name="IQRInvestorOverlapO8" localSheetId="5" hidden="1">#REF!</definedName>
    <definedName name="IQRInvestorOverlapO8" localSheetId="4" hidden="1">#REF!</definedName>
    <definedName name="IQRInvestorOverlapO8" hidden="1">#REF!</definedName>
    <definedName name="IQRInvestorOverlapP5" localSheetId="3" hidden="1">#REF!</definedName>
    <definedName name="IQRInvestorOverlapP5" localSheetId="5" hidden="1">#REF!</definedName>
    <definedName name="IQRInvestorOverlapP5" localSheetId="4" hidden="1">#REF!</definedName>
    <definedName name="IQRInvestorOverlapP5" hidden="1">#REF!</definedName>
    <definedName name="IQRInvestorOverlapP8" localSheetId="3" hidden="1">#REF!</definedName>
    <definedName name="IQRInvestorOverlapP8" localSheetId="5" hidden="1">#REF!</definedName>
    <definedName name="IQRInvestorOverlapP8" localSheetId="4" hidden="1">#REF!</definedName>
    <definedName name="IQRInvestorOverlapP8" hidden="1">#REF!</definedName>
    <definedName name="IQRInvestorOverlapQ5" localSheetId="3" hidden="1">#REF!</definedName>
    <definedName name="IQRInvestorOverlapQ5" localSheetId="5" hidden="1">#REF!</definedName>
    <definedName name="IQRInvestorOverlapQ5" localSheetId="4" hidden="1">#REF!</definedName>
    <definedName name="IQRInvestorOverlapQ5" hidden="1">#REF!</definedName>
    <definedName name="IQRInvestorOverlapS5" localSheetId="3" hidden="1">#REF!</definedName>
    <definedName name="IQRInvestorOverlapS5" localSheetId="5" hidden="1">#REF!</definedName>
    <definedName name="IQRInvestorOverlapS5" localSheetId="4" hidden="1">#REF!</definedName>
    <definedName name="IQRInvestorOverlapS5" hidden="1">#REF!</definedName>
    <definedName name="IQRInvestorOverlapS8" localSheetId="3" hidden="1">#REF!</definedName>
    <definedName name="IQRInvestorOverlapS8" localSheetId="5" hidden="1">#REF!</definedName>
    <definedName name="IQRInvestorOverlapS8" localSheetId="4" hidden="1">#REF!</definedName>
    <definedName name="IQRInvestorOverlapS8" hidden="1">#REF!</definedName>
    <definedName name="IQRInvestorOverlapT5" localSheetId="3" hidden="1">#REF!</definedName>
    <definedName name="IQRInvestorOverlapT5" localSheetId="5" hidden="1">#REF!</definedName>
    <definedName name="IQRInvestorOverlapT5" localSheetId="4" hidden="1">#REF!</definedName>
    <definedName name="IQRInvestorOverlapT5" hidden="1">#REF!</definedName>
    <definedName name="IQRInvestorOverlapT8" localSheetId="3" hidden="1">#REF!</definedName>
    <definedName name="IQRInvestorOverlapT8" localSheetId="5" hidden="1">#REF!</definedName>
    <definedName name="IQRInvestorOverlapT8" localSheetId="4" hidden="1">#REF!</definedName>
    <definedName name="IQRInvestorOverlapT8" hidden="1">#REF!</definedName>
    <definedName name="IQRInvestorOverlapU5" localSheetId="3" hidden="1">#REF!</definedName>
    <definedName name="IQRInvestorOverlapU5" localSheetId="5" hidden="1">#REF!</definedName>
    <definedName name="IQRInvestorOverlapU5" localSheetId="4" hidden="1">#REF!</definedName>
    <definedName name="IQRInvestorOverlapU5" hidden="1">#REF!</definedName>
    <definedName name="IQRInvestorOverlapV5" localSheetId="3" hidden="1">#REF!</definedName>
    <definedName name="IQRInvestorOverlapV5" localSheetId="5" hidden="1">#REF!</definedName>
    <definedName name="IQRInvestorOverlapV5" localSheetId="4" hidden="1">#REF!</definedName>
    <definedName name="IQRInvestorOverlapV5" hidden="1">#REF!</definedName>
    <definedName name="IQRInvestorOverlapW5" localSheetId="3" hidden="1">#REF!</definedName>
    <definedName name="IQRInvestorOverlapW5" localSheetId="5" hidden="1">#REF!</definedName>
    <definedName name="IQRInvestorOverlapW5" localSheetId="4" hidden="1">#REF!</definedName>
    <definedName name="IQRInvestorOverlapW5" hidden="1">#REF!</definedName>
    <definedName name="IQRInvestorOverlapX5" localSheetId="3" hidden="1">#REF!</definedName>
    <definedName name="IQRInvestorOverlapX5" localSheetId="5" hidden="1">#REF!</definedName>
    <definedName name="IQRInvestorOverlapX5" localSheetId="4" hidden="1">#REF!</definedName>
    <definedName name="IQRInvestorOverlapX5" hidden="1">#REF!</definedName>
    <definedName name="IQRInvestorOverlapY5" localSheetId="3" hidden="1">#REF!</definedName>
    <definedName name="IQRInvestorOverlapY5" localSheetId="5" hidden="1">#REF!</definedName>
    <definedName name="IQRInvestorOverlapY5" localSheetId="4" hidden="1">#REF!</definedName>
    <definedName name="IQRInvestorOverlapY5" hidden="1">#REF!</definedName>
    <definedName name="IQRJ105" hidden="1">"$J$106:$J$145"</definedName>
    <definedName name="IQRJ148" hidden="1">"$J$149:$J$188"</definedName>
    <definedName name="IQRJ151" hidden="1">"$J$152:$J$156"</definedName>
    <definedName name="IQRK148" hidden="1">"$K$149:$K$188"</definedName>
    <definedName name="IQRK151" hidden="1">"$K$152:$K$156"</definedName>
    <definedName name="IQRK17" hidden="1">"$K$18:$K$39"</definedName>
    <definedName name="IQRM105" hidden="1">"$M$106:$M$145"</definedName>
    <definedName name="IQRN105" hidden="1">"$N$106:$N$145"</definedName>
    <definedName name="IQRN112" hidden="1">"$N$113:$N$152"</definedName>
    <definedName name="IQRN159" hidden="1">"$N$160:$N$199"</definedName>
    <definedName name="IQRN204" hidden="1">"$N$205:$N$244"</definedName>
    <definedName name="IQRN211" hidden="1">"$N$212:$N$251"</definedName>
    <definedName name="IQRN231" hidden="1">"$N$232:$N$271"</definedName>
    <definedName name="IQRN273" hidden="1">"$N$274:$N$313"</definedName>
    <definedName name="IQRN274" hidden="1">"$N$275:$N$314"</definedName>
    <definedName name="IQRN281" hidden="1">"$N$282:$N$321"</definedName>
    <definedName name="IQRN335" hidden="1">"$N$336:$N$375"</definedName>
    <definedName name="IQRN339" hidden="1">"$N$340:$N$379"</definedName>
    <definedName name="IQRN341" hidden="1">"$N$342:$N$381"</definedName>
    <definedName name="IQRN343" hidden="1">"$N$344:$N$383"</definedName>
    <definedName name="IQRN348" hidden="1">"$N$349:$N$388"</definedName>
    <definedName name="IQRN62" hidden="1">"$N$63:$N$102"</definedName>
    <definedName name="IQRN8" hidden="1">"$N$9:$N$48"</definedName>
    <definedName name="IQRO105" hidden="1">"$O$106:$O$145"</definedName>
    <definedName name="IQRO112" hidden="1">"$O$113:$O$152"</definedName>
    <definedName name="IQRO159" hidden="1">"$O$160:$O$199"</definedName>
    <definedName name="IQRO204" hidden="1">"$O$205:$O$244"</definedName>
    <definedName name="IQRO211" hidden="1">"$O$212:$O$251"</definedName>
    <definedName name="IQRO231" hidden="1">"$O$232:$O$271"</definedName>
    <definedName name="IQRO273" hidden="1">"$O$274:$O$313"</definedName>
    <definedName name="IQRO274" hidden="1">"$O$275:$O$314"</definedName>
    <definedName name="IQRO281" hidden="1">"$O$282:$O$321"</definedName>
    <definedName name="IQRO335" hidden="1">"$O$336:$O$375"</definedName>
    <definedName name="IQRO339" hidden="1">"$O$340:$O$379"</definedName>
    <definedName name="IQRO341" hidden="1">"$O$342:$O$381"</definedName>
    <definedName name="IQRO343" hidden="1">"$O$344:$O$383"</definedName>
    <definedName name="IQRO348" hidden="1">"$O$349:$O$388"</definedName>
    <definedName name="IQRO62" hidden="1">"$O$63:$O$102"</definedName>
    <definedName name="IQRO8" hidden="1">"$O$9:$O$48"</definedName>
    <definedName name="IQRP105" hidden="1">"$P$106:$P$145"</definedName>
    <definedName name="IQRR488" hidden="1">"$R$489:$R$494"</definedName>
    <definedName name="IQRR489" hidden="1">"$R$490:$R$495"</definedName>
    <definedName name="IQRS488" hidden="1">"$S$489:$S$494"</definedName>
    <definedName name="IQRS489" hidden="1">"$S$490:$S$495"</definedName>
    <definedName name="IQRS527" hidden="1">"$S$528:$S$533"</definedName>
    <definedName name="IQRT489" hidden="1">"$T$490:$T$495"</definedName>
    <definedName name="IQRT527" hidden="1">"$T$528:$T$533"</definedName>
    <definedName name="IQRU488" hidden="1">"$U$489:$U$499"</definedName>
    <definedName name="IQRU489" hidden="1">"$U$490:$U$495"</definedName>
    <definedName name="IQRV488" hidden="1">"$V$489:$V$499"</definedName>
    <definedName name="IQRV489" hidden="1">"$V$490:$V$500"</definedName>
    <definedName name="IQRV527" hidden="1">"$V$528:$V$538"</definedName>
    <definedName name="IQRW489" hidden="1">"$W$490:$W$500"</definedName>
    <definedName name="IQRW527" hidden="1">"$W$528:$W$538"</definedName>
    <definedName name="IQRX489" hidden="1">"$X$490:$X$500"</definedName>
    <definedName name="IQRY161" hidden="1">"$Y$162:$Y$167"</definedName>
    <definedName name="IQRZ161" hidden="1">"$Z$162:$Z$167"</definedName>
    <definedName name="IQRZ164" hidden="1">"$Z$165:$Z$170"</definedName>
    <definedName name="IQRZ166" hidden="1">"$Z$167:$Z$172"</definedName>
    <definedName name="IQRZ7" hidden="1">"$Z$8:$Z$16"</definedName>
    <definedName name="JE_185_OPT_PROV" localSheetId="3">#REF!</definedName>
    <definedName name="JE_185_OPT_PROV" localSheetId="5">#REF!</definedName>
    <definedName name="JE_185_OPT_PROV" localSheetId="7">#REF!</definedName>
    <definedName name="JE_185_OPT_PROV" localSheetId="4">#REF!</definedName>
    <definedName name="JE_185_OPT_PROV">#REF!</definedName>
    <definedName name="JE_85_OPT_PROV" localSheetId="3">#REF!</definedName>
    <definedName name="JE_85_OPT_PROV" localSheetId="5">#REF!</definedName>
    <definedName name="JE_85_OPT_PROV" localSheetId="4">#REF!</definedName>
    <definedName name="JE_85_OPT_PROV">#REF!</definedName>
    <definedName name="je90006a" localSheetId="3">#REF!</definedName>
    <definedName name="je90006a" localSheetId="5">#REF!</definedName>
    <definedName name="je90006a" localSheetId="7">#REF!</definedName>
    <definedName name="je90006a" localSheetId="4">#REF!</definedName>
    <definedName name="je90006a">#REF!</definedName>
    <definedName name="JURIS_G" localSheetId="3">#REF!</definedName>
    <definedName name="JURIS_G" localSheetId="5">#REF!</definedName>
    <definedName name="JURIS_G" localSheetId="7">#REF!</definedName>
    <definedName name="JURIS_G" localSheetId="4">#REF!</definedName>
    <definedName name="JURIS_G">#REF!</definedName>
    <definedName name="JURIS_G1" localSheetId="3">#REF!</definedName>
    <definedName name="JURIS_G1" localSheetId="5">#REF!</definedName>
    <definedName name="JURIS_G1" localSheetId="4">#REF!</definedName>
    <definedName name="JURIS_G1">#REF!</definedName>
    <definedName name="JURIS_G2" localSheetId="3">#REF!</definedName>
    <definedName name="JURIS_G2" localSheetId="5">#REF!</definedName>
    <definedName name="JURIS_G2" localSheetId="4">#REF!</definedName>
    <definedName name="JURIS_G2">#REF!</definedName>
    <definedName name="JURIS_G3" localSheetId="3">#REF!</definedName>
    <definedName name="JURIS_G3" localSheetId="5">#REF!</definedName>
    <definedName name="JURIS_G3" localSheetId="4">#REF!</definedName>
    <definedName name="JURIS_G3">#REF!</definedName>
    <definedName name="l" localSheetId="3">#REF!</definedName>
    <definedName name="l" localSheetId="5">#REF!</definedName>
    <definedName name="l" localSheetId="4">#REF!</definedName>
    <definedName name="l">#REF!</definedName>
    <definedName name="Last_Row" localSheetId="3">IF('Alliance Staff IRR No. 5 and 35'!Values_Entered,'Alliance Staff IRR No. 5 and 35'!Header_Row+'Alliance Staff IRR No. 5 and 35'!Number_of_Payments,'Alliance Staff IRR No. 5 and 35'!Header_Row)</definedName>
    <definedName name="Last_Row" localSheetId="5">IF('Brightmark - Staff IRR No. 34'!Values_Entered,'Brightmark - Staff IRR No. 34'!Header_Row+'Brightmark - Staff IRR No. 34'!Number_of_Payments,'Brightmark - Staff IRR No. 34'!Header_Row)</definedName>
    <definedName name="Last_Row" localSheetId="7">IF('COC RBP-2 Doc 1'!Values_Entered,Header_Row+'COC RBP-2 Doc 1'!Number_of_Payments,Header_Row)</definedName>
    <definedName name="Last_Row" localSheetId="2">IF('IRR 137c'!Values_Entered,Header_Row+'IRR 137c'!Number_of_Payments,Header_Row)</definedName>
    <definedName name="Last_Row" localSheetId="4">IF('New River RNG Depr Correction'!Values_Entered,'New River RNG Depr Correction'!Header_Row+'New River RNG Depr Correction'!Number_of_Payments,'New River RNG Depr Correction'!Header_Row)</definedName>
    <definedName name="Last_Row">IF(Values_Entered,Header_Row+Number_of_Payments,Header_Row)</definedName>
    <definedName name="LASTDAY" localSheetId="3">#REF!</definedName>
    <definedName name="LASTDAY" localSheetId="5">#REF!</definedName>
    <definedName name="LASTDAY" localSheetId="7">#REF!</definedName>
    <definedName name="LASTDAY" localSheetId="4">#REF!</definedName>
    <definedName name="LASTDAY">#REF!</definedName>
    <definedName name="Loan_Amount" localSheetId="3">#REF!</definedName>
    <definedName name="Loan_Amount" localSheetId="5">#REF!</definedName>
    <definedName name="Loan_Amount" localSheetId="4">#REF!</definedName>
    <definedName name="Loan_Amount">#REF!</definedName>
    <definedName name="Loan_Start" localSheetId="3">#REF!</definedName>
    <definedName name="Loan_Start" localSheetId="5">#REF!</definedName>
    <definedName name="Loan_Start" localSheetId="4">#REF!</definedName>
    <definedName name="Loan_Start">#REF!</definedName>
    <definedName name="Loan_Years" localSheetId="3">#REF!</definedName>
    <definedName name="Loan_Years" localSheetId="5">#REF!</definedName>
    <definedName name="Loan_Years" localSheetId="4">#REF!</definedName>
    <definedName name="Loan_Years">#REF!</definedName>
    <definedName name="MACRO" localSheetId="3">#REF!</definedName>
    <definedName name="MACRO" localSheetId="5">#REF!</definedName>
    <definedName name="MACRO" localSheetId="6">#REF!</definedName>
    <definedName name="MACRO" localSheetId="2">#REF!</definedName>
    <definedName name="MACRO" localSheetId="4">#REF!</definedName>
    <definedName name="MACRO">#REF!</definedName>
    <definedName name="MACROS" localSheetId="3">#REF!</definedName>
    <definedName name="MACROS" localSheetId="5">#REF!</definedName>
    <definedName name="MACROS" localSheetId="7">#REF!</definedName>
    <definedName name="MACROS" localSheetId="4">#REF!</definedName>
    <definedName name="MACROS">#REF!</definedName>
    <definedName name="MISC_CM" localSheetId="3">#REF!</definedName>
    <definedName name="MISC_CM" localSheetId="5">#REF!</definedName>
    <definedName name="MISC_CM" localSheetId="7">#REF!</definedName>
    <definedName name="MISC_CM" localSheetId="4">#REF!</definedName>
    <definedName name="MISC_CM">#REF!</definedName>
    <definedName name="MISC_QTR" localSheetId="3">#REF!</definedName>
    <definedName name="MISC_QTR" localSheetId="5">#REF!</definedName>
    <definedName name="MISC_QTR" localSheetId="4">#REF!</definedName>
    <definedName name="MISC_QTR">#REF!</definedName>
    <definedName name="MISC_SRV_1995" localSheetId="3">#REF!</definedName>
    <definedName name="MISC_SRV_1995" localSheetId="5">#REF!</definedName>
    <definedName name="MISC_SRV_1995" localSheetId="4">#REF!</definedName>
    <definedName name="MISC_SRV_1995">#REF!</definedName>
    <definedName name="MISC_SRV_1996" localSheetId="3">#REF!</definedName>
    <definedName name="MISC_SRV_1996" localSheetId="5">#REF!</definedName>
    <definedName name="MISC_SRV_1996" localSheetId="4">#REF!</definedName>
    <definedName name="MISC_SRV_1996">#REF!</definedName>
    <definedName name="MISC_SRV_1998" localSheetId="3">#REF!</definedName>
    <definedName name="MISC_SRV_1998" localSheetId="5">#REF!</definedName>
    <definedName name="MISC_SRV_1998" localSheetId="4">#REF!</definedName>
    <definedName name="MISC_SRV_1998">#REF!</definedName>
    <definedName name="MISC_SRV_1999" localSheetId="3">#REF!</definedName>
    <definedName name="MISC_SRV_1999" localSheetId="5">#REF!</definedName>
    <definedName name="MISC_SRV_1999" localSheetId="4">#REF!</definedName>
    <definedName name="MISC_SRV_1999">#REF!</definedName>
    <definedName name="MISC_SRV_BUD" localSheetId="3">#REF!</definedName>
    <definedName name="MISC_SRV_BUD" localSheetId="5">#REF!</definedName>
    <definedName name="MISC_SRV_BUD" localSheetId="4">#REF!</definedName>
    <definedName name="MISC_SRV_BUD">#REF!</definedName>
    <definedName name="MISC_SRV_FRCST" localSheetId="3">#REF!</definedName>
    <definedName name="MISC_SRV_FRCST" localSheetId="5">#REF!</definedName>
    <definedName name="MISC_SRV_FRCST" localSheetId="4">#REF!</definedName>
    <definedName name="MISC_SRV_FRCST">#REF!</definedName>
    <definedName name="MISC_YTD" localSheetId="3">#REF!</definedName>
    <definedName name="MISC_YTD" localSheetId="5">#REF!</definedName>
    <definedName name="MISC_YTD" localSheetId="4">#REF!</definedName>
    <definedName name="MISC_YTD">#REF!</definedName>
    <definedName name="MKT_BASED_PUR" localSheetId="3">#REF!</definedName>
    <definedName name="MKT_BASED_PUR" localSheetId="5">#REF!</definedName>
    <definedName name="MKT_BASED_PUR" localSheetId="4">#REF!</definedName>
    <definedName name="MKT_BASED_PUR">#REF!</definedName>
    <definedName name="MKT_BASED_PUR1" localSheetId="3">#REF!</definedName>
    <definedName name="MKT_BASED_PUR1" localSheetId="5">#REF!</definedName>
    <definedName name="MKT_BASED_PUR1" localSheetId="4">#REF!</definedName>
    <definedName name="MKT_BASED_PUR1">#REF!</definedName>
    <definedName name="MKT_BASED_PUR2" localSheetId="3">#REF!</definedName>
    <definedName name="MKT_BASED_PUR2" localSheetId="5">#REF!</definedName>
    <definedName name="MKT_BASED_PUR2" localSheetId="4">#REF!</definedName>
    <definedName name="MKT_BASED_PUR2">#REF!</definedName>
    <definedName name="MS_CM_ACT_ACT" localSheetId="3">#REF!</definedName>
    <definedName name="MS_CM_ACT_ACT" localSheetId="5">#REF!</definedName>
    <definedName name="MS_CM_ACT_ACT" localSheetId="4">#REF!</definedName>
    <definedName name="MS_CM_ACT_ACT">#REF!</definedName>
    <definedName name="MS_CM_ACT_BUD" localSheetId="3">#REF!</definedName>
    <definedName name="MS_CM_ACT_BUD" localSheetId="5">#REF!</definedName>
    <definedName name="MS_CM_ACT_BUD" localSheetId="4">#REF!</definedName>
    <definedName name="MS_CM_ACT_BUD">#REF!</definedName>
    <definedName name="MS_QTR_ACT_ACT" localSheetId="3">#REF!</definedName>
    <definedName name="MS_QTR_ACT_ACT" localSheetId="5">#REF!</definedName>
    <definedName name="MS_QTR_ACT_ACT" localSheetId="4">#REF!</definedName>
    <definedName name="MS_QTR_ACT_ACT">#REF!</definedName>
    <definedName name="MS_QTR_ACT_BUD" localSheetId="3">#REF!</definedName>
    <definedName name="MS_QTR_ACT_BUD" localSheetId="5">#REF!</definedName>
    <definedName name="MS_QTR_ACT_BUD" localSheetId="4">#REF!</definedName>
    <definedName name="MS_QTR_ACT_BUD">#REF!</definedName>
    <definedName name="MS_YTD_ACT_ACT" localSheetId="3">#REF!</definedName>
    <definedName name="MS_YTD_ACT_ACT" localSheetId="5">#REF!</definedName>
    <definedName name="MS_YTD_ACT_ACT" localSheetId="4">#REF!</definedName>
    <definedName name="MS_YTD_ACT_ACT">#REF!</definedName>
    <definedName name="MS_YTD_ACT_BUD" localSheetId="3">#REF!</definedName>
    <definedName name="MS_YTD_ACT_BUD" localSheetId="5">#REF!</definedName>
    <definedName name="MS_YTD_ACT_BUD" localSheetId="4">#REF!</definedName>
    <definedName name="MS_YTD_ACT_BUD">#REF!</definedName>
    <definedName name="Num_Pmt_Per_Year" localSheetId="3">#REF!</definedName>
    <definedName name="Num_Pmt_Per_Year" localSheetId="5">#REF!</definedName>
    <definedName name="Num_Pmt_Per_Year" localSheetId="4">#REF!</definedName>
    <definedName name="Num_Pmt_Per_Year">#REF!</definedName>
    <definedName name="Number_of_Payments" localSheetId="3">MATCH(0.01,'Alliance Staff IRR No. 5 and 35'!End_Bal,-1)+1</definedName>
    <definedName name="Number_of_Payments" localSheetId="5">MATCH(0.01,'Brightmark - Staff IRR No. 34'!End_Bal,-1)+1</definedName>
    <definedName name="Number_of_Payments" localSheetId="7">MATCH(0.01,'COC RBP-2 Doc 1'!End_Bal,-1)+1</definedName>
    <definedName name="Number_of_Payments" localSheetId="2">MATCH(0.01,End_Bal,-1)+1</definedName>
    <definedName name="Number_of_Payments" localSheetId="4">MATCH(0.01,'New River RNG Depr Correction'!End_Bal,-1)+1</definedName>
    <definedName name="Number_of_Payments">MATCH(0.01,End_Bal,-1)+1</definedName>
    <definedName name="OOR" localSheetId="3">#REF!</definedName>
    <definedName name="OOR" localSheetId="5">#REF!</definedName>
    <definedName name="OOR" localSheetId="7">#REF!</definedName>
    <definedName name="OOR" localSheetId="4">#REF!</definedName>
    <definedName name="OOR">#REF!</definedName>
    <definedName name="OOR_1997ACT" localSheetId="3">#REF!</definedName>
    <definedName name="OOR_1997ACT" localSheetId="5">#REF!</definedName>
    <definedName name="OOR_1997ACT" localSheetId="4">#REF!</definedName>
    <definedName name="OOR_1997ACT">#REF!</definedName>
    <definedName name="OOR_1998ACT" localSheetId="3">#REF!</definedName>
    <definedName name="OOR_1998ACT" localSheetId="5">#REF!</definedName>
    <definedName name="OOR_1998ACT" localSheetId="4">#REF!</definedName>
    <definedName name="OOR_1998ACT">#REF!</definedName>
    <definedName name="OOR_ACT" localSheetId="3">#REF!</definedName>
    <definedName name="OOR_ACT" localSheetId="5">#REF!</definedName>
    <definedName name="OOR_ACT" localSheetId="4">#REF!</definedName>
    <definedName name="OOR_ACT">#REF!</definedName>
    <definedName name="OOR_BUD" localSheetId="3">#REF!</definedName>
    <definedName name="OOR_BUD" localSheetId="5">#REF!</definedName>
    <definedName name="OOR_BUD" localSheetId="4">#REF!</definedName>
    <definedName name="OOR_BUD">#REF!</definedName>
    <definedName name="OOR_CURYRBUD" localSheetId="3">#REF!</definedName>
    <definedName name="OOR_CURYRBUD" localSheetId="5">#REF!</definedName>
    <definedName name="OOR_CURYRBUD" localSheetId="4">#REF!</definedName>
    <definedName name="OOR_CURYRBUD">#REF!</definedName>
    <definedName name="OOR94ACT" localSheetId="3">#REF!</definedName>
    <definedName name="OOR94ACT" localSheetId="5">#REF!</definedName>
    <definedName name="OOR94ACT" localSheetId="4">#REF!</definedName>
    <definedName name="OOR94ACT">#REF!</definedName>
    <definedName name="OOR97ACTYTD" localSheetId="3">#REF!</definedName>
    <definedName name="OOR97ACTYTD" localSheetId="5">#REF!</definedName>
    <definedName name="OOR97ACTYTD" localSheetId="4">#REF!</definedName>
    <definedName name="OOR97ACTYTD">#REF!</definedName>
    <definedName name="OOR98ACTYTD" localSheetId="3">#REF!</definedName>
    <definedName name="OOR98ACTYTD" localSheetId="5">#REF!</definedName>
    <definedName name="OOR98ACTYTD" localSheetId="4">#REF!</definedName>
    <definedName name="OOR98ACTYTD">#REF!</definedName>
    <definedName name="OORBUD" localSheetId="3">#REF!</definedName>
    <definedName name="OORBUD" localSheetId="5">#REF!</definedName>
    <definedName name="OORBUD" localSheetId="4">#REF!</definedName>
    <definedName name="OORBUD">#REF!</definedName>
    <definedName name="OORBUDYTD" localSheetId="3">#REF!</definedName>
    <definedName name="OORBUDYTD" localSheetId="5">#REF!</definedName>
    <definedName name="OORBUDYTD" localSheetId="4">#REF!</definedName>
    <definedName name="OORBUDYTD">#REF!</definedName>
    <definedName name="OORCM_ACT_PRIOR" localSheetId="3">#REF!</definedName>
    <definedName name="OORCM_ACT_PRIOR" localSheetId="5">#REF!</definedName>
    <definedName name="OORCM_ACT_PRIOR" localSheetId="4">#REF!</definedName>
    <definedName name="OORCM_ACT_PRIOR">#REF!</definedName>
    <definedName name="OORVPACTYTD" localSheetId="3">#REF!</definedName>
    <definedName name="OORVPACTYTD" localSheetId="5">#REF!</definedName>
    <definedName name="OORVPACTYTD" localSheetId="4">#REF!</definedName>
    <definedName name="OORVPACTYTD">#REF!</definedName>
    <definedName name="OORVPBUDYTD" localSheetId="3">#REF!</definedName>
    <definedName name="OORVPBUDYTD" localSheetId="5">#REF!</definedName>
    <definedName name="OORVPBUDYTD" localSheetId="4">#REF!</definedName>
    <definedName name="OORVPBUDYTD">#REF!</definedName>
    <definedName name="OPT_PROV_BUDGET" localSheetId="3">#REF!</definedName>
    <definedName name="OPT_PROV_BUDGET" localSheetId="5">#REF!</definedName>
    <definedName name="OPT_PROV_BUDGET" localSheetId="4">#REF!</definedName>
    <definedName name="OPT_PROV_BUDGET">#REF!</definedName>
    <definedName name="OPT_PROVISION" localSheetId="3">#REF!</definedName>
    <definedName name="OPT_PROVISION" localSheetId="5">#REF!</definedName>
    <definedName name="OPT_PROVISION" localSheetId="4">#REF!</definedName>
    <definedName name="OPT_PROVISION">#REF!</definedName>
    <definedName name="Origen" localSheetId="3">#REF!</definedName>
    <definedName name="Origen" localSheetId="5">#REF!</definedName>
    <definedName name="Origen" localSheetId="4">#REF!</definedName>
    <definedName name="Origen">#REF!</definedName>
    <definedName name="OTHER_ELEC_REV" localSheetId="3">#REF!</definedName>
    <definedName name="OTHER_ELEC_REV" localSheetId="5">#REF!</definedName>
    <definedName name="OTHER_ELEC_REV" localSheetId="4">#REF!</definedName>
    <definedName name="OTHER_ELEC_REV">#REF!</definedName>
    <definedName name="Page_2_of_5" localSheetId="3">#REF!</definedName>
    <definedName name="Page_2_of_5" localSheetId="5">#REF!</definedName>
    <definedName name="Page_2_of_5" localSheetId="4">#REF!</definedName>
    <definedName name="Page_2_of_5">#REF!</definedName>
    <definedName name="Page_3_of_5" localSheetId="3">#REF!</definedName>
    <definedName name="Page_3_of_5" localSheetId="5">#REF!</definedName>
    <definedName name="Page_3_of_5" localSheetId="4">#REF!</definedName>
    <definedName name="Page_3_of_5">#REF!</definedName>
    <definedName name="PAGE_FTMD" localSheetId="3">#REF!</definedName>
    <definedName name="PAGE_FTMD" localSheetId="5">#REF!</definedName>
    <definedName name="PAGE_FTMD" localSheetId="7">#REF!</definedName>
    <definedName name="PAGE_FTMD" localSheetId="4">#REF!</definedName>
    <definedName name="PAGE_FTMD">#REF!</definedName>
    <definedName name="PAGE_NSB" localSheetId="3">#REF!</definedName>
    <definedName name="PAGE_NSB" localSheetId="5">#REF!</definedName>
    <definedName name="PAGE_NSB" localSheetId="7">#REF!</definedName>
    <definedName name="PAGE_NSB" localSheetId="4">#REF!</definedName>
    <definedName name="PAGE_NSB">#REF!</definedName>
    <definedName name="Page18A" localSheetId="3">#REF!</definedName>
    <definedName name="Page18A" localSheetId="5">#REF!</definedName>
    <definedName name="Page18A" localSheetId="7">#REF!</definedName>
    <definedName name="Page18A" localSheetId="4">#REF!</definedName>
    <definedName name="Page18A">#REF!</definedName>
    <definedName name="Page18B" localSheetId="3">#REF!</definedName>
    <definedName name="Page18B" localSheetId="5">#REF!</definedName>
    <definedName name="Page18B" localSheetId="4">#REF!</definedName>
    <definedName name="Page18B">#REF!</definedName>
    <definedName name="Page18BDetail" localSheetId="3">#REF!</definedName>
    <definedName name="Page18BDetail" localSheetId="5">#REF!</definedName>
    <definedName name="Page18BDetail" localSheetId="4">#REF!</definedName>
    <definedName name="Page18BDetail">#REF!</definedName>
    <definedName name="Page18Detail" localSheetId="3">#REF!</definedName>
    <definedName name="Page18Detail" localSheetId="5">#REF!</definedName>
    <definedName name="Page18Detail" localSheetId="4">#REF!</definedName>
    <definedName name="Page18Detail">#REF!</definedName>
    <definedName name="PagePrint" localSheetId="3">#REF!</definedName>
    <definedName name="PagePrint" localSheetId="5">#REF!</definedName>
    <definedName name="PagePrint" localSheetId="4">#REF!</definedName>
    <definedName name="PagePrint">#REF!</definedName>
    <definedName name="Pay_Date" localSheetId="3">#REF!</definedName>
    <definedName name="Pay_Date" localSheetId="5">#REF!</definedName>
    <definedName name="Pay_Date" localSheetId="4">#REF!</definedName>
    <definedName name="Pay_Date">#REF!</definedName>
    <definedName name="Pay_Num" localSheetId="3">#REF!</definedName>
    <definedName name="Pay_Num" localSheetId="5">#REF!</definedName>
    <definedName name="Pay_Num" localSheetId="4">#REF!</definedName>
    <definedName name="Pay_Num">#REF!</definedName>
    <definedName name="Payment_Date" localSheetId="3">DATE(YEAR('Alliance Staff IRR No. 5 and 35'!Loan_Start),MONTH('Alliance Staff IRR No. 5 and 35'!Loan_Start)+Payment_Number,DAY('Alliance Staff IRR No. 5 and 35'!Loan_Start))</definedName>
    <definedName name="Payment_Date" localSheetId="5">DATE(YEAR('Brightmark - Staff IRR No. 34'!Loan_Start),MONTH('Brightmark - Staff IRR No. 34'!Loan_Start)+Payment_Number,DAY('Brightmark - Staff IRR No. 34'!Loan_Start))</definedName>
    <definedName name="Payment_Date" localSheetId="7">DATE(YEAR(Loan_Start),MONTH(Loan_Start)+Payment_Number,DAY(Loan_Start))</definedName>
    <definedName name="Payment_Date" localSheetId="6">DATE(YEAR([0]!Loan_Start),MONTH([0]!Loan_Start)+Payment_Number,DAY([0]!Loan_Start))</definedName>
    <definedName name="Payment_Date" localSheetId="2">DATE(YEAR(Loan_Start),MONTH(Loan_Start)+Payment_Number,DAY(Loan_Start))</definedName>
    <definedName name="Payment_Date" localSheetId="4">DATE(YEAR('New River RNG Depr Correction'!Loan_Start),MONTH('New River RNG Depr Correction'!Loan_Start)+Payment_Number,DAY('New River RNG Depr Correction'!Loan_Start))</definedName>
    <definedName name="Payment_Date">DATE(YEAR(Loan_Start),MONTH(Loan_Start)+Payment_Number,DAY(Loan_Start))</definedName>
    <definedName name="pefis" localSheetId="3">#REF!</definedName>
    <definedName name="pefis" localSheetId="5">#REF!</definedName>
    <definedName name="pefis" localSheetId="7">#REF!</definedName>
    <definedName name="pefis" localSheetId="4">#REF!</definedName>
    <definedName name="pefis">#REF!</definedName>
    <definedName name="PF_PROJECT_DESCRIPTION" localSheetId="3">#REF!</definedName>
    <definedName name="PF_PROJECT_DESCRIPTION" localSheetId="5">#REF!</definedName>
    <definedName name="PF_PROJECT_DESCRIPTION" localSheetId="7">#REF!</definedName>
    <definedName name="PF_PROJECT_DESCRIPTION" localSheetId="4">#REF!</definedName>
    <definedName name="PF_PROJECT_DESCRIPTION">#REF!</definedName>
    <definedName name="PF_TOTAL" localSheetId="3">#REF!</definedName>
    <definedName name="PF_TOTAL" localSheetId="5">#REF!</definedName>
    <definedName name="PF_TOTAL" localSheetId="7">#REF!</definedName>
    <definedName name="PF_TOTAL" localSheetId="4">#REF!</definedName>
    <definedName name="PF_TOTAL">#REF!</definedName>
    <definedName name="PF_WO_GROUP" localSheetId="3">#REF!</definedName>
    <definedName name="PF_WO_GROUP" localSheetId="5">#REF!</definedName>
    <definedName name="PF_WO_GROUP" localSheetId="7">#REF!</definedName>
    <definedName name="PF_WO_GROUP" localSheetId="4">#REF!</definedName>
    <definedName name="PF_WO_GROUP">#REF!</definedName>
    <definedName name="PF_YEAR" localSheetId="3">#REF!</definedName>
    <definedName name="PF_YEAR" localSheetId="5">#REF!</definedName>
    <definedName name="PF_YEAR" localSheetId="7">#REF!</definedName>
    <definedName name="PF_YEAR" localSheetId="4">#REF!</definedName>
    <definedName name="PF_YEAR">#REF!</definedName>
    <definedName name="PF_YTD" localSheetId="3">#REF!</definedName>
    <definedName name="PF_YTD" localSheetId="5">#REF!</definedName>
    <definedName name="PF_YTD" localSheetId="7">#REF!</definedName>
    <definedName name="PF_YTD" localSheetId="4">#REF!</definedName>
    <definedName name="PF_YTD">#REF!</definedName>
    <definedName name="PGIII_16" localSheetId="3">#REF!</definedName>
    <definedName name="PGIII_16" localSheetId="5">#REF!</definedName>
    <definedName name="PGIII_16" localSheetId="7">#REF!</definedName>
    <definedName name="PGIII_16" localSheetId="4">#REF!</definedName>
    <definedName name="PGIII_16">#REF!</definedName>
    <definedName name="PGIII_17" localSheetId="3">#REF!</definedName>
    <definedName name="PGIII_17" localSheetId="5">#REF!</definedName>
    <definedName name="PGIII_17" localSheetId="4">#REF!</definedName>
    <definedName name="PGIII_17">#REF!</definedName>
    <definedName name="PGIII_18" localSheetId="3">#REF!</definedName>
    <definedName name="PGIII_18" localSheetId="5">#REF!</definedName>
    <definedName name="PGIII_18" localSheetId="4">#REF!</definedName>
    <definedName name="PGIII_18">#REF!</definedName>
    <definedName name="PGIII_19" localSheetId="3">#REF!</definedName>
    <definedName name="PGIII_19" localSheetId="5">#REF!</definedName>
    <definedName name="PGIII_19" localSheetId="4">#REF!</definedName>
    <definedName name="PGIII_19">#REF!</definedName>
    <definedName name="PGS_BS_ASSET" localSheetId="3">#REF!</definedName>
    <definedName name="PGS_BS_ASSET" localSheetId="5">#REF!</definedName>
    <definedName name="PGS_BS_ASSET" localSheetId="7">#REF!</definedName>
    <definedName name="PGS_BS_ASSET" localSheetId="4">#REF!</definedName>
    <definedName name="PGS_BS_ASSET">#REF!</definedName>
    <definedName name="PGS_BS_LIABILITY" localSheetId="3">#REF!</definedName>
    <definedName name="PGS_BS_LIABILITY" localSheetId="5">#REF!</definedName>
    <definedName name="PGS_BS_LIABILITY" localSheetId="7">#REF!</definedName>
    <definedName name="PGS_BS_LIABILITY" localSheetId="4">#REF!</definedName>
    <definedName name="PGS_BS_LIABILITY">#REF!</definedName>
    <definedName name="PGS_CASH" localSheetId="3">#REF!</definedName>
    <definedName name="PGS_CASH" localSheetId="5">#REF!</definedName>
    <definedName name="PGS_CASH" localSheetId="7">#REF!</definedName>
    <definedName name="PGS_CASH" localSheetId="4">#REF!</definedName>
    <definedName name="PGS_CASH">#REF!</definedName>
    <definedName name="PGS_IS" localSheetId="3">#REF!</definedName>
    <definedName name="PGS_IS" localSheetId="5">#REF!</definedName>
    <definedName name="PGS_IS" localSheetId="7">#REF!</definedName>
    <definedName name="PGS_IS" localSheetId="4">#REF!</definedName>
    <definedName name="PGS_IS">#REF!</definedName>
    <definedName name="PKDH" localSheetId="3">#REF!</definedName>
    <definedName name="PKDH" localSheetId="5">#REF!</definedName>
    <definedName name="PKDH" localSheetId="7">#REF!</definedName>
    <definedName name="PKDH" localSheetId="6">#REF!</definedName>
    <definedName name="PKDH" localSheetId="2">#REF!</definedName>
    <definedName name="PKDH" localSheetId="4">#REF!</definedName>
    <definedName name="PKDH">#REF!</definedName>
    <definedName name="PM_FORECAST" localSheetId="3">#REF!</definedName>
    <definedName name="PM_FORECAST" localSheetId="5">#REF!</definedName>
    <definedName name="PM_FORECAST" localSheetId="7">#REF!</definedName>
    <definedName name="PM_FORECAST" localSheetId="4">#REF!</definedName>
    <definedName name="PM_FORECAST">#REF!</definedName>
    <definedName name="PM_FORECAST_AMOUNT" localSheetId="3">#REF!</definedName>
    <definedName name="PM_FORECAST_AMOUNT" localSheetId="5">#REF!</definedName>
    <definedName name="PM_FORECAST_AMOUNT" localSheetId="7">#REF!</definedName>
    <definedName name="PM_FORECAST_AMOUNT" localSheetId="4">#REF!</definedName>
    <definedName name="PM_FORECAST_AMOUNT">#REF!</definedName>
    <definedName name="PM_MINUS_1_NAME" localSheetId="3">#REF!</definedName>
    <definedName name="PM_MINUS_1_NAME" localSheetId="5">#REF!</definedName>
    <definedName name="PM_MINUS_1_NAME" localSheetId="7">#REF!</definedName>
    <definedName name="PM_MINUS_1_NAME" localSheetId="4">#REF!</definedName>
    <definedName name="PM_MINUS_1_NAME">#REF!</definedName>
    <definedName name="PM_NAME" localSheetId="3">#REF!</definedName>
    <definedName name="PM_NAME" localSheetId="5">#REF!</definedName>
    <definedName name="PM_NAME" localSheetId="7">#REF!</definedName>
    <definedName name="PM_NAME" localSheetId="4">#REF!</definedName>
    <definedName name="PM_NAME">#REF!</definedName>
    <definedName name="Princ" localSheetId="3">#REF!</definedName>
    <definedName name="Princ" localSheetId="5">#REF!</definedName>
    <definedName name="Princ" localSheetId="4">#REF!</definedName>
    <definedName name="Princ">#REF!</definedName>
    <definedName name="_xlnm.Print_Area" localSheetId="1">'Alliance RNG Total  OPC 198'!$A$1:$I$62</definedName>
    <definedName name="_xlnm.Print_Area" localSheetId="3">'Alliance Staff IRR No. 5 and 35'!$A$1:$Q$50</definedName>
    <definedName name="_xlnm.Print_Area" localSheetId="5">'Brightmark - Staff IRR No. 34'!$A$1:$Q$39</definedName>
    <definedName name="_xlnm.Print_Area" localSheetId="7">'COC RBP-2 Doc 1'!#REF!</definedName>
    <definedName name="_xlnm.Print_Area" localSheetId="6">'IRR 137b Brightmark'!$A$1:$Q$39</definedName>
    <definedName name="_xlnm.Print_Area" localSheetId="2">'IRR 137c'!$A$1:$E$27</definedName>
    <definedName name="_xlnm.Print_Area" localSheetId="4">'New River RNG Depr Correction'!$A$1:$Q$50</definedName>
    <definedName name="Print_Area_MI" localSheetId="3">#REF!</definedName>
    <definedName name="Print_Area_MI" localSheetId="5">#REF!</definedName>
    <definedName name="Print_Area_MI" localSheetId="7">#REF!</definedName>
    <definedName name="Print_Area_MI" localSheetId="4">#REF!</definedName>
    <definedName name="Print_Area_MI">#REF!</definedName>
    <definedName name="Print_Area_Reset" localSheetId="3">OFFSET('Alliance Staff IRR No. 5 and 35'!Full_Print,0,0,'Alliance Staff IRR No. 5 and 35'!Last_Row)</definedName>
    <definedName name="Print_Area_Reset" localSheetId="5">OFFSET('Brightmark - Staff IRR No. 34'!Full_Print,0,0,'Brightmark - Staff IRR No. 34'!Last_Row)</definedName>
    <definedName name="Print_Area_Reset" localSheetId="7">OFFSET(Full_Print,0,0,'COC RBP-2 Doc 1'!Last_Row)</definedName>
    <definedName name="Print_Area_Reset" localSheetId="2">OFFSET(Full_Print,0,0,'IRR 137c'!Last_Row)</definedName>
    <definedName name="Print_Area_Reset" localSheetId="4">OFFSET('New River RNG Depr Correction'!Full_Print,0,0,'New River RNG Depr Correction'!Last_Row)</definedName>
    <definedName name="Print_Area_Reset">OFFSET(Full_Print,0,0,Last_Row)</definedName>
    <definedName name="PRINT_MACRO" localSheetId="3">#REF!</definedName>
    <definedName name="PRINT_MACRO" localSheetId="5">#REF!</definedName>
    <definedName name="PRINT_MACRO" localSheetId="7">#REF!</definedName>
    <definedName name="PRINT_MACRO" localSheetId="4">#REF!</definedName>
    <definedName name="PRINT_MACRO">#REF!</definedName>
    <definedName name="_xlnm.Print_Titles" localSheetId="7">'COC RBP-2 Doc 1'!$1:$7</definedName>
    <definedName name="PrintRangeC1" localSheetId="3">#REF!</definedName>
    <definedName name="PrintRangeC1" localSheetId="5">#REF!</definedName>
    <definedName name="PrintRangeC1" localSheetId="4">#REF!</definedName>
    <definedName name="PrintRangeC1">#REF!</definedName>
    <definedName name="PRIOR_MONTH" localSheetId="3">#REF!</definedName>
    <definedName name="PRIOR_MONTH" localSheetId="5">#REF!</definedName>
    <definedName name="PRIOR_MONTH" localSheetId="7">#REF!</definedName>
    <definedName name="PRIOR_MONTH" localSheetId="4">#REF!</definedName>
    <definedName name="PRIOR_MONTH">#REF!</definedName>
    <definedName name="PRIOR_YEAR" localSheetId="3">#REF!</definedName>
    <definedName name="PRIOR_YEAR" localSheetId="5">#REF!</definedName>
    <definedName name="PRIOR_YEAR" localSheetId="7">#REF!</definedName>
    <definedName name="PRIOR_YEAR" localSheetId="4">#REF!</definedName>
    <definedName name="PRIOR_YEAR">#REF!</definedName>
    <definedName name="PURCHPWR" localSheetId="3">#REF!</definedName>
    <definedName name="PURCHPWR" localSheetId="5">#REF!</definedName>
    <definedName name="PURCHPWR" localSheetId="7">#REF!</definedName>
    <definedName name="PURCHPWR" localSheetId="4">#REF!</definedName>
    <definedName name="PURCHPWR">#REF!</definedName>
    <definedName name="PYVAR" localSheetId="3">#REF!</definedName>
    <definedName name="PYVAR" localSheetId="5">#REF!</definedName>
    <definedName name="PYVAR" localSheetId="6">#REF!</definedName>
    <definedName name="PYVAR" localSheetId="2">#REF!</definedName>
    <definedName name="PYVAR" localSheetId="4">#REF!</definedName>
    <definedName name="PYVAR">#REF!</definedName>
    <definedName name="QTR_ACT_ACT" localSheetId="3">#REF!</definedName>
    <definedName name="QTR_ACT_ACT" localSheetId="5">#REF!</definedName>
    <definedName name="QTR_ACT_ACT" localSheetId="4">#REF!</definedName>
    <definedName name="QTR_ACT_ACT">#REF!</definedName>
    <definedName name="QTR_ACT_BUD" localSheetId="3">#REF!</definedName>
    <definedName name="QTR_ACT_BUD" localSheetId="5">#REF!</definedName>
    <definedName name="QTR_ACT_BUD" localSheetId="4">#REF!</definedName>
    <definedName name="QTR_ACT_BUD">#REF!</definedName>
    <definedName name="QTR_BASE_REV" localSheetId="3">#REF!</definedName>
    <definedName name="QTR_BASE_REV" localSheetId="5">#REF!</definedName>
    <definedName name="QTR_BASE_REV" localSheetId="7">#REF!</definedName>
    <definedName name="QTR_BASE_REV" localSheetId="4">#REF!</definedName>
    <definedName name="QTR_BASE_REV">#REF!</definedName>
    <definedName name="QTR_GWH_SALES" localSheetId="3">#REF!</definedName>
    <definedName name="QTR_GWH_SALES" localSheetId="5">#REF!</definedName>
    <definedName name="QTR_GWH_SALES" localSheetId="6">#REF!</definedName>
    <definedName name="QTR_GWH_SALES" localSheetId="2">#REF!</definedName>
    <definedName name="QTR_GWH_SALES" localSheetId="4">#REF!</definedName>
    <definedName name="QTR_GWH_SALES">#REF!</definedName>
    <definedName name="QTRACTTBRR" localSheetId="3">#REF!</definedName>
    <definedName name="QTRACTTBRR" localSheetId="5">#REF!</definedName>
    <definedName name="QTRACTTBRR" localSheetId="4">#REF!</definedName>
    <definedName name="QTRACTTBRR">#REF!</definedName>
    <definedName name="QTRBUDTBRR" localSheetId="3">#REF!</definedName>
    <definedName name="QTRBUDTBRR" localSheetId="5">#REF!</definedName>
    <definedName name="QTRBUDTBRR" localSheetId="4">#REF!</definedName>
    <definedName name="QTRBUDTBRR">#REF!</definedName>
    <definedName name="QTRDETAIL" localSheetId="3">#REF!</definedName>
    <definedName name="QTRDETAIL" localSheetId="5">#REF!</definedName>
    <definedName name="QTRDETAIL" localSheetId="4">#REF!</definedName>
    <definedName name="QTRDETAIL">#REF!</definedName>
    <definedName name="QTROOR" localSheetId="3">#REF!</definedName>
    <definedName name="QTROOR" localSheetId="5">#REF!</definedName>
    <definedName name="QTROOR" localSheetId="4">#REF!</definedName>
    <definedName name="QTROOR">#REF!</definedName>
    <definedName name="QTRREVAN" localSheetId="3">#REF!</definedName>
    <definedName name="QTRREVAN" localSheetId="5">#REF!</definedName>
    <definedName name="QTRREVAN" localSheetId="6">#REF!</definedName>
    <definedName name="QTRREVAN" localSheetId="2">#REF!</definedName>
    <definedName name="QTRREVAN" localSheetId="4">#REF!</definedName>
    <definedName name="QTRREVAN">#REF!</definedName>
    <definedName name="QUARTER" localSheetId="3">#REF!</definedName>
    <definedName name="QUARTER" localSheetId="5">#REF!</definedName>
    <definedName name="QUARTER" localSheetId="7">#REF!</definedName>
    <definedName name="QUARTER" localSheetId="4">#REF!</definedName>
    <definedName name="QUARTER">#REF!</definedName>
    <definedName name="random" localSheetId="3">#REF!</definedName>
    <definedName name="random" localSheetId="5">#REF!</definedName>
    <definedName name="random" localSheetId="7">#REF!</definedName>
    <definedName name="random" localSheetId="4">#REF!</definedName>
    <definedName name="random">#REF!</definedName>
    <definedName name="REFORECAST_1" localSheetId="3">#REF!</definedName>
    <definedName name="REFORECAST_1" localSheetId="5">#REF!</definedName>
    <definedName name="REFORECAST_1" localSheetId="7">#REF!</definedName>
    <definedName name="REFORECAST_1" localSheetId="4">#REF!</definedName>
    <definedName name="REFORECAST_1">#REF!</definedName>
    <definedName name="REFORECAST_2" localSheetId="3">#REF!</definedName>
    <definedName name="REFORECAST_2" localSheetId="5">#REF!</definedName>
    <definedName name="REFORECAST_2" localSheetId="7">#REF!</definedName>
    <definedName name="REFORECAST_2" localSheetId="4">#REF!</definedName>
    <definedName name="REFORECAST_2">#REF!</definedName>
    <definedName name="REFORECAST_3" localSheetId="3">#REF!</definedName>
    <definedName name="REFORECAST_3" localSheetId="5">#REF!</definedName>
    <definedName name="REFORECAST_3" localSheetId="7">#REF!</definedName>
    <definedName name="REFORECAST_3" localSheetId="4">#REF!</definedName>
    <definedName name="REFORECAST_3">#REF!</definedName>
    <definedName name="REFORECAST_4" localSheetId="3">#REF!</definedName>
    <definedName name="REFORECAST_4" localSheetId="5">#REF!</definedName>
    <definedName name="REFORECAST_4" localSheetId="7">#REF!</definedName>
    <definedName name="REFORECAST_4" localSheetId="4">#REF!</definedName>
    <definedName name="REFORECAST_4">#REF!</definedName>
    <definedName name="REFORECAST_5" localSheetId="3">#REF!</definedName>
    <definedName name="REFORECAST_5" localSheetId="5">#REF!</definedName>
    <definedName name="REFORECAST_5" localSheetId="7">#REF!</definedName>
    <definedName name="REFORECAST_5" localSheetId="4">#REF!</definedName>
    <definedName name="REFORECAST_5">#REF!</definedName>
    <definedName name="RENT_CM" localSheetId="3">#REF!</definedName>
    <definedName name="RENT_CM" localSheetId="5">#REF!</definedName>
    <definedName name="RENT_CM" localSheetId="4">#REF!</definedName>
    <definedName name="RENT_CM">#REF!</definedName>
    <definedName name="RENT_QTR" localSheetId="3">#REF!</definedName>
    <definedName name="RENT_QTR" localSheetId="5">#REF!</definedName>
    <definedName name="RENT_QTR" localSheetId="4">#REF!</definedName>
    <definedName name="RENT_QTR">#REF!</definedName>
    <definedName name="RENT_YTD" localSheetId="3">#REF!</definedName>
    <definedName name="RENT_YTD" localSheetId="5">#REF!</definedName>
    <definedName name="RENT_YTD" localSheetId="4">#REF!</definedName>
    <definedName name="RENT_YTD">#REF!</definedName>
    <definedName name="RESIDUAL_CM" localSheetId="3">#REF!</definedName>
    <definedName name="RESIDUAL_CM" localSheetId="5">#REF!</definedName>
    <definedName name="RESIDUAL_CM" localSheetId="4">#REF!</definedName>
    <definedName name="RESIDUAL_CM">#REF!</definedName>
    <definedName name="RESIDUALS_QTR" localSheetId="3">#REF!</definedName>
    <definedName name="RESIDUALS_QTR" localSheetId="5">#REF!</definedName>
    <definedName name="RESIDUALS_QTR" localSheetId="4">#REF!</definedName>
    <definedName name="RESIDUALS_QTR">#REF!</definedName>
    <definedName name="REV_RECAP" localSheetId="3">#REF!</definedName>
    <definedName name="REV_RECAP" localSheetId="5">#REF!</definedName>
    <definedName name="REV_RECAP" localSheetId="4">#REF!</definedName>
    <definedName name="REV_RECAP">#REF!</definedName>
    <definedName name="REV_RECAP_HDR" localSheetId="3">#REF!</definedName>
    <definedName name="REV_RECAP_HDR" localSheetId="5">#REF!</definedName>
    <definedName name="REV_RECAP_HDR" localSheetId="4">#REF!</definedName>
    <definedName name="REV_RECAP_HDR">#REF!</definedName>
    <definedName name="rev153data" localSheetId="3">#REF!</definedName>
    <definedName name="rev153data" localSheetId="5">#REF!</definedName>
    <definedName name="rev153data" localSheetId="4">#REF!</definedName>
    <definedName name="rev153data">#REF!</definedName>
    <definedName name="rev451data" localSheetId="3">#REF!</definedName>
    <definedName name="rev451data" localSheetId="5">#REF!</definedName>
    <definedName name="rev451data" localSheetId="4">#REF!</definedName>
    <definedName name="rev451data">#REF!</definedName>
    <definedName name="REVENUES" localSheetId="3">#REF!</definedName>
    <definedName name="REVENUES" localSheetId="5">#REF!</definedName>
    <definedName name="REVENUES" localSheetId="6">#REF!</definedName>
    <definedName name="REVENUES" localSheetId="2">#REF!</definedName>
    <definedName name="REVENUES" localSheetId="4">#REF!</definedName>
    <definedName name="REVENUES">#REF!</definedName>
    <definedName name="sally" localSheetId="3">#REF!</definedName>
    <definedName name="sally" localSheetId="5">#REF!</definedName>
    <definedName name="sally" localSheetId="7">#REF!</definedName>
    <definedName name="sally" localSheetId="4">#REF!</definedName>
    <definedName name="sally">#REF!</definedName>
    <definedName name="SCH_D_PURCH" localSheetId="3">#REF!,#REF!</definedName>
    <definedName name="SCH_D_PURCH" localSheetId="5">#REF!,#REF!</definedName>
    <definedName name="SCH_D_PURCH" localSheetId="7">#REF!,#REF!</definedName>
    <definedName name="SCH_D_PURCH" localSheetId="4">#REF!,#REF!</definedName>
    <definedName name="SCH_D_PURCH">#REF!,#REF!</definedName>
    <definedName name="Sched_Pay" localSheetId="3">#REF!</definedName>
    <definedName name="Sched_Pay" localSheetId="5">#REF!</definedName>
    <definedName name="Sched_Pay" localSheetId="7">#REF!</definedName>
    <definedName name="Sched_Pay" localSheetId="4">#REF!</definedName>
    <definedName name="Sched_Pay">#REF!</definedName>
    <definedName name="Scheduled_Extra_Payments" localSheetId="3">#REF!</definedName>
    <definedName name="Scheduled_Extra_Payments" localSheetId="5">#REF!</definedName>
    <definedName name="Scheduled_Extra_Payments" localSheetId="4">#REF!</definedName>
    <definedName name="Scheduled_Extra_Payments">#REF!</definedName>
    <definedName name="Scheduled_Interest_Rate" localSheetId="3">#REF!</definedName>
    <definedName name="Scheduled_Interest_Rate" localSheetId="5">#REF!</definedName>
    <definedName name="Scheduled_Interest_Rate" localSheetId="4">#REF!</definedName>
    <definedName name="Scheduled_Interest_Rate">#REF!</definedName>
    <definedName name="Scheduled_Monthly_Payment" localSheetId="3">#REF!</definedName>
    <definedName name="Scheduled_Monthly_Payment" localSheetId="5">#REF!</definedName>
    <definedName name="Scheduled_Monthly_Payment" localSheetId="4">#REF!</definedName>
    <definedName name="Scheduled_Monthly_Payment">#REF!</definedName>
    <definedName name="SEP_FACTOR" localSheetId="3">#REF!</definedName>
    <definedName name="SEP_FACTOR" localSheetId="5">#REF!</definedName>
    <definedName name="SEP_FACTOR" localSheetId="6">#REF!</definedName>
    <definedName name="SEP_FACTOR" localSheetId="2">#REF!</definedName>
    <definedName name="SEP_FACTOR" localSheetId="4">#REF!</definedName>
    <definedName name="SEP_FACTOR">#REF!</definedName>
    <definedName name="SEPDEM" localSheetId="3">#REF!</definedName>
    <definedName name="SEPDEM" localSheetId="5">#REF!</definedName>
    <definedName name="SEPDEM" localSheetId="6">#REF!</definedName>
    <definedName name="SEPDEM" localSheetId="2">#REF!</definedName>
    <definedName name="SEPDEM" localSheetId="4">#REF!</definedName>
    <definedName name="SEPDEM">#REF!</definedName>
    <definedName name="SEPDEMAND" localSheetId="3">#REF!</definedName>
    <definedName name="SEPDEMAND" localSheetId="5">#REF!</definedName>
    <definedName name="SEPDEMAND" localSheetId="6">#REF!</definedName>
    <definedName name="SEPDEMAND" localSheetId="2">#REF!</definedName>
    <definedName name="SEPDEMAND" localSheetId="4">#REF!</definedName>
    <definedName name="SEPDEMAND">#REF!</definedName>
    <definedName name="SEPENERGY" localSheetId="3">#REF!</definedName>
    <definedName name="SEPENERGY" localSheetId="5">#REF!</definedName>
    <definedName name="SEPENERGY" localSheetId="6">#REF!</definedName>
    <definedName name="SEPENERGY" localSheetId="2">#REF!</definedName>
    <definedName name="SEPENERGY" localSheetId="4">#REF!</definedName>
    <definedName name="SEPENERGY">#REF!</definedName>
    <definedName name="SURVRPT" localSheetId="3">#REF!</definedName>
    <definedName name="SURVRPT" localSheetId="5">#REF!</definedName>
    <definedName name="SURVRPT" localSheetId="6">#REF!</definedName>
    <definedName name="SURVRPT" localSheetId="2">#REF!</definedName>
    <definedName name="SURVRPT" localSheetId="4">#REF!</definedName>
    <definedName name="SURVRPT">#REF!</definedName>
    <definedName name="TABLE" localSheetId="3">#REF!</definedName>
    <definedName name="TABLE" localSheetId="5">#REF!</definedName>
    <definedName name="TABLE" localSheetId="4">#REF!</definedName>
    <definedName name="TABLE">#REF!</definedName>
    <definedName name="Target" localSheetId="3">#REF!</definedName>
    <definedName name="Target" localSheetId="5">#REF!</definedName>
    <definedName name="Target" localSheetId="4">#REF!</definedName>
    <definedName name="Target">#REF!</definedName>
    <definedName name="TBRR" localSheetId="3">#REF!</definedName>
    <definedName name="TBRR" localSheetId="5">#REF!</definedName>
    <definedName name="TBRR" localSheetId="6">#REF!</definedName>
    <definedName name="TBRR" localSheetId="2">#REF!</definedName>
    <definedName name="TBRR" localSheetId="4">#REF!</definedName>
    <definedName name="TBRR">#REF!</definedName>
    <definedName name="TBRRBUD" localSheetId="3">#REF!</definedName>
    <definedName name="TBRRBUD" localSheetId="5">#REF!</definedName>
    <definedName name="TBRRBUD" localSheetId="6">#REF!</definedName>
    <definedName name="TBRRBUD" localSheetId="2">#REF!</definedName>
    <definedName name="TBRRBUD" localSheetId="4">#REF!</definedName>
    <definedName name="TBRRBUD">#REF!</definedName>
    <definedName name="TEFIS" localSheetId="3">#REF!</definedName>
    <definedName name="TEFIS" localSheetId="5">#REF!</definedName>
    <definedName name="TEFIS" localSheetId="4">#REF!</definedName>
    <definedName name="TEFIS">#REF!</definedName>
    <definedName name="three" localSheetId="3">#REF!</definedName>
    <definedName name="three" localSheetId="5">#REF!</definedName>
    <definedName name="three" localSheetId="4">#REF!</definedName>
    <definedName name="three">#REF!</definedName>
    <definedName name="Tolerance" localSheetId="3">#REF!</definedName>
    <definedName name="Tolerance" localSheetId="5">#REF!</definedName>
    <definedName name="Tolerance" localSheetId="7">#REF!</definedName>
    <definedName name="Tolerance" localSheetId="4">#REF!</definedName>
    <definedName name="Tolerance">#REF!</definedName>
    <definedName name="Total_Emissions" localSheetId="3">#REF!</definedName>
    <definedName name="Total_Emissions" localSheetId="5">#REF!</definedName>
    <definedName name="Total_Emissions" localSheetId="6">#REF!</definedName>
    <definedName name="Total_Emissions" localSheetId="2">#REF!</definedName>
    <definedName name="Total_Emissions" localSheetId="4">#REF!</definedName>
    <definedName name="Total_Emissions">#REF!</definedName>
    <definedName name="Total_Interest" localSheetId="3">#REF!</definedName>
    <definedName name="Total_Interest" localSheetId="5">#REF!</definedName>
    <definedName name="Total_Interest" localSheetId="4">#REF!</definedName>
    <definedName name="Total_Interest">#REF!</definedName>
    <definedName name="Total_Pay" localSheetId="3">#REF!</definedName>
    <definedName name="Total_Pay" localSheetId="5">#REF!</definedName>
    <definedName name="Total_Pay" localSheetId="4">#REF!</definedName>
    <definedName name="Total_Pay">#REF!</definedName>
    <definedName name="Total_Payment" localSheetId="3">Scheduled_Payment+Extra_Payment</definedName>
    <definedName name="Total_Payment" localSheetId="5">Scheduled_Payment+Extra_Payment</definedName>
    <definedName name="Total_Payment" localSheetId="7">Scheduled_Payment+Extra_Payment</definedName>
    <definedName name="Total_Payment" localSheetId="6">Scheduled_Payment+Extra_Payment</definedName>
    <definedName name="Total_Payment" localSheetId="2">Scheduled_Payment+Extra_Payment</definedName>
    <definedName name="Total_Payment" localSheetId="4">Scheduled_Payment+Extra_Payment</definedName>
    <definedName name="Total_Payment">Scheduled_Payment+Extra_Payment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UNBILD_REV_BUD" localSheetId="3">#REF!</definedName>
    <definedName name="UNBILD_REV_BUD" localSheetId="5">#REF!</definedName>
    <definedName name="UNBILD_REV_BUD" localSheetId="7">#REF!</definedName>
    <definedName name="UNBILD_REV_BUD" localSheetId="4">#REF!</definedName>
    <definedName name="UNBILD_REV_BUD">#REF!</definedName>
    <definedName name="UNBILLED" localSheetId="3">#REF!</definedName>
    <definedName name="UNBILLED" localSheetId="5">#REF!</definedName>
    <definedName name="UNBILLED" localSheetId="4">#REF!</definedName>
    <definedName name="UNBILLED">#REF!</definedName>
    <definedName name="UNBILLED_REVBUD" localSheetId="3">#REF!</definedName>
    <definedName name="UNBILLED_REVBUD" localSheetId="5">#REF!</definedName>
    <definedName name="UNBILLED_REVBUD" localSheetId="4">#REF!</definedName>
    <definedName name="UNBILLED_REVBUD">#REF!</definedName>
    <definedName name="UPDATED" localSheetId="3">#REF!</definedName>
    <definedName name="UPDATED" localSheetId="5">#REF!</definedName>
    <definedName name="UPDATED" localSheetId="7">#REF!</definedName>
    <definedName name="UPDATED" localSheetId="4">#REF!</definedName>
    <definedName name="UPDATED">#REF!</definedName>
    <definedName name="Values_Entered" localSheetId="3">IF('Alliance Staff IRR No. 5 and 35'!Loan_Amount*'Alliance Staff IRR No. 5 and 35'!Interest_Rate*'Alliance Staff IRR No. 5 and 35'!Loan_Years*'Alliance Staff IRR No. 5 and 35'!Loan_Start&gt;0,1,0)</definedName>
    <definedName name="Values_Entered" localSheetId="5">IF('Brightmark - Staff IRR No. 34'!Loan_Amount*'Brightmark - Staff IRR No. 34'!Interest_Rate*'Brightmark - Staff IRR No. 34'!Loan_Years*'Brightmark - Staff IRR No. 34'!Loan_Start&gt;0,1,0)</definedName>
    <definedName name="Values_Entered" localSheetId="7">IF(Loan_Amount*Interest_Rate*Loan_Years*Loan_Start&gt;0,1,0)</definedName>
    <definedName name="Values_Entered" localSheetId="2">IF(Loan_Amount*Interest_Rate*Loan_Years*Loan_Start&gt;0,1,0)</definedName>
    <definedName name="Values_Entered" localSheetId="4">IF('New River RNG Depr Correction'!Loan_Amount*'New River RNG Depr Correction'!Interest_Rate*'New River RNG Depr Correction'!Loan_Years*'New River RNG Depr Correction'!Loan_Start&gt;0,1,0)</definedName>
    <definedName name="Values_Entered">IF(Loan_Amount*Interest_Rate*Loan_Years*Loan_Start&gt;0,1,0)</definedName>
    <definedName name="wert" localSheetId="3">#REF!</definedName>
    <definedName name="wert" localSheetId="5">#REF!</definedName>
    <definedName name="wert" localSheetId="7">#REF!</definedName>
    <definedName name="wert" localSheetId="4">#REF!</definedName>
    <definedName name="wert">#REF!</definedName>
    <definedName name="What" localSheetId="3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5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7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localSheetId="4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at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HOLESALE" localSheetId="3">#REF!</definedName>
    <definedName name="WHOLESALE" localSheetId="5">#REF!</definedName>
    <definedName name="WHOLESALE" localSheetId="7">#REF!</definedName>
    <definedName name="WHOLESALE" localSheetId="6">#REF!</definedName>
    <definedName name="WHOLESALE" localSheetId="2">#REF!</definedName>
    <definedName name="WHOLESALE" localSheetId="4">#REF!</definedName>
    <definedName name="WHOLESALE">#REF!</definedName>
    <definedName name="WKSHEET3" localSheetId="3">#REF!</definedName>
    <definedName name="WKSHEET3" localSheetId="5">#REF!</definedName>
    <definedName name="WKSHEET3" localSheetId="4">#REF!</definedName>
    <definedName name="WKSHEET3">#REF!</definedName>
    <definedName name="WOR_APR" localSheetId="3">#REF!</definedName>
    <definedName name="WOR_APR" localSheetId="5">#REF!</definedName>
    <definedName name="WOR_APR" localSheetId="7">#REF!</definedName>
    <definedName name="WOR_APR" localSheetId="4">#REF!</definedName>
    <definedName name="WOR_APR">#REF!</definedName>
    <definedName name="WOR_AUG" localSheetId="3">#REF!</definedName>
    <definedName name="WOR_AUG" localSheetId="5">#REF!</definedName>
    <definedName name="WOR_AUG" localSheetId="7">#REF!</definedName>
    <definedName name="WOR_AUG" localSheetId="4">#REF!</definedName>
    <definedName name="WOR_AUG">#REF!</definedName>
    <definedName name="WOR_DEC" localSheetId="3">#REF!</definedName>
    <definedName name="WOR_DEC" localSheetId="5">#REF!</definedName>
    <definedName name="WOR_DEC" localSheetId="7">#REF!</definedName>
    <definedName name="WOR_DEC" localSheetId="4">#REF!</definedName>
    <definedName name="WOR_DEC">#REF!</definedName>
    <definedName name="WOR_EST_CHARGE_TYPE" localSheetId="3">#REF!</definedName>
    <definedName name="WOR_EST_CHARGE_TYPE" localSheetId="5">#REF!</definedName>
    <definedName name="WOR_EST_CHARGE_TYPE" localSheetId="7">#REF!</definedName>
    <definedName name="WOR_EST_CHARGE_TYPE" localSheetId="4">#REF!</definedName>
    <definedName name="WOR_EST_CHARGE_TYPE">#REF!</definedName>
    <definedName name="WOR_FEB" localSheetId="3">#REF!</definedName>
    <definedName name="WOR_FEB" localSheetId="5">#REF!</definedName>
    <definedName name="WOR_FEB" localSheetId="7">#REF!</definedName>
    <definedName name="WOR_FEB" localSheetId="4">#REF!</definedName>
    <definedName name="WOR_FEB">#REF!</definedName>
    <definedName name="WOR_JAN" localSheetId="3">#REF!</definedName>
    <definedName name="WOR_JAN" localSheetId="5">#REF!</definedName>
    <definedName name="WOR_JAN" localSheetId="7">#REF!</definedName>
    <definedName name="WOR_JAN" localSheetId="4">#REF!</definedName>
    <definedName name="WOR_JAN">#REF!</definedName>
    <definedName name="WOR_JUL" localSheetId="3">#REF!</definedName>
    <definedName name="WOR_JUL" localSheetId="5">#REF!</definedName>
    <definedName name="WOR_JUL" localSheetId="7">#REF!</definedName>
    <definedName name="WOR_JUL" localSheetId="4">#REF!</definedName>
    <definedName name="WOR_JUL">#REF!</definedName>
    <definedName name="WOR_JUN" localSheetId="3">#REF!</definedName>
    <definedName name="WOR_JUN" localSheetId="5">#REF!</definedName>
    <definedName name="WOR_JUN" localSheetId="7">#REF!</definedName>
    <definedName name="WOR_JUN" localSheetId="4">#REF!</definedName>
    <definedName name="WOR_JUN">#REF!</definedName>
    <definedName name="WOR_MAR" localSheetId="3">#REF!</definedName>
    <definedName name="WOR_MAR" localSheetId="5">#REF!</definedName>
    <definedName name="WOR_MAR" localSheetId="7">#REF!</definedName>
    <definedName name="WOR_MAR" localSheetId="4">#REF!</definedName>
    <definedName name="WOR_MAR">#REF!</definedName>
    <definedName name="WOR_MAY" localSheetId="3">#REF!</definedName>
    <definedName name="WOR_MAY" localSheetId="5">#REF!</definedName>
    <definedName name="WOR_MAY" localSheetId="7">#REF!</definedName>
    <definedName name="WOR_MAY" localSheetId="4">#REF!</definedName>
    <definedName name="WOR_MAY">#REF!</definedName>
    <definedName name="WOR_NOV" localSheetId="3">#REF!</definedName>
    <definedName name="WOR_NOV" localSheetId="5">#REF!</definedName>
    <definedName name="WOR_NOV" localSheetId="7">#REF!</definedName>
    <definedName name="WOR_NOV" localSheetId="4">#REF!</definedName>
    <definedName name="WOR_NOV">#REF!</definedName>
    <definedName name="WOR_OCT" localSheetId="3">#REF!</definedName>
    <definedName name="WOR_OCT" localSheetId="5">#REF!</definedName>
    <definedName name="WOR_OCT" localSheetId="7">#REF!</definedName>
    <definedName name="WOR_OCT" localSheetId="4">#REF!</definedName>
    <definedName name="WOR_OCT">#REF!</definedName>
    <definedName name="WOR_PROJECT_DESCRIPTION" localSheetId="3">#REF!</definedName>
    <definedName name="WOR_PROJECT_DESCRIPTION" localSheetId="5">#REF!</definedName>
    <definedName name="WOR_PROJECT_DESCRIPTION" localSheetId="7">#REF!</definedName>
    <definedName name="WOR_PROJECT_DESCRIPTION" localSheetId="4">#REF!</definedName>
    <definedName name="WOR_PROJECT_DESCRIPTION">#REF!</definedName>
    <definedName name="WOR_SEP" localSheetId="3">#REF!</definedName>
    <definedName name="WOR_SEP" localSheetId="5">#REF!</definedName>
    <definedName name="WOR_SEP" localSheetId="7">#REF!</definedName>
    <definedName name="WOR_SEP" localSheetId="4">#REF!</definedName>
    <definedName name="WOR_SEP">#REF!</definedName>
    <definedName name="WOR_TOTAL" localSheetId="3">#REF!</definedName>
    <definedName name="WOR_TOTAL" localSheetId="5">#REF!</definedName>
    <definedName name="WOR_TOTAL" localSheetId="7">#REF!</definedName>
    <definedName name="WOR_TOTAL" localSheetId="4">#REF!</definedName>
    <definedName name="WOR_TOTAL">#REF!</definedName>
    <definedName name="WOR_YEAR" localSheetId="3">#REF!</definedName>
    <definedName name="WOR_YEAR" localSheetId="5">#REF!</definedName>
    <definedName name="WOR_YEAR" localSheetId="7">#REF!</definedName>
    <definedName name="WOR_YEAR" localSheetId="4">#REF!</definedName>
    <definedName name="WOR_YEAR">#REF!</definedName>
    <definedName name="WORK_CM" localSheetId="3">#REF!</definedName>
    <definedName name="WORK_CM" localSheetId="5">#REF!</definedName>
    <definedName name="WORK_CM" localSheetId="7">#REF!</definedName>
    <definedName name="WORK_CM" localSheetId="4">#REF!</definedName>
    <definedName name="WORK_CM">#REF!</definedName>
    <definedName name="WORK_CM_YTD" localSheetId="3">#REF!</definedName>
    <definedName name="WORK_CM_YTD" localSheetId="5">#REF!</definedName>
    <definedName name="WORK_CM_YTD" localSheetId="7">#REF!</definedName>
    <definedName name="WORK_CM_YTD" localSheetId="4">#REF!</definedName>
    <definedName name="WORK_CM_YTD">#REF!</definedName>
    <definedName name="WORK_FP_GROUP" localSheetId="3">#REF!</definedName>
    <definedName name="WORK_FP_GROUP" localSheetId="5">#REF!</definedName>
    <definedName name="WORK_FP_GROUP" localSheetId="7">#REF!</definedName>
    <definedName name="WORK_FP_GROUP" localSheetId="4">#REF!</definedName>
    <definedName name="WORK_FP_GROUP">#REF!</definedName>
    <definedName name="WORK_MTD" localSheetId="3">#REF!</definedName>
    <definedName name="WORK_MTD" localSheetId="5">#REF!</definedName>
    <definedName name="WORK_MTD" localSheetId="7">#REF!</definedName>
    <definedName name="WORK_MTD" localSheetId="4">#REF!</definedName>
    <definedName name="WORK_MTD">#REF!</definedName>
    <definedName name="WORK_PROJECT_DESCRIPTION" localSheetId="3">#REF!</definedName>
    <definedName name="WORK_PROJECT_DESCRIPTION" localSheetId="5">#REF!</definedName>
    <definedName name="WORK_PROJECT_DESCRIPTION" localSheetId="7">#REF!</definedName>
    <definedName name="WORK_PROJECT_DESCRIPTION" localSheetId="4">#REF!</definedName>
    <definedName name="WORK_PROJECT_DESCRIPTION">#REF!</definedName>
    <definedName name="WORK_QTD" localSheetId="3">#REF!</definedName>
    <definedName name="WORK_QTD" localSheetId="5">#REF!</definedName>
    <definedName name="WORK_QTD" localSheetId="7">#REF!</definedName>
    <definedName name="WORK_QTD" localSheetId="4">#REF!</definedName>
    <definedName name="WORK_QTD">#REF!</definedName>
    <definedName name="WORK_SUMMARY_PROJECT_DESCRIPTION" localSheetId="3">#REF!</definedName>
    <definedName name="WORK_SUMMARY_PROJECT_DESCRIPTION" localSheetId="5">#REF!</definedName>
    <definedName name="WORK_SUMMARY_PROJECT_DESCRIPTION" localSheetId="7">#REF!</definedName>
    <definedName name="WORK_SUMMARY_PROJECT_DESCRIPTION" localSheetId="4">#REF!</definedName>
    <definedName name="WORK_SUMMARY_PROJECT_DESCRIPTION">#REF!</definedName>
    <definedName name="WORK_TOTAL" localSheetId="3">#REF!</definedName>
    <definedName name="WORK_TOTAL" localSheetId="5">#REF!</definedName>
    <definedName name="WORK_TOTAL" localSheetId="7">#REF!</definedName>
    <definedName name="WORK_TOTAL" localSheetId="4">#REF!</definedName>
    <definedName name="WORK_TOTAL">#REF!</definedName>
    <definedName name="WORK_WO_GROUP" localSheetId="3">#REF!</definedName>
    <definedName name="WORK_WO_GROUP" localSheetId="5">#REF!</definedName>
    <definedName name="WORK_WO_GROUP" localSheetId="7">#REF!</definedName>
    <definedName name="WORK_WO_GROUP" localSheetId="4">#REF!</definedName>
    <definedName name="WORK_WO_GROUP">#REF!</definedName>
    <definedName name="WORK_YEAR" localSheetId="3">#REF!</definedName>
    <definedName name="WORK_YEAR" localSheetId="5">#REF!</definedName>
    <definedName name="WORK_YEAR" localSheetId="7">#REF!</definedName>
    <definedName name="WORK_YEAR" localSheetId="4">#REF!</definedName>
    <definedName name="WORK_YEAR">#REF!</definedName>
    <definedName name="WORK_YTD" localSheetId="3">#REF!</definedName>
    <definedName name="WORK_YTD" localSheetId="5">#REF!</definedName>
    <definedName name="WORK_YTD" localSheetId="7">#REF!</definedName>
    <definedName name="WORK_YTD" localSheetId="4">#REF!</definedName>
    <definedName name="WORK_YTD">#REF!</definedName>
    <definedName name="WPFORM421P" localSheetId="3">#REF!</definedName>
    <definedName name="WPFORM421P" localSheetId="5">#REF!</definedName>
    <definedName name="WPFORM421P" localSheetId="6">#REF!</definedName>
    <definedName name="WPFORM421P" localSheetId="2">#REF!</definedName>
    <definedName name="WPFORM421P" localSheetId="4">#REF!</definedName>
    <definedName name="WPFORM421P">#REF!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Worksheets." localSheetId="3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5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7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localSheetId="4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Benefits." localSheetId="3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5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7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2" hidden="1">{"Benefits Summary",#N/A,FALSE,"Benefits Info without WC Amount";"Medical and Dental Costs",#N/A,FALSE,"Benefits Info without WC Amount";"Workers' Compensation",#N/A,FALSE,"Benefits Info without WC Amount"}</definedName>
    <definedName name="wrn.Benefits." localSheetId="4" hidden="1">{"Benefits Summary",#N/A,FALSE,"Benefits Info without WC Amount";"Medical and Dental Costs",#N/A,FALSE,"Benefits Info without WC Amount";"Workers' Compensation",#N/A,FALSE,"Benefits Info without WC Amount"}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Calculation._.Reports." localSheetId="3" hidden="1">{#N/A,#N/A,FALSE,"O&amp;M Costs";#N/A,#N/A,FALSE,"Energy Price"}</definedName>
    <definedName name="wrn.Calculation._.Reports." localSheetId="5" hidden="1">{#N/A,#N/A,FALSE,"O&amp;M Costs";#N/A,#N/A,FALSE,"Energy Price"}</definedName>
    <definedName name="wrn.Calculation._.Reports." localSheetId="7" hidden="1">{#N/A,#N/A,FALSE,"O&amp;M Costs";#N/A,#N/A,FALSE,"Energy Price"}</definedName>
    <definedName name="wrn.Calculation._.Reports." localSheetId="2" hidden="1">{#N/A,#N/A,FALSE,"O&amp;M Costs";#N/A,#N/A,FALSE,"Energy Price"}</definedName>
    <definedName name="wrn.Calculation._.Reports." localSheetId="4" hidden="1">{#N/A,#N/A,FALSE,"O&amp;M Costs";#N/A,#N/A,FALSE,"Energy Price"}</definedName>
    <definedName name="wrn.Calculation._.Reports." hidden="1">{#N/A,#N/A,FALSE,"O&amp;M Costs";#N/A,#N/A,FALSE,"Energy Price"}</definedName>
    <definedName name="wrn.directors." localSheetId="3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5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7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2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localSheetId="4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directors." hidden="1">{"systemytd98",#N/A,FALSE,"system";"mpytd98",#N/A,FALSE,"mp";"peytd98",#N/A,FALSE,"pe";"wpytd98",#N/A,FALSE,"wp";"aesytd98",#N/A,FALSE,"aes";"aypytd98",#N/A,FALSE,"ayp";"system12mos98",#N/A,FALSE,"system";"mp12mos98",#N/A,FALSE,"mp";"pe12mos98",#N/A,FALSE,"pe";"wp12mos98",#N/A,FALSE,"wp";"aes12mos98",#N/A,FALSE,"aes";"ayp12mos98",#N/A,FALSE,"ayp";"systemytd97",#N/A,FALSE,"system";"mpytd97",#N/A,FALSE,"mp";"peytd97",#N/A,FALSE,"pe";"wpytd97",#N/A,FALSE,"wp";"aesytd97",#N/A,FALSE,"aes";"aypytd97",#N/A,FALSE,"ayp";"system12mos97",#N/A,FALSE,"system";"mp12mos97",#N/A,FALSE,"mp";"pe12mos97",#N/A,FALSE,"pe";"wp12mos97",#N/A,FALSE,"wp";"aes12mos97",#N/A,FALSE,"aes";"ayp12mos97",#N/A,FALSE,"ayp"}</definedName>
    <definedName name="wrn.Input._.Reports." localSheetId="3" hidden="1">{#N/A,#N/A,FALSE,"Input Sheet";#N/A,#N/A,FALSE,"Capital Estimate";#N/A,#N/A,FALSE,"$1998 PDC's"}</definedName>
    <definedName name="wrn.Input._.Reports." localSheetId="5" hidden="1">{#N/A,#N/A,FALSE,"Input Sheet";#N/A,#N/A,FALSE,"Capital Estimate";#N/A,#N/A,FALSE,"$1998 PDC's"}</definedName>
    <definedName name="wrn.Input._.Reports." localSheetId="7" hidden="1">{#N/A,#N/A,FALSE,"Input Sheet";#N/A,#N/A,FALSE,"Capital Estimate";#N/A,#N/A,FALSE,"$1998 PDC's"}</definedName>
    <definedName name="wrn.Input._.Reports." localSheetId="2" hidden="1">{#N/A,#N/A,FALSE,"Input Sheet";#N/A,#N/A,FALSE,"Capital Estimate";#N/A,#N/A,FALSE,"$1998 PDC's"}</definedName>
    <definedName name="wrn.Input._.Reports." localSheetId="4" hidden="1">{#N/A,#N/A,FALSE,"Input Sheet";#N/A,#N/A,FALSE,"Capital Estimate";#N/A,#N/A,FALSE,"$1998 PDC's"}</definedName>
    <definedName name="wrn.Input._.Reports." hidden="1">{#N/A,#N/A,FALSE,"Input Sheet";#N/A,#N/A,FALSE,"Capital Estimate";#N/A,#N/A,FALSE,"$1998 PDC's"}</definedName>
    <definedName name="wrn.Output._.Reports." localSheetId="3" hidden="1">{#N/A,#N/A,FALSE,"Earnings Impact";#N/A,#N/A,FALSE,"Cash  Flow";#N/A,#N/A,FALSE,"Assumptions Summary"}</definedName>
    <definedName name="wrn.Output._.Reports." localSheetId="5" hidden="1">{#N/A,#N/A,FALSE,"Earnings Impact";#N/A,#N/A,FALSE,"Cash  Flow";#N/A,#N/A,FALSE,"Assumptions Summary"}</definedName>
    <definedName name="wrn.Output._.Reports." localSheetId="7" hidden="1">{#N/A,#N/A,FALSE,"Earnings Impact";#N/A,#N/A,FALSE,"Cash  Flow";#N/A,#N/A,FALSE,"Assumptions Summary"}</definedName>
    <definedName name="wrn.Output._.Reports." localSheetId="2" hidden="1">{#N/A,#N/A,FALSE,"Earnings Impact";#N/A,#N/A,FALSE,"Cash  Flow";#N/A,#N/A,FALSE,"Assumptions Summary"}</definedName>
    <definedName name="wrn.Output._.Reports." localSheetId="4" hidden="1">{#N/A,#N/A,FALSE,"Earnings Impact";#N/A,#N/A,FALSE,"Cash  Flow";#N/A,#N/A,FALSE,"Assumptions Summary"}</definedName>
    <definedName name="wrn.Output._.Reports." hidden="1">{#N/A,#N/A,FALSE,"Earnings Impact";#N/A,#N/A,FALSE,"Cash  Flow";#N/A,#N/A,FALSE,"Assumptions Summary"}</definedName>
    <definedName name="wrn.Presentation." localSheetId="3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5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7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2" hidden="1">{#N/A,#N/A,TRUE,"Cover";#N/A,#N/A,TRUE,"Assumptions";#N/A,#N/A,TRUE,"Benefits";#N/A,#N/A,TRUE,"Valuation Analysis";#N/A,#N/A,TRUE,"Valuation";#N/A,#N/A,TRUE,"TECO Impact";#N/A,#N/A,TRUE,"Target Impact"}</definedName>
    <definedName name="wrn.Presentation." localSheetId="4" hidden="1">{#N/A,#N/A,TRUE,"Cover";#N/A,#N/A,TRUE,"Assumptions";#N/A,#N/A,TRUE,"Benefits";#N/A,#N/A,TRUE,"Valuation Analysis";#N/A,#N/A,TRUE,"Valuation";#N/A,#N/A,TRUE,"TECO Impact";#N/A,#N/A,TRUE,"Target Impact"}</definedName>
    <definedName name="wrn.Presentation." hidden="1">{#N/A,#N/A,TRUE,"Cover";#N/A,#N/A,TRUE,"Assumptions";#N/A,#N/A,TRUE,"Benefits";#N/A,#N/A,TRUE,"Valuation Analysis";#N/A,#N/A,TRUE,"Valuation";#N/A,#N/A,TRUE,"TECO Impact";#N/A,#N/A,TRUE,"Target Impact"}</definedName>
    <definedName name="wrn.Print._.All._.Pages." localSheetId="3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5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7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2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localSheetId="4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All._.Pages." hidden="1">{#N/A,#N/A,FALSE,"Input Sheet";#N/A,#N/A,FALSE,"Capital Estimate";#N/A,#N/A,FALSE,"Earnings Impact";#N/A,#N/A,FALSE,"Cash  Flow";#N/A,#N/A,FALSE,"Financing Effects";#N/A,#N/A,FALSE,"O&amp;M Costs";#N/A,#N/A,FALSE,"Assets";#N/A,#N/A,FALSE,"Loan";#N/A,#N/A,FALSE,"Taxes";#N/A,#N/A,FALSE,"Energy Price";#N/A,#N/A,FALSE,"Escalation";#N/A,#N/A,FALSE,"Insurance";#N/A,#N/A,FALSE,"$1998 PDC's";#N/A,#N/A,FALSE,"$nominal PDC's";#N/A,#N/A,FALSE,"$nominal IPDC's";#N/A,#N/A,FALSE,"Assumptions Summary"}</definedName>
    <definedName name="wrn.Print._.B._.and._.O." localSheetId="3" hidden="1">{"B&amp;O Print",#N/A,FALSE,"B&amp;O"}</definedName>
    <definedName name="wrn.Print._.B._.and._.O." localSheetId="5" hidden="1">{"B&amp;O Print",#N/A,FALSE,"B&amp;O"}</definedName>
    <definedName name="wrn.Print._.B._.and._.O." localSheetId="7" hidden="1">{"B&amp;O Print",#N/A,FALSE,"B&amp;O"}</definedName>
    <definedName name="wrn.Print._.B._.and._.O." localSheetId="2" hidden="1">{"B&amp;O Print",#N/A,FALSE,"B&amp;O"}</definedName>
    <definedName name="wrn.Print._.B._.and._.O." localSheetId="4" hidden="1">{"B&amp;O Print",#N/A,FALSE,"B&amp;O"}</definedName>
    <definedName name="wrn.Print._.B._.and._.O." hidden="1">{"B&amp;O Print",#N/A,FALSE,"B&amp;O"}</definedName>
    <definedName name="wrn.Print._.Other._.Tax." localSheetId="3" hidden="1">{"OtherTax Print",#N/A,FALSE,"Othertax"}</definedName>
    <definedName name="wrn.Print._.Other._.Tax." localSheetId="5" hidden="1">{"OtherTax Print",#N/A,FALSE,"Othertax"}</definedName>
    <definedName name="wrn.Print._.Other._.Tax." localSheetId="7" hidden="1">{"OtherTax Print",#N/A,FALSE,"Othertax"}</definedName>
    <definedName name="wrn.Print._.Other._.Tax." localSheetId="2" hidden="1">{"OtherTax Print",#N/A,FALSE,"Othertax"}</definedName>
    <definedName name="wrn.Print._.Other._.Tax." localSheetId="4" hidden="1">{"OtherTax Print",#N/A,FALSE,"Othertax"}</definedName>
    <definedName name="wrn.Print._.Other._.Tax." hidden="1">{"OtherTax Print",#N/A,FALSE,"Othertax"}</definedName>
    <definedName name="wrn.Print._.PAGRT." localSheetId="3" hidden="1">{"GRT Print",#N/A,FALSE,"PA GRT"}</definedName>
    <definedName name="wrn.Print._.PAGRT." localSheetId="5" hidden="1">{"GRT Print",#N/A,FALSE,"PA GRT"}</definedName>
    <definedName name="wrn.Print._.PAGRT." localSheetId="7" hidden="1">{"GRT Print",#N/A,FALSE,"PA GRT"}</definedName>
    <definedName name="wrn.Print._.PAGRT." localSheetId="2" hidden="1">{"GRT Print",#N/A,FALSE,"PA GRT"}</definedName>
    <definedName name="wrn.Print._.PAGRT." localSheetId="4" hidden="1">{"GRT Print",#N/A,FALSE,"PA GRT"}</definedName>
    <definedName name="wrn.Print._.PAGRT." hidden="1">{"GRT Print",#N/A,FALSE,"PA GRT"}</definedName>
    <definedName name="wrn.Print._.Subschedule._.I." localSheetId="3" hidden="1">{"Subschedules Print",#N/A,FALSE,"Subschedules"}</definedName>
    <definedName name="wrn.Print._.Subschedule._.I." localSheetId="5" hidden="1">{"Subschedules Print",#N/A,FALSE,"Subschedules"}</definedName>
    <definedName name="wrn.Print._.Subschedule._.I." localSheetId="7" hidden="1">{"Subschedules Print",#N/A,FALSE,"Subschedules"}</definedName>
    <definedName name="wrn.Print._.Subschedule._.I." localSheetId="2" hidden="1">{"Subschedules Print",#N/A,FALSE,"Subschedules"}</definedName>
    <definedName name="wrn.Print._.Subschedule._.I." localSheetId="4" hidden="1">{"Subschedules Print",#N/A,FALSE,"Subschedules"}</definedName>
    <definedName name="wrn.Print._.Subschedule._.I." hidden="1">{"Subschedules Print",#N/A,FALSE,"Subschedules"}</definedName>
    <definedName name="wrn.Print._.WVProp." localSheetId="3" hidden="1">{"WVProp print",#N/A,FALSE,"WVProp"}</definedName>
    <definedName name="wrn.Print._.WVProp." localSheetId="5" hidden="1">{"WVProp print",#N/A,FALSE,"WVProp"}</definedName>
    <definedName name="wrn.Print._.WVProp." localSheetId="7" hidden="1">{"WVProp print",#N/A,FALSE,"WVProp"}</definedName>
    <definedName name="wrn.Print._.WVProp." localSheetId="2" hidden="1">{"WVProp print",#N/A,FALSE,"WVProp"}</definedName>
    <definedName name="wrn.Print._.WVProp." localSheetId="4" hidden="1">{"WVProp print",#N/A,FALSE,"WVProp"}</definedName>
    <definedName name="wrn.Print._.WVProp." hidden="1">{"WVProp print",#N/A,FALSE,"WVProp"}</definedName>
    <definedName name="wrn.PrintBandO." localSheetId="3" hidden="1">{"B&amp;O Print",#N/A,FALSE,"B&amp;O"}</definedName>
    <definedName name="wrn.PrintBandO." localSheetId="5" hidden="1">{"B&amp;O Print",#N/A,FALSE,"B&amp;O"}</definedName>
    <definedName name="wrn.PrintBandO." localSheetId="7" hidden="1">{"B&amp;O Print",#N/A,FALSE,"B&amp;O"}</definedName>
    <definedName name="wrn.PrintBandO." localSheetId="2" hidden="1">{"B&amp;O Print",#N/A,FALSE,"B&amp;O"}</definedName>
    <definedName name="wrn.PrintBandO." localSheetId="4" hidden="1">{"B&amp;O Print",#N/A,FALSE,"B&amp;O"}</definedName>
    <definedName name="wrn.PrintBandO." hidden="1">{"B&amp;O Print",#N/A,FALSE,"B&amp;O"}</definedName>
    <definedName name="wrn.PrintOtherTaxandSSI." localSheetId="3" hidden="1">{"OtherTax Print",#N/A,FALSE,"Othertax";"Subschedules Print",#N/A,FALSE,"Subschedules"}</definedName>
    <definedName name="wrn.PrintOtherTaxandSSI." localSheetId="5" hidden="1">{"OtherTax Print",#N/A,FALSE,"Othertax";"Subschedules Print",#N/A,FALSE,"Subschedules"}</definedName>
    <definedName name="wrn.PrintOtherTaxandSSI." localSheetId="7" hidden="1">{"OtherTax Print",#N/A,FALSE,"Othertax";"Subschedules Print",#N/A,FALSE,"Subschedules"}</definedName>
    <definedName name="wrn.PrintOtherTaxandSSI." localSheetId="2" hidden="1">{"OtherTax Print",#N/A,FALSE,"Othertax";"Subschedules Print",#N/A,FALSE,"Subschedules"}</definedName>
    <definedName name="wrn.PrintOtherTaxandSSI." localSheetId="4" hidden="1">{"OtherTax Print",#N/A,FALSE,"Othertax";"Subschedules Print",#N/A,FALSE,"Subschedules"}</definedName>
    <definedName name="wrn.PrintOtherTaxandSSI." hidden="1">{"OtherTax Print",#N/A,FALSE,"Othertax";"Subschedules Print",#N/A,FALSE,"Subschedules"}</definedName>
    <definedName name="wrn.Rating._.Agency." localSheetId="3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5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7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2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localSheetId="4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Rating._.Agency." hidden="1">{"Cover",#N/A,TRUE,"COVER";"Summary",#N/A,TRUE,"Financial Summary";"Consolidated",#N/A,TRUE,"CONSOL";"Parent",#N/A,TRUE,"ENER P";"Regulated",#N/A,TRUE,"REGULATED";"TEC",#N/A,TRUE,"ELEC";"PGS",#N/A,TRUE,"PGS";"Coal",#N/A,TRUE,"COAL";"TGI",#N/A,TRUE,"Guatemala";"Finance",#N/A,TRUE,"FINANCE";"SeaCoast",#N/A,TRUE,"SeaCoast"}</definedName>
    <definedName name="wrn.STETSON." localSheetId="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5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7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localSheetId="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" localSheetId="3" hidden="1">{"Benefits Summary",#N/A,FALSE,"Benefits Info without WC Amount";"Medical and Dental Costs",#N/A,FALSE,"Benefits Info without WC Amount";"Workers' Compensation",#N/A,FALSE,"Benefits Info without WC Amount"}</definedName>
    <definedName name="x" localSheetId="5" hidden="1">{"Benefits Summary",#N/A,FALSE,"Benefits Info without WC Amount";"Medical and Dental Costs",#N/A,FALSE,"Benefits Info without WC Amount";"Workers' Compensation",#N/A,FALSE,"Benefits Info without WC Amount"}</definedName>
    <definedName name="x" localSheetId="7" hidden="1">{"Benefits Summary",#N/A,FALSE,"Benefits Info without WC Amount";"Medical and Dental Costs",#N/A,FALSE,"Benefits Info without WC Amount";"Workers' Compensation",#N/A,FALSE,"Benefits Info without WC Amount"}</definedName>
    <definedName name="x" localSheetId="2" hidden="1">{"Benefits Summary",#N/A,FALSE,"Benefits Info without WC Amount";"Medical and Dental Costs",#N/A,FALSE,"Benefits Info without WC Amount";"Workers' Compensation",#N/A,FALSE,"Benefits Info without WC Amount"}</definedName>
    <definedName name="x" localSheetId="4" hidden="1">{"Benefits Summary",#N/A,FALSE,"Benefits Info without WC Amount";"Medical and Dental Costs",#N/A,FALSE,"Benefits Info without WC Amount";"Workers' Compensation",#N/A,FALSE,"Benefits Info without WC Amount"}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xxx" localSheetId="3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5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7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4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y" localSheetId="3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5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7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2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localSheetId="4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YTD_ACT_ACT" localSheetId="3">#REF!</definedName>
    <definedName name="YTD_ACT_ACT" localSheetId="5">#REF!</definedName>
    <definedName name="YTD_ACT_ACT" localSheetId="7">#REF!</definedName>
    <definedName name="YTD_ACT_ACT" localSheetId="4">#REF!</definedName>
    <definedName name="YTD_ACT_ACT">#REF!</definedName>
    <definedName name="YTD_ACT_BUD" localSheetId="3">#REF!</definedName>
    <definedName name="YTD_ACT_BUD" localSheetId="5">#REF!</definedName>
    <definedName name="YTD_ACT_BUD" localSheetId="4">#REF!</definedName>
    <definedName name="YTD_ACT_BUD">#REF!</definedName>
    <definedName name="YTD_BASE_REV" localSheetId="3">#REF!</definedName>
    <definedName name="YTD_BASE_REV" localSheetId="5">#REF!</definedName>
    <definedName name="YTD_BASE_REV" localSheetId="7">#REF!</definedName>
    <definedName name="YTD_BASE_REV" localSheetId="4">#REF!</definedName>
    <definedName name="YTD_BASE_REV">#REF!</definedName>
    <definedName name="YTD_GWH_SALES" localSheetId="3">#REF!</definedName>
    <definedName name="YTD_GWH_SALES" localSheetId="5">#REF!</definedName>
    <definedName name="YTD_GWH_SALES" localSheetId="6">#REF!</definedName>
    <definedName name="YTD_GWH_SALES" localSheetId="2">#REF!</definedName>
    <definedName name="YTD_GWH_SALES" localSheetId="4">#REF!</definedName>
    <definedName name="YTD_GWH_SALES">#REF!</definedName>
    <definedName name="YTD_MISC_REV" localSheetId="3">#REF!</definedName>
    <definedName name="YTD_MISC_REV" localSheetId="5">#REF!</definedName>
    <definedName name="YTD_MISC_REV" localSheetId="4">#REF!</definedName>
    <definedName name="YTD_MISC_REV">#REF!</definedName>
    <definedName name="YTD_OTHR_ELECT_" localSheetId="3">#REF!</definedName>
    <definedName name="YTD_OTHR_ELECT_" localSheetId="5">#REF!</definedName>
    <definedName name="YTD_OTHR_ELECT_" localSheetId="4">#REF!</definedName>
    <definedName name="YTD_OTHR_ELECT_">#REF!</definedName>
    <definedName name="YTD_RENT" localSheetId="3">#REF!</definedName>
    <definedName name="YTD_RENT" localSheetId="5">#REF!</definedName>
    <definedName name="YTD_RENT" localSheetId="4">#REF!</definedName>
    <definedName name="YTD_RENT">#REF!</definedName>
    <definedName name="YTD_RESIDUAL_RE" localSheetId="3">#REF!</definedName>
    <definedName name="YTD_RESIDUAL_RE" localSheetId="5">#REF!</definedName>
    <definedName name="YTD_RESIDUAL_RE" localSheetId="4">#REF!</definedName>
    <definedName name="YTD_RESIDUAL_RE">#REF!</definedName>
    <definedName name="YTDACTTBRR" localSheetId="3">#REF!</definedName>
    <definedName name="YTDACTTBRR" localSheetId="5">#REF!</definedName>
    <definedName name="YTDACTTBRR" localSheetId="4">#REF!</definedName>
    <definedName name="YTDACTTBRR">#REF!</definedName>
    <definedName name="YTDBUDTBRR" localSheetId="3">#REF!</definedName>
    <definedName name="YTDBUDTBRR" localSheetId="5">#REF!</definedName>
    <definedName name="YTDBUDTBRR" localSheetId="4">#REF!</definedName>
    <definedName name="YTDBUDTBRR">#REF!</definedName>
    <definedName name="YTDOOR" localSheetId="3">#REF!</definedName>
    <definedName name="YTDOOR" localSheetId="5">#REF!</definedName>
    <definedName name="YTDOOR" localSheetId="4">#REF!</definedName>
    <definedName name="YTDOOR">#REF!</definedName>
    <definedName name="Z_23F18827_7997_11D6_8750_00508BD3B3BA_.wvu.Cols" localSheetId="3" hidden="1">#REF!,#REF!</definedName>
    <definedName name="Z_23F18827_7997_11D6_8750_00508BD3B3BA_.wvu.Cols" localSheetId="5" hidden="1">#REF!,#REF!</definedName>
    <definedName name="Z_23F18827_7997_11D6_8750_00508BD3B3BA_.wvu.Cols" localSheetId="7" hidden="1">#REF!,#REF!</definedName>
    <definedName name="Z_23F18827_7997_11D6_8750_00508BD3B3BA_.wvu.Cols" localSheetId="4" hidden="1">#REF!,#REF!</definedName>
    <definedName name="Z_23F18827_7997_11D6_8750_00508BD3B3BA_.wvu.Cols" hidden="1">#REF!,#REF!</definedName>
    <definedName name="Z_23F18827_7997_11D6_8750_00508BD3B3BA_.wvu.PrintArea" localSheetId="3" hidden="1">#REF!</definedName>
    <definedName name="Z_23F18827_7997_11D6_8750_00508BD3B3BA_.wvu.PrintArea" localSheetId="5" hidden="1">#REF!</definedName>
    <definedName name="Z_23F18827_7997_11D6_8750_00508BD3B3BA_.wvu.PrintArea" localSheetId="7" hidden="1">#REF!</definedName>
    <definedName name="Z_23F18827_7997_11D6_8750_00508BD3B3BA_.wvu.PrintArea" localSheetId="4" hidden="1">#REF!</definedName>
    <definedName name="Z_23F18827_7997_11D6_8750_00508BD3B3BA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L5" i="1"/>
  <c r="K19" i="1"/>
  <c r="K20" i="1"/>
  <c r="K21" i="1"/>
  <c r="K22" i="1"/>
  <c r="K12" i="1"/>
  <c r="K13" i="1"/>
  <c r="K14" i="1"/>
  <c r="K43" i="1"/>
  <c r="K44" i="1"/>
  <c r="K58" i="1"/>
  <c r="K57" i="1"/>
  <c r="K59" i="1" s="1"/>
  <c r="K56" i="1"/>
  <c r="K55" i="1"/>
  <c r="K52" i="1"/>
  <c r="K51" i="1"/>
  <c r="K50" i="1"/>
  <c r="K49" i="1"/>
  <c r="K48" i="1"/>
  <c r="K53" i="1" s="1"/>
  <c r="K45" i="1"/>
  <c r="K42" i="1"/>
  <c r="K46" i="1" s="1"/>
  <c r="K27" i="1"/>
  <c r="K26" i="1"/>
  <c r="K25" i="1"/>
  <c r="K24" i="1"/>
  <c r="K18" i="1"/>
  <c r="K17" i="1"/>
  <c r="K11" i="1"/>
  <c r="K88" i="1" l="1"/>
  <c r="I88" i="1"/>
  <c r="H88" i="1"/>
  <c r="G88" i="1"/>
  <c r="F88" i="1"/>
  <c r="E88" i="1"/>
  <c r="D88" i="1"/>
  <c r="K87" i="1"/>
  <c r="I87" i="1"/>
  <c r="H87" i="1"/>
  <c r="G87" i="1"/>
  <c r="F87" i="1"/>
  <c r="F89" i="1" s="1"/>
  <c r="E87" i="1"/>
  <c r="D87" i="1"/>
  <c r="K86" i="1"/>
  <c r="I86" i="1"/>
  <c r="H86" i="1"/>
  <c r="G86" i="1"/>
  <c r="F86" i="1"/>
  <c r="E86" i="1"/>
  <c r="D86" i="1"/>
  <c r="K85" i="1"/>
  <c r="I85" i="1"/>
  <c r="H85" i="1"/>
  <c r="G85" i="1"/>
  <c r="F85" i="1"/>
  <c r="E85" i="1"/>
  <c r="D85" i="1"/>
  <c r="K82" i="1"/>
  <c r="I82" i="1"/>
  <c r="H82" i="1"/>
  <c r="G82" i="1"/>
  <c r="F82" i="1"/>
  <c r="E82" i="1"/>
  <c r="D82" i="1"/>
  <c r="K81" i="1"/>
  <c r="I81" i="1"/>
  <c r="H81" i="1"/>
  <c r="G81" i="1"/>
  <c r="F81" i="1"/>
  <c r="E81" i="1"/>
  <c r="D81" i="1"/>
  <c r="K80" i="1"/>
  <c r="I80" i="1"/>
  <c r="H80" i="1"/>
  <c r="G80" i="1"/>
  <c r="F80" i="1"/>
  <c r="E80" i="1"/>
  <c r="D80" i="1"/>
  <c r="K79" i="1"/>
  <c r="I79" i="1"/>
  <c r="H79" i="1"/>
  <c r="G79" i="1"/>
  <c r="F79" i="1"/>
  <c r="F83" i="1" s="1"/>
  <c r="E79" i="1"/>
  <c r="D79" i="1"/>
  <c r="D83" i="1" s="1"/>
  <c r="K78" i="1"/>
  <c r="I78" i="1"/>
  <c r="H78" i="1"/>
  <c r="G78" i="1"/>
  <c r="G83" i="1" s="1"/>
  <c r="F78" i="1"/>
  <c r="E78" i="1"/>
  <c r="E83" i="1" s="1"/>
  <c r="D78" i="1"/>
  <c r="K75" i="1"/>
  <c r="I75" i="1"/>
  <c r="H75" i="1"/>
  <c r="G75" i="1"/>
  <c r="F75" i="1"/>
  <c r="E75" i="1"/>
  <c r="D75" i="1"/>
  <c r="K74" i="1"/>
  <c r="I74" i="1"/>
  <c r="H74" i="1"/>
  <c r="G74" i="1"/>
  <c r="F74" i="1"/>
  <c r="E74" i="1"/>
  <c r="D74" i="1"/>
  <c r="K73" i="1"/>
  <c r="I73" i="1"/>
  <c r="H73" i="1"/>
  <c r="H76" i="1" s="1"/>
  <c r="H91" i="1" s="1"/>
  <c r="G73" i="1"/>
  <c r="G76" i="1" s="1"/>
  <c r="F73" i="1"/>
  <c r="E73" i="1"/>
  <c r="D73" i="1"/>
  <c r="K72" i="1"/>
  <c r="I72" i="1"/>
  <c r="I76" i="1" s="1"/>
  <c r="H72" i="1"/>
  <c r="G72" i="1"/>
  <c r="F72" i="1"/>
  <c r="E72" i="1"/>
  <c r="E76" i="1" s="1"/>
  <c r="D72" i="1"/>
  <c r="H89" i="1"/>
  <c r="E89" i="1"/>
  <c r="D89" i="1"/>
  <c r="H83" i="1"/>
  <c r="F76" i="1"/>
  <c r="H56" i="1"/>
  <c r="G56" i="1"/>
  <c r="I56" i="1" s="1"/>
  <c r="E56" i="1"/>
  <c r="D56" i="1"/>
  <c r="H55" i="1"/>
  <c r="H59" i="1" s="1"/>
  <c r="G55" i="1"/>
  <c r="E55" i="1"/>
  <c r="D55" i="1"/>
  <c r="H48" i="1"/>
  <c r="G48" i="1"/>
  <c r="E48" i="1"/>
  <c r="D48" i="1"/>
  <c r="L48" i="1" s="1"/>
  <c r="H43" i="1"/>
  <c r="G43" i="1"/>
  <c r="I43" i="1" s="1"/>
  <c r="E43" i="1"/>
  <c r="E46" i="1" s="1"/>
  <c r="D43" i="1"/>
  <c r="H42" i="1"/>
  <c r="L42" i="1" s="1"/>
  <c r="G42" i="1"/>
  <c r="E42" i="1"/>
  <c r="D42" i="1"/>
  <c r="F59" i="1"/>
  <c r="L58" i="1"/>
  <c r="I58" i="1"/>
  <c r="J58" i="1" s="1"/>
  <c r="L57" i="1"/>
  <c r="I57" i="1"/>
  <c r="J57" i="1" s="1"/>
  <c r="E53" i="1"/>
  <c r="H52" i="1"/>
  <c r="G52" i="1"/>
  <c r="I52" i="1" s="1"/>
  <c r="J52" i="1" s="1"/>
  <c r="F52" i="1"/>
  <c r="F53" i="1" s="1"/>
  <c r="E52" i="1"/>
  <c r="D52" i="1"/>
  <c r="L52" i="1" s="1"/>
  <c r="L51" i="1"/>
  <c r="J51" i="1"/>
  <c r="I51" i="1"/>
  <c r="H50" i="1"/>
  <c r="G50" i="1"/>
  <c r="G53" i="1" s="1"/>
  <c r="E50" i="1"/>
  <c r="D50" i="1"/>
  <c r="L50" i="1" s="1"/>
  <c r="L49" i="1"/>
  <c r="J49" i="1" s="1"/>
  <c r="I49" i="1"/>
  <c r="I48" i="1"/>
  <c r="F46" i="1"/>
  <c r="F61" i="1" s="1"/>
  <c r="I45" i="1"/>
  <c r="H45" i="1"/>
  <c r="L45" i="1" s="1"/>
  <c r="G45" i="1"/>
  <c r="E45" i="1"/>
  <c r="D45" i="1"/>
  <c r="I44" i="1"/>
  <c r="J44" i="1" s="1"/>
  <c r="H44" i="1"/>
  <c r="L44" i="1" s="1"/>
  <c r="G44" i="1"/>
  <c r="E44" i="1"/>
  <c r="D44" i="1"/>
  <c r="L43" i="1"/>
  <c r="I42" i="1"/>
  <c r="D46" i="1"/>
  <c r="C21" i="6"/>
  <c r="E19" i="2"/>
  <c r="E30" i="2"/>
  <c r="E16" i="2"/>
  <c r="F91" i="1" l="1"/>
  <c r="D76" i="1"/>
  <c r="D91" i="1" s="1"/>
  <c r="I89" i="1"/>
  <c r="K76" i="1"/>
  <c r="K83" i="1"/>
  <c r="E91" i="1"/>
  <c r="G89" i="1"/>
  <c r="G91" i="1" s="1"/>
  <c r="I83" i="1"/>
  <c r="I91" i="1" s="1"/>
  <c r="L56" i="1"/>
  <c r="J56" i="1" s="1"/>
  <c r="G59" i="1"/>
  <c r="E59" i="1"/>
  <c r="L55" i="1"/>
  <c r="I55" i="1"/>
  <c r="I59" i="1" s="1"/>
  <c r="H53" i="1"/>
  <c r="E61" i="1"/>
  <c r="J48" i="1"/>
  <c r="G46" i="1"/>
  <c r="J43" i="1"/>
  <c r="L46" i="1"/>
  <c r="H46" i="1"/>
  <c r="L53" i="1"/>
  <c r="J45" i="1"/>
  <c r="I46" i="1"/>
  <c r="G61" i="1"/>
  <c r="I50" i="1"/>
  <c r="D59" i="1"/>
  <c r="D53" i="1"/>
  <c r="J27" i="1"/>
  <c r="J88" i="1" s="1"/>
  <c r="J26" i="1"/>
  <c r="J87" i="1" s="1"/>
  <c r="J18" i="1"/>
  <c r="J79" i="1" s="1"/>
  <c r="J17" i="1"/>
  <c r="J78" i="1" s="1"/>
  <c r="J12" i="1"/>
  <c r="L27" i="1"/>
  <c r="L88" i="1" s="1"/>
  <c r="L26" i="1"/>
  <c r="L87" i="1" s="1"/>
  <c r="L25" i="1"/>
  <c r="L86" i="1" s="1"/>
  <c r="L24" i="1"/>
  <c r="L21" i="1"/>
  <c r="L82" i="1" s="1"/>
  <c r="L20" i="1"/>
  <c r="L81" i="1" s="1"/>
  <c r="L19" i="1"/>
  <c r="L80" i="1" s="1"/>
  <c r="L18" i="1"/>
  <c r="L79" i="1" s="1"/>
  <c r="L17" i="1"/>
  <c r="L12" i="1"/>
  <c r="L73" i="1" s="1"/>
  <c r="L13" i="1"/>
  <c r="L74" i="1" s="1"/>
  <c r="L14" i="1"/>
  <c r="L75" i="1" s="1"/>
  <c r="H24" i="1"/>
  <c r="H28" i="1" s="1"/>
  <c r="H21" i="1"/>
  <c r="H19" i="1"/>
  <c r="H22" i="1" s="1"/>
  <c r="H14" i="1"/>
  <c r="H13" i="1"/>
  <c r="H11" i="1"/>
  <c r="H15" i="1" s="1"/>
  <c r="I12" i="1"/>
  <c r="J19" i="1" l="1"/>
  <c r="J20" i="1"/>
  <c r="J81" i="1" s="1"/>
  <c r="L28" i="1"/>
  <c r="L85" i="1"/>
  <c r="L89" i="1" s="1"/>
  <c r="L22" i="1"/>
  <c r="L78" i="1"/>
  <c r="L83" i="1" s="1"/>
  <c r="J21" i="1"/>
  <c r="J82" i="1" s="1"/>
  <c r="J14" i="1"/>
  <c r="J75" i="1" s="1"/>
  <c r="J13" i="1"/>
  <c r="J74" i="1" s="1"/>
  <c r="J25" i="1"/>
  <c r="J73" i="1"/>
  <c r="J86" i="1"/>
  <c r="J28" i="1"/>
  <c r="L91" i="1"/>
  <c r="K89" i="1"/>
  <c r="K91" i="1" s="1"/>
  <c r="L59" i="1"/>
  <c r="D61" i="1"/>
  <c r="H61" i="1"/>
  <c r="L61" i="1"/>
  <c r="J42" i="1"/>
  <c r="J46" i="1" s="1"/>
  <c r="J55" i="1"/>
  <c r="J59" i="1" s="1"/>
  <c r="I53" i="1"/>
  <c r="I61" i="1" s="1"/>
  <c r="L11" i="1"/>
  <c r="L72" i="1" s="1"/>
  <c r="L76" i="1" s="1"/>
  <c r="H30" i="1"/>
  <c r="J22" i="1" l="1"/>
  <c r="J85" i="1"/>
  <c r="J89" i="1" s="1"/>
  <c r="J50" i="1"/>
  <c r="K61" i="1"/>
  <c r="J11" i="1"/>
  <c r="L15" i="1"/>
  <c r="L30" i="1" s="1"/>
  <c r="I27" i="1"/>
  <c r="I26" i="1"/>
  <c r="I25" i="1"/>
  <c r="G24" i="1"/>
  <c r="I24" i="1" s="1"/>
  <c r="I20" i="1"/>
  <c r="I18" i="1"/>
  <c r="I17" i="1"/>
  <c r="G21" i="1"/>
  <c r="I21" i="1" s="1"/>
  <c r="G19" i="1"/>
  <c r="F28" i="1"/>
  <c r="U23" i="3"/>
  <c r="E24" i="1"/>
  <c r="E28" i="1" s="1"/>
  <c r="E21" i="1"/>
  <c r="E14" i="1"/>
  <c r="E13" i="1"/>
  <c r="E11" i="1"/>
  <c r="E19" i="1"/>
  <c r="F21" i="1"/>
  <c r="F22" i="1" s="1"/>
  <c r="F15" i="1"/>
  <c r="G14" i="1"/>
  <c r="G13" i="1"/>
  <c r="C20" i="8"/>
  <c r="C10" i="8"/>
  <c r="D9" i="8"/>
  <c r="E8" i="8"/>
  <c r="F8" i="8" s="1"/>
  <c r="D8" i="8"/>
  <c r="C33" i="7"/>
  <c r="C34" i="7" s="1"/>
  <c r="D21" i="7"/>
  <c r="C21" i="7"/>
  <c r="C22" i="7" s="1"/>
  <c r="E20" i="7"/>
  <c r="D20" i="7"/>
  <c r="D22" i="7" s="1"/>
  <c r="D10" i="7"/>
  <c r="C10" i="7"/>
  <c r="E9" i="7"/>
  <c r="D9" i="7"/>
  <c r="E13" i="7" s="1"/>
  <c r="E8" i="7"/>
  <c r="F8" i="7" s="1"/>
  <c r="D8" i="7"/>
  <c r="C34" i="6"/>
  <c r="P33" i="6"/>
  <c r="D21" i="6"/>
  <c r="D20" i="6"/>
  <c r="D22" i="6" s="1"/>
  <c r="C10" i="6"/>
  <c r="D9" i="6"/>
  <c r="C9" i="6"/>
  <c r="D13" i="6" s="1"/>
  <c r="D8" i="6"/>
  <c r="D10" i="6" s="1"/>
  <c r="G11" i="1"/>
  <c r="J53" i="1" l="1"/>
  <c r="J61" i="1" s="1"/>
  <c r="J80" i="1"/>
  <c r="J83" i="1" s="1"/>
  <c r="J15" i="1"/>
  <c r="J30" i="1" s="1"/>
  <c r="J72" i="1"/>
  <c r="J76" i="1" s="1"/>
  <c r="J91" i="1" s="1"/>
  <c r="I13" i="1"/>
  <c r="I14" i="1"/>
  <c r="G15" i="1"/>
  <c r="I11" i="1"/>
  <c r="G22" i="1"/>
  <c r="K28" i="1"/>
  <c r="I28" i="1"/>
  <c r="G28" i="1"/>
  <c r="F30" i="1"/>
  <c r="I19" i="1"/>
  <c r="E15" i="1"/>
  <c r="G8" i="8"/>
  <c r="D10" i="8"/>
  <c r="D21" i="8"/>
  <c r="D20" i="8"/>
  <c r="E9" i="8"/>
  <c r="E13" i="8" s="1"/>
  <c r="D13" i="8"/>
  <c r="C22" i="8"/>
  <c r="D25" i="7"/>
  <c r="E21" i="7"/>
  <c r="E25" i="7" s="1"/>
  <c r="E22" i="7"/>
  <c r="D38" i="7"/>
  <c r="D34" i="7"/>
  <c r="G8" i="7"/>
  <c r="E10" i="7"/>
  <c r="D33" i="7"/>
  <c r="D13" i="7"/>
  <c r="C35" i="7"/>
  <c r="F9" i="7"/>
  <c r="F20" i="7"/>
  <c r="E13" i="6"/>
  <c r="E21" i="6"/>
  <c r="E25" i="6" s="1"/>
  <c r="D25" i="6"/>
  <c r="E20" i="6"/>
  <c r="E8" i="6"/>
  <c r="C22" i="6"/>
  <c r="E9" i="6"/>
  <c r="D34" i="6"/>
  <c r="D38" i="6" s="1"/>
  <c r="C35" i="6"/>
  <c r="I22" i="1" l="1"/>
  <c r="G30" i="1"/>
  <c r="K15" i="1"/>
  <c r="K30" i="1" s="1"/>
  <c r="I15" i="1"/>
  <c r="I30" i="1" s="1"/>
  <c r="D25" i="8"/>
  <c r="E21" i="8"/>
  <c r="D22" i="8"/>
  <c r="E20" i="8"/>
  <c r="F9" i="8"/>
  <c r="H8" i="8"/>
  <c r="E10" i="8"/>
  <c r="D35" i="7"/>
  <c r="E33" i="7"/>
  <c r="G13" i="7"/>
  <c r="G9" i="7"/>
  <c r="G10" i="7"/>
  <c r="H8" i="7"/>
  <c r="F22" i="7"/>
  <c r="G20" i="7"/>
  <c r="F13" i="7"/>
  <c r="F21" i="7"/>
  <c r="F10" i="7"/>
  <c r="E38" i="7"/>
  <c r="E34" i="7"/>
  <c r="E10" i="6"/>
  <c r="F8" i="6"/>
  <c r="E22" i="6"/>
  <c r="F20" i="6"/>
  <c r="D35" i="6"/>
  <c r="E38" i="6"/>
  <c r="E34" i="6"/>
  <c r="F21" i="6"/>
  <c r="F9" i="6"/>
  <c r="F13" i="6" s="1"/>
  <c r="E22" i="8" l="1"/>
  <c r="F20" i="8"/>
  <c r="I8" i="8"/>
  <c r="F21" i="8"/>
  <c r="G9" i="8"/>
  <c r="G13" i="8" s="1"/>
  <c r="F10" i="8"/>
  <c r="E25" i="8"/>
  <c r="F13" i="8"/>
  <c r="G21" i="7"/>
  <c r="G25" i="7"/>
  <c r="H10" i="7"/>
  <c r="I8" i="7"/>
  <c r="F25" i="7"/>
  <c r="H20" i="7"/>
  <c r="E35" i="7"/>
  <c r="F33" i="7"/>
  <c r="H9" i="7"/>
  <c r="H13" i="7"/>
  <c r="F34" i="7"/>
  <c r="G21" i="6"/>
  <c r="F22" i="6"/>
  <c r="G20" i="6"/>
  <c r="F25" i="6"/>
  <c r="E35" i="6"/>
  <c r="F38" i="6"/>
  <c r="F34" i="6"/>
  <c r="G9" i="6"/>
  <c r="G13" i="6" s="1"/>
  <c r="G8" i="6"/>
  <c r="F10" i="6"/>
  <c r="G21" i="8" l="1"/>
  <c r="F25" i="8"/>
  <c r="J8" i="8"/>
  <c r="H9" i="8"/>
  <c r="H13" i="8" s="1"/>
  <c r="G10" i="8"/>
  <c r="G20" i="8"/>
  <c r="F22" i="8"/>
  <c r="H21" i="7"/>
  <c r="I10" i="7"/>
  <c r="J8" i="7"/>
  <c r="G22" i="7"/>
  <c r="I9" i="7"/>
  <c r="I13" i="7" s="1"/>
  <c r="F35" i="7"/>
  <c r="G33" i="7"/>
  <c r="G34" i="7"/>
  <c r="I20" i="7"/>
  <c r="F38" i="7"/>
  <c r="G22" i="6"/>
  <c r="H20" i="6"/>
  <c r="H9" i="6"/>
  <c r="H21" i="6"/>
  <c r="G10" i="6"/>
  <c r="H8" i="6"/>
  <c r="G38" i="6"/>
  <c r="F35" i="6"/>
  <c r="G34" i="6"/>
  <c r="G25" i="6"/>
  <c r="K8" i="8" l="1"/>
  <c r="H20" i="8"/>
  <c r="G22" i="8"/>
  <c r="H25" i="8"/>
  <c r="H21" i="8"/>
  <c r="G25" i="8"/>
  <c r="I9" i="8"/>
  <c r="I13" i="8"/>
  <c r="H10" i="8"/>
  <c r="H34" i="7"/>
  <c r="H38" i="7" s="1"/>
  <c r="K8" i="7"/>
  <c r="I21" i="7"/>
  <c r="I22" i="7" s="1"/>
  <c r="I25" i="7"/>
  <c r="H22" i="7"/>
  <c r="H25" i="7"/>
  <c r="J20" i="7"/>
  <c r="J9" i="7"/>
  <c r="J10" i="7" s="1"/>
  <c r="H33" i="7"/>
  <c r="G35" i="7"/>
  <c r="G38" i="7"/>
  <c r="I25" i="6"/>
  <c r="I21" i="6"/>
  <c r="H25" i="6"/>
  <c r="I9" i="6"/>
  <c r="I13" i="6"/>
  <c r="H34" i="6"/>
  <c r="H38" i="6" s="1"/>
  <c r="G35" i="6"/>
  <c r="H13" i="6"/>
  <c r="I8" i="6"/>
  <c r="H10" i="6"/>
  <c r="I20" i="6"/>
  <c r="H22" i="6"/>
  <c r="H22" i="8" l="1"/>
  <c r="I20" i="8"/>
  <c r="L8" i="8"/>
  <c r="J9" i="8"/>
  <c r="I10" i="8"/>
  <c r="I21" i="8"/>
  <c r="K9" i="7"/>
  <c r="J13" i="7"/>
  <c r="K10" i="7"/>
  <c r="L8" i="7"/>
  <c r="I33" i="7"/>
  <c r="H35" i="7"/>
  <c r="J21" i="7"/>
  <c r="J25" i="7" s="1"/>
  <c r="J22" i="7"/>
  <c r="K20" i="7"/>
  <c r="I34" i="7"/>
  <c r="J20" i="6"/>
  <c r="I22" i="6"/>
  <c r="J9" i="6"/>
  <c r="J8" i="6"/>
  <c r="I10" i="6"/>
  <c r="I38" i="6"/>
  <c r="I34" i="6"/>
  <c r="H35" i="6"/>
  <c r="J21" i="6"/>
  <c r="J25" i="6" s="1"/>
  <c r="J21" i="8" l="1"/>
  <c r="J25" i="8"/>
  <c r="K9" i="8"/>
  <c r="J10" i="8"/>
  <c r="J13" i="8"/>
  <c r="M8" i="8"/>
  <c r="I22" i="8"/>
  <c r="J20" i="8"/>
  <c r="I25" i="8"/>
  <c r="L20" i="7"/>
  <c r="L9" i="7"/>
  <c r="L10" i="7" s="1"/>
  <c r="K13" i="7"/>
  <c r="J34" i="7"/>
  <c r="M8" i="7"/>
  <c r="K21" i="7"/>
  <c r="K25" i="7"/>
  <c r="I38" i="7"/>
  <c r="I35" i="7"/>
  <c r="J33" i="7"/>
  <c r="J10" i="6"/>
  <c r="K8" i="6"/>
  <c r="K9" i="6"/>
  <c r="K13" i="6"/>
  <c r="J34" i="6"/>
  <c r="I35" i="6"/>
  <c r="J38" i="6"/>
  <c r="J13" i="6"/>
  <c r="K21" i="6"/>
  <c r="K25" i="6"/>
  <c r="K20" i="6"/>
  <c r="J22" i="6"/>
  <c r="N8" i="8" l="1"/>
  <c r="L9" i="8"/>
  <c r="K10" i="8"/>
  <c r="J22" i="8"/>
  <c r="K20" i="8"/>
  <c r="K13" i="8"/>
  <c r="K21" i="8"/>
  <c r="K25" i="8"/>
  <c r="K34" i="7"/>
  <c r="K38" i="7"/>
  <c r="M20" i="7"/>
  <c r="J35" i="7"/>
  <c r="K33" i="7"/>
  <c r="L21" i="7"/>
  <c r="L22" i="7" s="1"/>
  <c r="K22" i="7"/>
  <c r="J38" i="7"/>
  <c r="M9" i="7"/>
  <c r="M13" i="7" s="1"/>
  <c r="L13" i="7"/>
  <c r="N8" i="7"/>
  <c r="M10" i="7"/>
  <c r="J35" i="6"/>
  <c r="K34" i="6"/>
  <c r="K22" i="6"/>
  <c r="L20" i="6"/>
  <c r="K10" i="6"/>
  <c r="L8" i="6"/>
  <c r="L9" i="6"/>
  <c r="L21" i="6"/>
  <c r="L25" i="6"/>
  <c r="M13" i="8" l="1"/>
  <c r="M9" i="8"/>
  <c r="L10" i="8"/>
  <c r="L21" i="8"/>
  <c r="L13" i="8"/>
  <c r="O8" i="8"/>
  <c r="K22" i="8"/>
  <c r="L20" i="8"/>
  <c r="O8" i="7"/>
  <c r="K35" i="7"/>
  <c r="L33" i="7"/>
  <c r="M22" i="7"/>
  <c r="N20" i="7"/>
  <c r="N9" i="7"/>
  <c r="N10" i="7" s="1"/>
  <c r="M21" i="7"/>
  <c r="L25" i="7"/>
  <c r="L34" i="7"/>
  <c r="L38" i="7" s="1"/>
  <c r="L22" i="6"/>
  <c r="M20" i="6"/>
  <c r="M21" i="6"/>
  <c r="M25" i="6"/>
  <c r="L34" i="6"/>
  <c r="K35" i="6"/>
  <c r="L38" i="6"/>
  <c r="M13" i="6"/>
  <c r="M9" i="6"/>
  <c r="L10" i="6"/>
  <c r="M8" i="6"/>
  <c r="K38" i="6"/>
  <c r="L13" i="6"/>
  <c r="P8" i="8" l="1"/>
  <c r="M21" i="8"/>
  <c r="L25" i="8"/>
  <c r="L22" i="8"/>
  <c r="M20" i="8"/>
  <c r="N13" i="8"/>
  <c r="N9" i="8"/>
  <c r="M10" i="8"/>
  <c r="O20" i="7"/>
  <c r="N13" i="7"/>
  <c r="N21" i="7"/>
  <c r="O9" i="7"/>
  <c r="P9" i="7" s="1"/>
  <c r="M34" i="7"/>
  <c r="L35" i="7"/>
  <c r="M33" i="7"/>
  <c r="M25" i="7"/>
  <c r="P8" i="7"/>
  <c r="L35" i="6"/>
  <c r="M34" i="6"/>
  <c r="N21" i="6"/>
  <c r="N25" i="6"/>
  <c r="M10" i="6"/>
  <c r="N8" i="6"/>
  <c r="N13" i="6"/>
  <c r="N9" i="6"/>
  <c r="M22" i="6"/>
  <c r="N20" i="6"/>
  <c r="M22" i="8" l="1"/>
  <c r="N20" i="8"/>
  <c r="N21" i="8"/>
  <c r="N25" i="8" s="1"/>
  <c r="M25" i="8"/>
  <c r="O9" i="8"/>
  <c r="O13" i="8" s="1"/>
  <c r="P13" i="8" s="1"/>
  <c r="P35" i="8" s="1"/>
  <c r="N10" i="8"/>
  <c r="N34" i="7"/>
  <c r="P20" i="7"/>
  <c r="M38" i="7"/>
  <c r="O13" i="7"/>
  <c r="P13" i="7" s="1"/>
  <c r="P46" i="7" s="1"/>
  <c r="O10" i="7"/>
  <c r="P10" i="7" s="1"/>
  <c r="P42" i="7" s="1"/>
  <c r="O25" i="7"/>
  <c r="P25" i="7" s="1"/>
  <c r="O21" i="7"/>
  <c r="P21" i="7" s="1"/>
  <c r="N25" i="7"/>
  <c r="M35" i="7"/>
  <c r="N33" i="7"/>
  <c r="N22" i="7"/>
  <c r="O8" i="6"/>
  <c r="N10" i="6"/>
  <c r="O21" i="6"/>
  <c r="P21" i="6" s="1"/>
  <c r="N22" i="6"/>
  <c r="O20" i="6"/>
  <c r="N34" i="6"/>
  <c r="M35" i="6"/>
  <c r="M38" i="6"/>
  <c r="O9" i="6"/>
  <c r="P9" i="6" s="1"/>
  <c r="O21" i="8" l="1"/>
  <c r="P21" i="8" s="1"/>
  <c r="O20" i="8"/>
  <c r="N22" i="8"/>
  <c r="P9" i="8"/>
  <c r="O10" i="8"/>
  <c r="P10" i="8" s="1"/>
  <c r="P31" i="8" s="1"/>
  <c r="N35" i="7"/>
  <c r="O33" i="7"/>
  <c r="O22" i="7"/>
  <c r="P22" i="7" s="1"/>
  <c r="O34" i="7"/>
  <c r="P34" i="7" s="1"/>
  <c r="N38" i="7"/>
  <c r="O34" i="6"/>
  <c r="N35" i="6"/>
  <c r="O22" i="6"/>
  <c r="P22" i="6" s="1"/>
  <c r="P20" i="6"/>
  <c r="O13" i="6"/>
  <c r="P13" i="6" s="1"/>
  <c r="P46" i="6" s="1"/>
  <c r="O25" i="6"/>
  <c r="P25" i="6" s="1"/>
  <c r="N38" i="6"/>
  <c r="O10" i="6"/>
  <c r="P10" i="6" s="1"/>
  <c r="P42" i="6" s="1"/>
  <c r="P8" i="6"/>
  <c r="O22" i="8" l="1"/>
  <c r="P22" i="8" s="1"/>
  <c r="P32" i="8" s="1"/>
  <c r="P33" i="8" s="1"/>
  <c r="P20" i="8"/>
  <c r="O25" i="8"/>
  <c r="P25" i="8" s="1"/>
  <c r="P36" i="8" s="1"/>
  <c r="P37" i="8" s="1"/>
  <c r="O38" i="7"/>
  <c r="P38" i="7" s="1"/>
  <c r="P47" i="7" s="1"/>
  <c r="P48" i="7" s="1"/>
  <c r="O35" i="7"/>
  <c r="P35" i="7" s="1"/>
  <c r="P43" i="7" s="1"/>
  <c r="P44" i="7" s="1"/>
  <c r="P33" i="7"/>
  <c r="O35" i="6"/>
  <c r="P35" i="6" s="1"/>
  <c r="P43" i="6" s="1"/>
  <c r="P44" i="6" s="1"/>
  <c r="P34" i="6"/>
  <c r="O38" i="6"/>
  <c r="P38" i="6" s="1"/>
  <c r="P47" i="6" s="1"/>
  <c r="P48" i="6" s="1"/>
  <c r="P38" i="8" l="1"/>
  <c r="P39" i="8" s="1"/>
  <c r="P49" i="7"/>
  <c r="P50" i="7" s="1"/>
  <c r="P49" i="6"/>
  <c r="P50" i="6" s="1"/>
  <c r="D24" i="1" l="1"/>
  <c r="D28" i="1" s="1"/>
  <c r="E22" i="1"/>
  <c r="E30" i="1" s="1"/>
  <c r="D21" i="1"/>
  <c r="D19" i="1"/>
  <c r="D22" i="1" s="1"/>
  <c r="D14" i="1"/>
  <c r="D13" i="1"/>
  <c r="D11" i="1"/>
  <c r="D23" i="5"/>
  <c r="E23" i="5"/>
  <c r="D24" i="5"/>
  <c r="E24" i="5"/>
  <c r="D8" i="3"/>
  <c r="E13" i="3" s="1"/>
  <c r="E8" i="3"/>
  <c r="F8" i="3" s="1"/>
  <c r="C9" i="3"/>
  <c r="D13" i="3"/>
  <c r="D20" i="3"/>
  <c r="E20" i="3"/>
  <c r="F20" i="3"/>
  <c r="G25" i="3" s="1"/>
  <c r="G20" i="3"/>
  <c r="H20" i="3" s="1"/>
  <c r="C21" i="3"/>
  <c r="D21" i="3" s="1"/>
  <c r="C22" i="3"/>
  <c r="D25" i="3"/>
  <c r="E25" i="3"/>
  <c r="F25" i="3"/>
  <c r="G8" i="3" l="1"/>
  <c r="G13" i="3"/>
  <c r="F10" i="3"/>
  <c r="D22" i="3"/>
  <c r="E21" i="3"/>
  <c r="I20" i="3"/>
  <c r="I25" i="3"/>
  <c r="D9" i="3"/>
  <c r="E9" i="3" s="1"/>
  <c r="F9" i="3" s="1"/>
  <c r="G9" i="3" s="1"/>
  <c r="C30" i="3"/>
  <c r="D10" i="3"/>
  <c r="H25" i="3"/>
  <c r="F13" i="3"/>
  <c r="C10" i="3"/>
  <c r="H9" i="3" l="1"/>
  <c r="H8" i="3"/>
  <c r="H13" i="3"/>
  <c r="G10" i="3"/>
  <c r="E10" i="3"/>
  <c r="E22" i="3"/>
  <c r="F21" i="3"/>
  <c r="J25" i="3"/>
  <c r="J20" i="3"/>
  <c r="I9" i="3" l="1"/>
  <c r="G21" i="3"/>
  <c r="F22" i="3"/>
  <c r="K20" i="3"/>
  <c r="K25" i="3"/>
  <c r="I8" i="3"/>
  <c r="I13" i="3"/>
  <c r="H10" i="3"/>
  <c r="D15" i="1"/>
  <c r="D30" i="1" s="1"/>
  <c r="D52" i="2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51" i="2"/>
  <c r="A38" i="2"/>
  <c r="D21" i="2"/>
  <c r="E20" i="2"/>
  <c r="E21" i="2" s="1"/>
  <c r="D20" i="2"/>
  <c r="E39" i="2"/>
  <c r="D19" i="2"/>
  <c r="C17" i="2"/>
  <c r="D17" i="2" s="1"/>
  <c r="E9" i="2"/>
  <c r="G7" i="2"/>
  <c r="E7" i="2"/>
  <c r="D7" i="2"/>
  <c r="F6" i="2"/>
  <c r="E6" i="2"/>
  <c r="G6" i="2" s="1"/>
  <c r="L20" i="3" l="1"/>
  <c r="L25" i="3"/>
  <c r="J8" i="3"/>
  <c r="J13" i="3"/>
  <c r="J9" i="3" s="1"/>
  <c r="I10" i="3"/>
  <c r="H21" i="3"/>
  <c r="G22" i="3"/>
  <c r="E22" i="2"/>
  <c r="E23" i="2" s="1"/>
  <c r="E17" i="2"/>
  <c r="E26" i="2"/>
  <c r="E8" i="2"/>
  <c r="D22" i="2"/>
  <c r="D23" i="2" s="1"/>
  <c r="E24" i="2" s="1"/>
  <c r="J10" i="3" l="1"/>
  <c r="K8" i="3"/>
  <c r="K13" i="3"/>
  <c r="K9" i="3" s="1"/>
  <c r="I21" i="3"/>
  <c r="H22" i="3"/>
  <c r="M25" i="3"/>
  <c r="M20" i="3"/>
  <c r="E29" i="2"/>
  <c r="L9" i="3" l="1"/>
  <c r="N20" i="3"/>
  <c r="N25" i="3"/>
  <c r="K10" i="3"/>
  <c r="L13" i="3"/>
  <c r="L8" i="3"/>
  <c r="J21" i="3"/>
  <c r="I22" i="3"/>
  <c r="E31" i="2"/>
  <c r="E41" i="2" s="1"/>
  <c r="E45" i="2" s="1"/>
  <c r="O25" i="3" l="1"/>
  <c r="P25" i="3" s="1"/>
  <c r="P36" i="3" s="1"/>
  <c r="O20" i="3"/>
  <c r="P20" i="3"/>
  <c r="K21" i="3"/>
  <c r="J22" i="3"/>
  <c r="M13" i="3"/>
  <c r="L10" i="3"/>
  <c r="M8" i="3"/>
  <c r="M9" i="3"/>
  <c r="N8" i="3" l="1"/>
  <c r="N13" i="3"/>
  <c r="N9" i="3" s="1"/>
  <c r="M10" i="3"/>
  <c r="L21" i="3"/>
  <c r="K22" i="3"/>
  <c r="O9" i="3" l="1"/>
  <c r="P9" i="3" s="1"/>
  <c r="M21" i="3"/>
  <c r="L22" i="3"/>
  <c r="O8" i="3"/>
  <c r="O13" i="3"/>
  <c r="P13" i="3" s="1"/>
  <c r="P35" i="3" s="1"/>
  <c r="P37" i="3" s="1"/>
  <c r="N10" i="3"/>
  <c r="P38" i="3" l="1"/>
  <c r="P39" i="3" s="1"/>
  <c r="O10" i="3"/>
  <c r="P10" i="3" s="1"/>
  <c r="P31" i="3" s="1"/>
  <c r="P8" i="3"/>
  <c r="N21" i="3"/>
  <c r="M22" i="3"/>
  <c r="O21" i="3" l="1"/>
  <c r="N22" i="3"/>
  <c r="O22" i="3" l="1"/>
  <c r="P22" i="3" s="1"/>
  <c r="P32" i="3" s="1"/>
  <c r="P33" i="3" s="1"/>
  <c r="P21" i="3"/>
</calcChain>
</file>

<file path=xl/sharedStrings.xml><?xml version="1.0" encoding="utf-8"?>
<sst xmlns="http://schemas.openxmlformats.org/spreadsheetml/2006/main" count="633" uniqueCount="211">
  <si>
    <t>RNG Project</t>
  </si>
  <si>
    <t>Depreciation Account No.</t>
  </si>
  <si>
    <t>Plant Balance As of 01/01/2024</t>
  </si>
  <si>
    <t>Plant Reserve As of 01/01/2024</t>
  </si>
  <si>
    <t>Test Year Plant Addition</t>
  </si>
  <si>
    <t>Test Year Depreciation Expense</t>
  </si>
  <si>
    <t>($)</t>
  </si>
  <si>
    <t>Alliance</t>
  </si>
  <si>
    <t>336.00 - RNG</t>
  </si>
  <si>
    <t>376.00 - Mains Steel</t>
  </si>
  <si>
    <t>376.02 - Mains Plastic</t>
  </si>
  <si>
    <t>378.00 - Meas &amp; Reg Station Eqp Gen</t>
  </si>
  <si>
    <t>subtotal</t>
  </si>
  <si>
    <t>New River</t>
  </si>
  <si>
    <t>336.01 - RNG Leased</t>
  </si>
  <si>
    <t>Total</t>
  </si>
  <si>
    <t>Alliance RNG Plant</t>
  </si>
  <si>
    <t>Net Revenue Requirements</t>
  </si>
  <si>
    <t>Initial Cost</t>
  </si>
  <si>
    <t>Cap Structure</t>
  </si>
  <si>
    <t>WACC</t>
  </si>
  <si>
    <t>Tax Mulitiplier</t>
  </si>
  <si>
    <t>ROI WACC</t>
  </si>
  <si>
    <t>Cost of Equity</t>
  </si>
  <si>
    <t>Includes taxes on earnings</t>
  </si>
  <si>
    <t>Cost of Debt</t>
  </si>
  <si>
    <t>Tax Rate</t>
  </si>
  <si>
    <t>Months In Service</t>
  </si>
  <si>
    <t>Annual Dep. Rate</t>
  </si>
  <si>
    <t>FERC Account 33600</t>
  </si>
  <si>
    <t>Tax Life</t>
  </si>
  <si>
    <t>7 year MACRS</t>
  </si>
  <si>
    <t>13 mo. Avg. Net Book Value</t>
  </si>
  <si>
    <t>End Balance</t>
  </si>
  <si>
    <t>Book Depreciation</t>
  </si>
  <si>
    <t>Tax Depreciation</t>
  </si>
  <si>
    <t>Tax Timing Difference</t>
  </si>
  <si>
    <t>Cumulative Tax Timing Difference</t>
  </si>
  <si>
    <t>ADIT</t>
  </si>
  <si>
    <t>Avg ADIT Balance</t>
  </si>
  <si>
    <t>Avg. NBV less ADIT</t>
  </si>
  <si>
    <t>Return on Average Net Book Value</t>
  </si>
  <si>
    <t xml:space="preserve">Equity component Grossed up for taxes </t>
  </si>
  <si>
    <t xml:space="preserve">Debt component </t>
  </si>
  <si>
    <t>a</t>
  </si>
  <si>
    <t>Return on Average Net Book Value - Pipeline extension</t>
  </si>
  <si>
    <t>b</t>
  </si>
  <si>
    <t>Investment Expenses</t>
  </si>
  <si>
    <t>O&amp;M Expense</t>
  </si>
  <si>
    <t>Account 930.2</t>
  </si>
  <si>
    <t>Property Taxes</t>
  </si>
  <si>
    <t>Account 408</t>
  </si>
  <si>
    <t>Account 403</t>
  </si>
  <si>
    <t>(includes pipeline extension)</t>
  </si>
  <si>
    <t>c</t>
  </si>
  <si>
    <t>Total Revenue Requirements</t>
  </si>
  <si>
    <t>a + b + c = d</t>
  </si>
  <si>
    <t>Revenue in Filing</t>
  </si>
  <si>
    <t>Account 412</t>
  </si>
  <si>
    <t>e</t>
  </si>
  <si>
    <t>Revenue In Excess of Revenue Requirements</t>
  </si>
  <si>
    <t>e - d</t>
  </si>
  <si>
    <t>Net Book Value</t>
  </si>
  <si>
    <t>Dep Exp</t>
  </si>
  <si>
    <t>Net Expense Impact / Reduction to NOI</t>
  </si>
  <si>
    <t>Income Tax Impact at 25.345% effective tax rate</t>
  </si>
  <si>
    <t>Increase / (Decrease) Depreciation Expense</t>
  </si>
  <si>
    <t>d + f</t>
  </si>
  <si>
    <t>Corrected Depreciation Expense</t>
  </si>
  <si>
    <t>As Filed Depreciation Expense</t>
  </si>
  <si>
    <t>Increase / (Decrease) 13-month Avg. Rate Base</t>
  </si>
  <si>
    <t>c + e</t>
  </si>
  <si>
    <t>Corrected 13-month Avg. Net Rate Base</t>
  </si>
  <si>
    <t>As Filed 13-month Avg. Net Rate Base</t>
  </si>
  <si>
    <t>Change at 12/31/23</t>
  </si>
  <si>
    <t>2024 Dep Rate</t>
  </si>
  <si>
    <t>2023 Dep Rate</t>
  </si>
  <si>
    <t>d</t>
  </si>
  <si>
    <t>Depr. Expense</t>
  </si>
  <si>
    <t>Net Rate Base</t>
  </si>
  <si>
    <t>Accum. Reserve</t>
  </si>
  <si>
    <t>Plant</t>
  </si>
  <si>
    <t>13 mo. Avg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</si>
  <si>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</si>
  <si>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</si>
  <si>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</si>
  <si>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</si>
  <si>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</si>
  <si>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</si>
  <si>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</si>
  <si>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</si>
  <si>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</si>
  <si>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</si>
  <si>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</si>
  <si>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</si>
  <si>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Corrected  Account 336.01 - RNG Plant Leased - 15 Years</t>
  </si>
  <si>
    <t>As filed in Account 336.01 - RNG Plant Leased - 15 Years</t>
  </si>
  <si>
    <t>Staff's 10th Set Interrogatory No. 137(b) - page 1 of 2</t>
  </si>
  <si>
    <t>Brightmark Pipeline - Account 336.01 2023 Depreciation Rate Correction</t>
  </si>
  <si>
    <t>Peoples Gas System</t>
  </si>
  <si>
    <t>As Filed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</si>
  <si>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See corrections and revision included in Rebuttal Testimony of Rachel B. Parsons.</t>
    </r>
  </si>
  <si>
    <t>Total Account 336.01</t>
  </si>
  <si>
    <t>Total Account 336.00</t>
  </si>
  <si>
    <r>
      <t xml:space="preserve">Corrected/  Revised </t>
    </r>
    <r>
      <rPr>
        <b/>
        <vertAlign val="superscript"/>
        <sz val="12"/>
        <color theme="1"/>
        <rFont val="Arial"/>
        <family val="2"/>
      </rPr>
      <t>1</t>
    </r>
  </si>
  <si>
    <t>336.01</t>
  </si>
  <si>
    <t>376.00</t>
  </si>
  <si>
    <t>RNG Pipeline &amp; Interconnect</t>
  </si>
  <si>
    <t>Plastic Pipeline (Biogas Pipeline)</t>
  </si>
  <si>
    <t>Digesters/RNG Uprate Plants</t>
  </si>
  <si>
    <r>
      <t xml:space="preserve">Account # for Facility
(revised) </t>
    </r>
    <r>
      <rPr>
        <b/>
        <vertAlign val="superscript"/>
        <sz val="12"/>
        <color theme="1"/>
        <rFont val="Arial"/>
        <family val="2"/>
      </rPr>
      <t>1</t>
    </r>
  </si>
  <si>
    <t>Account # for Facility 
(as filed)</t>
  </si>
  <si>
    <t>Cost of Facility</t>
  </si>
  <si>
    <t>Facility to be constructed</t>
  </si>
  <si>
    <t>Brightmark</t>
  </si>
  <si>
    <t>378.00</t>
  </si>
  <si>
    <t>336.00</t>
  </si>
  <si>
    <t>Interstate Pipeline Interconnection Station</t>
  </si>
  <si>
    <t>Steel Pipeline (RNG Pipeline)</t>
  </si>
  <si>
    <r>
      <t xml:space="preserve">Account # for Facility
(corrected) </t>
    </r>
    <r>
      <rPr>
        <b/>
        <vertAlign val="superscript"/>
        <sz val="12"/>
        <color theme="1"/>
        <rFont val="Arial"/>
        <family val="2"/>
      </rPr>
      <t>1</t>
    </r>
  </si>
  <si>
    <t>376.02</t>
  </si>
  <si>
    <t>Plastic Pipeline (RNG Pipeline)</t>
  </si>
  <si>
    <t>RNG Uprate Plant</t>
  </si>
  <si>
    <t>`</t>
  </si>
  <si>
    <t>Alliance Dairies</t>
  </si>
  <si>
    <t>Staff's 10th Set Interrogatory No. 137(c)</t>
  </si>
  <si>
    <t>RNG Projects cost by account</t>
  </si>
  <si>
    <t>Peoples Gas System, Inc.</t>
  </si>
  <si>
    <t>Alliance RNG Project - Correction information related to account 376.00 - Mains Steel</t>
  </si>
  <si>
    <t>Staff Interrogatory No. 5 and 35</t>
  </si>
  <si>
    <t>As filed in Account 376.00 - Mains Steel</t>
  </si>
  <si>
    <t>Corrected Account 376.02 - Mains Plastic</t>
  </si>
  <si>
    <t>Dec 31 Study Date Rate</t>
  </si>
  <si>
    <t>Corrected Account 378.00 - Meas. &amp; Reg Station Equip General (Interconnect)</t>
  </si>
  <si>
    <t>f</t>
  </si>
  <si>
    <t>Correction to Depreciation Expense Calculation for New River Project</t>
  </si>
  <si>
    <t>Based on Information Provided in Staff IRR No. 57</t>
  </si>
  <si>
    <t>As filed in Account 336.00 - RNG Plant</t>
  </si>
  <si>
    <t>Corrected Account 376.00 - Mains Steel</t>
  </si>
  <si>
    <t>Corrected Account 378.00 - Interconnect</t>
  </si>
  <si>
    <t>Brightmark Pipeline Extenstion moving from account 376.00 - Mains Steel to 15 Year Depreciation Life</t>
  </si>
  <si>
    <t>Staff's 3rd Set Interrogatory No. 34</t>
  </si>
  <si>
    <t>Scenario Account 336.01 - Gas Plant Leased - 15 Years</t>
  </si>
  <si>
    <t>check</t>
  </si>
  <si>
    <t>Staff's 14th Set of Interrogatories, No. 154</t>
  </si>
  <si>
    <t>Depreciation Revenue Requirement</t>
  </si>
  <si>
    <t>Rate Base Revenue Requirement</t>
  </si>
  <si>
    <r>
      <t>Test Year Accumulated Depreciation</t>
    </r>
    <r>
      <rPr>
        <vertAlign val="superscript"/>
        <sz val="11"/>
        <color theme="1"/>
        <rFont val="Calibri"/>
        <family val="2"/>
        <scheme val="minor"/>
      </rPr>
      <t>1</t>
    </r>
  </si>
  <si>
    <r>
      <t>Net Operating Income</t>
    </r>
    <r>
      <rPr>
        <vertAlign val="superscript"/>
        <sz val="11"/>
        <color theme="1"/>
        <rFont val="Calibri"/>
        <family val="2"/>
        <scheme val="minor"/>
      </rPr>
      <t>2</t>
    </r>
  </si>
  <si>
    <t>of Return</t>
  </si>
  <si>
    <t xml:space="preserve">Requested Rate 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</si>
  <si>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Reflects after tax Depreciation Expense associated impact on test year Net Operating Income (i.e., decrease in NOI due to associated depreciation expense).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</si>
  <si>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Reflects Revenue Requirements associated with test year Depreciation Expense and test year 13-month average Rate Base.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</si>
  <si>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Reflects 13-month average in 2024 test year. </t>
    </r>
  </si>
  <si>
    <t>As Filed in MFRs</t>
  </si>
  <si>
    <t xml:space="preserve">Table 1 </t>
  </si>
  <si>
    <t>Reflecting Company Proposed Plant Balances in Parsons Rebuttal Testimony and Using December 31, 2023 Depreciation Study Date Depreciation Rates</t>
  </si>
  <si>
    <t>PEOPLES GAS SYSTEM, INC.</t>
  </si>
  <si>
    <t xml:space="preserve">COST OF CAPITAL AND OVERALL RETURN </t>
  </si>
  <si>
    <t>DOCKET NO. 20230023-GU</t>
  </si>
  <si>
    <t>TEST YEAR ENDING DECEMBER 31, 2024</t>
  </si>
  <si>
    <t>Peoples Cost of Capital Per Filing</t>
  </si>
  <si>
    <t>Jurisdictional</t>
  </si>
  <si>
    <t>(1)</t>
  </si>
  <si>
    <t>Adjusted</t>
  </si>
  <si>
    <t>Capital</t>
  </si>
  <si>
    <t>Cost</t>
  </si>
  <si>
    <t>Weighted</t>
  </si>
  <si>
    <t>Grossed Up</t>
  </si>
  <si>
    <t>Ratio</t>
  </si>
  <si>
    <t>Rate</t>
  </si>
  <si>
    <t>Avg Cost</t>
  </si>
  <si>
    <t>Long Term Debt</t>
  </si>
  <si>
    <t>Short Term Debt</t>
  </si>
  <si>
    <t>Customer Deposits</t>
  </si>
  <si>
    <t>Deferred Income Tax</t>
  </si>
  <si>
    <t>Investment Tax Credits</t>
  </si>
  <si>
    <t>Common Equity</t>
  </si>
  <si>
    <t>Total Capital</t>
  </si>
  <si>
    <t>Peoples Cost of Capital Adjusted to Reflect Changes in Accumulated Deferred Income Taxes ("ADIT")</t>
  </si>
  <si>
    <t>% W/O</t>
  </si>
  <si>
    <t>Capital Before</t>
  </si>
  <si>
    <t>ADIT, ITC,</t>
  </si>
  <si>
    <t>Adjustment</t>
  </si>
  <si>
    <t>and Cust</t>
  </si>
  <si>
    <t>Capital After</t>
  </si>
  <si>
    <t>Rate Base</t>
  </si>
  <si>
    <t xml:space="preserve">Adjusted for </t>
  </si>
  <si>
    <t>ITC</t>
  </si>
  <si>
    <t>Deposits</t>
  </si>
  <si>
    <t>Change</t>
  </si>
  <si>
    <t>Rate Base Change</t>
  </si>
  <si>
    <t>LTD</t>
  </si>
  <si>
    <t>STD</t>
  </si>
  <si>
    <t>CE</t>
  </si>
  <si>
    <t>Incremental Grossed Up ROR</t>
  </si>
  <si>
    <t>Peoples Recommended Rate Base</t>
  </si>
  <si>
    <t>Revenue Requirement Effect - Base Rates</t>
  </si>
  <si>
    <t>Adjustments to ADIT (Reflects Increase/(Decrease) to Net ADIT Liability Balance of ADIT)</t>
  </si>
  <si>
    <t xml:space="preserve">Adjustment To Reflect Depreciation Study Correction - July 2023 Study </t>
  </si>
  <si>
    <t xml:space="preserve">Adjustment To Reflect Alliance RNG Project Account and Depreciation Correction </t>
  </si>
  <si>
    <t xml:space="preserve">Adjustment To Reflect New River RNG Project Account and Depreciation Expense Correction </t>
  </si>
  <si>
    <t>Adjustment To Reflect Brightmark RNG Project Change in Account Classification</t>
  </si>
  <si>
    <t>Sum of ADIT Adjustments</t>
  </si>
  <si>
    <t>(A)</t>
  </si>
  <si>
    <t>(B)</t>
  </si>
  <si>
    <r>
      <t>(A) + (B)     Revenue Requirement</t>
    </r>
    <r>
      <rPr>
        <vertAlign val="superscript"/>
        <sz val="11"/>
        <color theme="1"/>
        <rFont val="Calibri"/>
        <family val="2"/>
        <scheme val="minor"/>
      </rPr>
      <t>3</t>
    </r>
  </si>
  <si>
    <t>Difference (See adjustments made to Exhibit RBP-2, Document No. 1 provided in response to Staff's Fourteenth Set, No. 155a)</t>
  </si>
  <si>
    <t>Table 1a:  PGS's Proposed RNG Projects and Associated Impacts</t>
  </si>
  <si>
    <t>Table 1b:  PGS's Proposed RNG Projects and Associated Impacts</t>
  </si>
  <si>
    <t>Table 1c:  PGS's Proposed RNG Projects and Associated Impacts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</si>
</sst>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  <numFmt numFmtId="167" formatCode="0.000"/>
    <numFmt numFmtId="168" formatCode="0.0%"/>
    <numFmt numFmtId="169" formatCode="_(&quot;$&quot;* #,##0.0_);_(&quot;$&quot;* \(#,##0.0\);_(&quot;$&quot;* &quot;-&quot;??_);_(@_)"/>
    <numFmt numFmtId="171" formatCode="_(* #,##0.0000_);_(* \(#,##0.0000\);_(* &quot;-&quot;??_);_(@_)"/>
    <numFmt numFmtId="172" formatCode="_(* #,##0.00000_);_(* \(#,##0.00000\);_(* &quot;-&quot;??_);_(@_)"/>
    <numFmt numFmtId="173" formatCode="0.00000%"/>
    <numFmt numFmtId="174" formatCode="_(* #,##0.000_);_(* \(#,##0.0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165" fontId="5" fillId="0" borderId="0" xfId="2" applyNumberFormat="1" applyFont="1"/>
    <xf numFmtId="166" fontId="6" fillId="0" borderId="0" xfId="0" applyNumberFormat="1" applyFont="1"/>
    <xf numFmtId="0" fontId="4" fillId="0" borderId="0" xfId="0" applyFont="1" applyAlignment="1">
      <alignment horizontal="center"/>
    </xf>
    <xf numFmtId="10" fontId="6" fillId="0" borderId="0" xfId="0" applyNumberFormat="1" applyFont="1"/>
    <xf numFmtId="10" fontId="5" fillId="0" borderId="0" xfId="0" applyNumberFormat="1" applyFont="1"/>
    <xf numFmtId="167" fontId="5" fillId="0" borderId="0" xfId="0" applyNumberFormat="1" applyFont="1"/>
    <xf numFmtId="0" fontId="7" fillId="0" borderId="0" xfId="0" applyFont="1"/>
    <xf numFmtId="164" fontId="5" fillId="0" borderId="0" xfId="0" applyNumberFormat="1" applyFont="1"/>
    <xf numFmtId="10" fontId="5" fillId="0" borderId="13" xfId="3" applyNumberFormat="1" applyFont="1" applyBorder="1"/>
    <xf numFmtId="0" fontId="8" fillId="0" borderId="0" xfId="0" applyFont="1"/>
    <xf numFmtId="10" fontId="9" fillId="0" borderId="0" xfId="0" applyNumberFormat="1" applyFont="1"/>
    <xf numFmtId="14" fontId="9" fillId="0" borderId="0" xfId="0" applyNumberFormat="1" applyFont="1"/>
    <xf numFmtId="0" fontId="9" fillId="0" borderId="0" xfId="0" applyFont="1"/>
    <xf numFmtId="0" fontId="7" fillId="0" borderId="0" xfId="0" applyFont="1" applyAlignment="1">
      <alignment horizontal="center"/>
    </xf>
    <xf numFmtId="164" fontId="5" fillId="0" borderId="0" xfId="1" applyNumberFormat="1" applyFont="1"/>
    <xf numFmtId="168" fontId="5" fillId="0" borderId="0" xfId="0" applyNumberFormat="1" applyFont="1"/>
    <xf numFmtId="168" fontId="7" fillId="0" borderId="0" xfId="0" applyNumberFormat="1" applyFont="1"/>
    <xf numFmtId="10" fontId="5" fillId="0" borderId="0" xfId="3" applyNumberFormat="1" applyFont="1" applyFill="1" applyBorder="1"/>
    <xf numFmtId="10" fontId="5" fillId="0" borderId="0" xfId="3" applyNumberFormat="1" applyFont="1"/>
    <xf numFmtId="0" fontId="5" fillId="0" borderId="0" xfId="0" applyFont="1" applyAlignment="1">
      <alignment horizontal="left"/>
    </xf>
    <xf numFmtId="164" fontId="10" fillId="0" borderId="0" xfId="0" applyNumberFormat="1" applyFont="1"/>
    <xf numFmtId="164" fontId="11" fillId="0" borderId="0" xfId="0" applyNumberFormat="1" applyFont="1"/>
    <xf numFmtId="164" fontId="9" fillId="0" borderId="0" xfId="0" applyNumberFormat="1" applyFont="1"/>
    <xf numFmtId="164" fontId="5" fillId="0" borderId="0" xfId="1" applyNumberFormat="1" applyFont="1" applyFill="1" applyBorder="1"/>
    <xf numFmtId="164" fontId="5" fillId="0" borderId="13" xfId="0" applyNumberFormat="1" applyFont="1" applyBorder="1"/>
    <xf numFmtId="164" fontId="5" fillId="0" borderId="0" xfId="1" applyNumberFormat="1" applyFont="1" applyFill="1"/>
    <xf numFmtId="164" fontId="7" fillId="0" borderId="0" xfId="0" applyNumberFormat="1" applyFont="1"/>
    <xf numFmtId="164" fontId="5" fillId="0" borderId="14" xfId="0" applyNumberFormat="1" applyFont="1" applyBorder="1"/>
    <xf numFmtId="164" fontId="5" fillId="0" borderId="0" xfId="0" quotePrefix="1" applyNumberFormat="1" applyFont="1"/>
    <xf numFmtId="6" fontId="5" fillId="0" borderId="0" xfId="0" applyNumberFormat="1" applyFont="1"/>
    <xf numFmtId="6" fontId="7" fillId="0" borderId="0" xfId="0" applyNumberFormat="1" applyFont="1"/>
    <xf numFmtId="164" fontId="5" fillId="0" borderId="15" xfId="0" applyNumberFormat="1" applyFont="1" applyBorder="1"/>
    <xf numFmtId="0" fontId="5" fillId="0" borderId="0" xfId="0" quotePrefix="1" applyFont="1"/>
    <xf numFmtId="0" fontId="5" fillId="0" borderId="0" xfId="0" applyFont="1" applyAlignment="1">
      <alignment horizontal="center"/>
    </xf>
    <xf numFmtId="17" fontId="5" fillId="0" borderId="0" xfId="0" applyNumberFormat="1" applyFont="1"/>
    <xf numFmtId="0" fontId="5" fillId="0" borderId="0" xfId="0" applyFont="1" applyAlignment="1">
      <alignment horizontal="right"/>
    </xf>
    <xf numFmtId="169" fontId="5" fillId="0" borderId="0" xfId="2" applyNumberFormat="1" applyFont="1"/>
    <xf numFmtId="164" fontId="0" fillId="0" borderId="0" xfId="0" applyNumberFormat="1"/>
    <xf numFmtId="164" fontId="0" fillId="0" borderId="1" xfId="1" applyNumberFormat="1" applyFont="1" applyBorder="1"/>
    <xf numFmtId="0" fontId="0" fillId="0" borderId="0" xfId="0" quotePrefix="1"/>
    <xf numFmtId="164" fontId="0" fillId="0" borderId="1" xfId="0" applyNumberFormat="1" applyBorder="1"/>
    <xf numFmtId="168" fontId="0" fillId="0" borderId="0" xfId="0" applyNumberFormat="1"/>
    <xf numFmtId="164" fontId="12" fillId="0" borderId="0" xfId="0" applyNumberFormat="1" applyFont="1" applyAlignment="1">
      <alignment horizontal="center"/>
    </xf>
    <xf numFmtId="164" fontId="1" fillId="0" borderId="1" xfId="1" applyNumberFormat="1" applyFont="1" applyBorder="1"/>
    <xf numFmtId="165" fontId="1" fillId="0" borderId="0" xfId="2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2" fillId="0" borderId="0" xfId="0" applyFont="1"/>
    <xf numFmtId="164" fontId="0" fillId="0" borderId="0" xfId="1" applyNumberFormat="1" applyFont="1"/>
    <xf numFmtId="0" fontId="13" fillId="0" borderId="0" xfId="0" applyFont="1"/>
    <xf numFmtId="165" fontId="15" fillId="2" borderId="16" xfId="2" quotePrefix="1" applyNumberFormat="1" applyFont="1" applyFill="1" applyBorder="1" applyAlignment="1">
      <alignment horizontal="center"/>
    </xf>
    <xf numFmtId="5" fontId="15" fillId="2" borderId="17" xfId="1" applyNumberFormat="1" applyFont="1" applyFill="1" applyBorder="1"/>
    <xf numFmtId="0" fontId="15" fillId="2" borderId="17" xfId="0" applyFont="1" applyFill="1" applyBorder="1"/>
    <xf numFmtId="5" fontId="15" fillId="2" borderId="16" xfId="1" applyNumberFormat="1" applyFont="1" applyFill="1" applyBorder="1"/>
    <xf numFmtId="0" fontId="15" fillId="2" borderId="16" xfId="0" applyFont="1" applyFill="1" applyBorder="1"/>
    <xf numFmtId="0" fontId="16" fillId="2" borderId="17" xfId="0" applyFont="1" applyFill="1" applyBorder="1" applyAlignment="1">
      <alignment horizontal="center" wrapText="1"/>
    </xf>
    <xf numFmtId="5" fontId="16" fillId="2" borderId="17" xfId="1" applyNumberFormat="1" applyFont="1" applyFill="1" applyBorder="1" applyAlignment="1">
      <alignment horizontal="center" wrapText="1"/>
    </xf>
    <xf numFmtId="0" fontId="15" fillId="2" borderId="0" xfId="0" quotePrefix="1" applyFont="1" applyFill="1" applyAlignment="1">
      <alignment horizontal="center"/>
    </xf>
    <xf numFmtId="5" fontId="15" fillId="2" borderId="0" xfId="1" applyNumberFormat="1" applyFont="1" applyFill="1" applyBorder="1"/>
    <xf numFmtId="0" fontId="15" fillId="2" borderId="0" xfId="0" applyFont="1" applyFill="1"/>
    <xf numFmtId="0" fontId="15" fillId="2" borderId="16" xfId="0" quotePrefix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5" fontId="15" fillId="2" borderId="0" xfId="1" applyNumberFormat="1" applyFont="1" applyFill="1" applyAlignment="1">
      <alignment horizontal="center"/>
    </xf>
    <xf numFmtId="0" fontId="18" fillId="2" borderId="0" xfId="0" applyFont="1" applyFill="1" applyAlignment="1">
      <alignment horizontal="left"/>
    </xf>
    <xf numFmtId="5" fontId="15" fillId="2" borderId="17" xfId="1" applyNumberFormat="1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5" fontId="15" fillId="2" borderId="16" xfId="1" applyNumberFormat="1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5" fillId="0" borderId="0" xfId="0" applyFont="1"/>
    <xf numFmtId="0" fontId="18" fillId="0" borderId="0" xfId="0" applyFont="1"/>
    <xf numFmtId="168" fontId="2" fillId="0" borderId="0" xfId="0" applyNumberFormat="1" applyFont="1"/>
    <xf numFmtId="0" fontId="19" fillId="0" borderId="0" xfId="0" applyFont="1"/>
    <xf numFmtId="165" fontId="0" fillId="0" borderId="0" xfId="0" applyNumberFormat="1"/>
    <xf numFmtId="164" fontId="0" fillId="0" borderId="0" xfId="1" applyNumberFormat="1" applyFont="1" applyBorder="1"/>
    <xf numFmtId="171" fontId="0" fillId="0" borderId="0" xfId="0" applyNumberFormat="1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10" fontId="0" fillId="2" borderId="0" xfId="3" applyNumberFormat="1" applyFont="1" applyFill="1" applyAlignment="1">
      <alignment horizontal="center"/>
    </xf>
    <xf numFmtId="0" fontId="0" fillId="2" borderId="7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0" fontId="0" fillId="2" borderId="4" xfId="0" applyFill="1" applyBorder="1"/>
    <xf numFmtId="0" fontId="0" fillId="2" borderId="12" xfId="0" applyFill="1" applyBorder="1"/>
    <xf numFmtId="0" fontId="0" fillId="2" borderId="7" xfId="0" applyFill="1" applyBorder="1"/>
    <xf numFmtId="0" fontId="0" fillId="2" borderId="2" xfId="0" applyFill="1" applyBorder="1"/>
    <xf numFmtId="164" fontId="0" fillId="2" borderId="2" xfId="1" applyNumberFormat="1" applyFont="1" applyFill="1" applyBorder="1"/>
    <xf numFmtId="164" fontId="0" fillId="2" borderId="8" xfId="1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18" xfId="0" applyFill="1" applyBorder="1"/>
    <xf numFmtId="0" fontId="0" fillId="2" borderId="19" xfId="0" applyFill="1" applyBorder="1" applyAlignment="1">
      <alignment horizontal="right"/>
    </xf>
    <xf numFmtId="164" fontId="0" fillId="2" borderId="19" xfId="1" applyNumberFormat="1" applyFont="1" applyFill="1" applyBorder="1"/>
    <xf numFmtId="164" fontId="0" fillId="2" borderId="20" xfId="1" applyNumberFormat="1" applyFont="1" applyFill="1" applyBorder="1"/>
    <xf numFmtId="0" fontId="0" fillId="2" borderId="3" xfId="0" applyFill="1" applyBorder="1" applyAlignment="1">
      <alignment horizontal="right"/>
    </xf>
    <xf numFmtId="164" fontId="0" fillId="2" borderId="3" xfId="1" applyNumberFormat="1" applyFont="1" applyFill="1" applyBorder="1"/>
    <xf numFmtId="164" fontId="0" fillId="2" borderId="10" xfId="1" applyNumberFormat="1" applyFont="1" applyFill="1" applyBorder="1"/>
    <xf numFmtId="0" fontId="0" fillId="2" borderId="0" xfId="0" applyFill="1" applyAlignment="1">
      <alignment horizontal="right"/>
    </xf>
    <xf numFmtId="164" fontId="0" fillId="2" borderId="0" xfId="1" applyNumberFormat="1" applyFont="1" applyFill="1" applyBorder="1"/>
    <xf numFmtId="0" fontId="0" fillId="2" borderId="21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1" fillId="0" borderId="0" xfId="4" applyFont="1" applyAlignment="1">
      <alignment horizontal="left"/>
    </xf>
    <xf numFmtId="0" fontId="20" fillId="0" borderId="0" xfId="4"/>
    <xf numFmtId="0" fontId="21" fillId="0" borderId="0" xfId="4" quotePrefix="1" applyFont="1" applyAlignment="1">
      <alignment horizontal="left"/>
    </xf>
    <xf numFmtId="0" fontId="21" fillId="0" borderId="0" xfId="4" applyFont="1"/>
    <xf numFmtId="0" fontId="20" fillId="0" borderId="0" xfId="4" applyAlignment="1">
      <alignment horizontal="center"/>
    </xf>
    <xf numFmtId="0" fontId="22" fillId="0" borderId="0" xfId="4" quotePrefix="1" applyFont="1" applyAlignment="1">
      <alignment horizontal="center"/>
    </xf>
    <xf numFmtId="0" fontId="20" fillId="0" borderId="1" xfId="4" applyBorder="1" applyAlignment="1">
      <alignment horizontal="center"/>
    </xf>
    <xf numFmtId="0" fontId="20" fillId="0" borderId="1" xfId="4" quotePrefix="1" applyBorder="1" applyAlignment="1">
      <alignment horizontal="center"/>
    </xf>
    <xf numFmtId="164" fontId="20" fillId="0" borderId="0" xfId="5" applyNumberFormat="1" applyFont="1" applyFill="1"/>
    <xf numFmtId="10" fontId="20" fillId="0" borderId="0" xfId="6" applyNumberFormat="1" applyFont="1" applyFill="1"/>
    <xf numFmtId="10" fontId="23" fillId="0" borderId="0" xfId="4" applyNumberFormat="1" applyFont="1"/>
    <xf numFmtId="10" fontId="20" fillId="0" borderId="0" xfId="4" applyNumberFormat="1"/>
    <xf numFmtId="10" fontId="20" fillId="0" borderId="0" xfId="6" applyNumberFormat="1" applyFont="1" applyFill="1" applyBorder="1"/>
    <xf numFmtId="164" fontId="20" fillId="0" borderId="0" xfId="5" applyNumberFormat="1" applyFont="1" applyFill="1" applyBorder="1"/>
    <xf numFmtId="164" fontId="20" fillId="0" borderId="1" xfId="5" applyNumberFormat="1" applyFont="1" applyFill="1" applyBorder="1"/>
    <xf numFmtId="10" fontId="20" fillId="0" borderId="1" xfId="6" applyNumberFormat="1" applyFont="1" applyFill="1" applyBorder="1"/>
    <xf numFmtId="10" fontId="20" fillId="0" borderId="1" xfId="4" applyNumberFormat="1" applyBorder="1"/>
    <xf numFmtId="172" fontId="20" fillId="0" borderId="0" xfId="5" applyNumberFormat="1" applyFont="1"/>
    <xf numFmtId="0" fontId="20" fillId="0" borderId="0" xfId="4" quotePrefix="1" applyAlignment="1">
      <alignment horizontal="left"/>
    </xf>
    <xf numFmtId="164" fontId="20" fillId="0" borderId="15" xfId="5" applyNumberFormat="1" applyFont="1" applyBorder="1"/>
    <xf numFmtId="10" fontId="20" fillId="0" borderId="15" xfId="4" applyNumberFormat="1" applyBorder="1"/>
    <xf numFmtId="10" fontId="20" fillId="0" borderId="15" xfId="6" applyNumberFormat="1" applyFont="1" applyFill="1" applyBorder="1"/>
    <xf numFmtId="173" fontId="20" fillId="0" borderId="15" xfId="4" applyNumberFormat="1" applyBorder="1"/>
    <xf numFmtId="174" fontId="20" fillId="0" borderId="0" xfId="5" applyNumberFormat="1" applyFont="1" applyBorder="1"/>
    <xf numFmtId="0" fontId="20" fillId="0" borderId="0" xfId="4" quotePrefix="1"/>
    <xf numFmtId="0" fontId="20" fillId="3" borderId="0" xfId="4" applyFill="1" applyAlignment="1">
      <alignment horizontal="center"/>
    </xf>
    <xf numFmtId="0" fontId="20" fillId="0" borderId="1" xfId="4" applyBorder="1"/>
    <xf numFmtId="0" fontId="20" fillId="3" borderId="1" xfId="4" applyFill="1" applyBorder="1" applyAlignment="1">
      <alignment horizontal="center"/>
    </xf>
    <xf numFmtId="164" fontId="20" fillId="0" borderId="0" xfId="4" applyNumberFormat="1"/>
    <xf numFmtId="10" fontId="20" fillId="0" borderId="0" xfId="6" applyNumberFormat="1"/>
    <xf numFmtId="164" fontId="20" fillId="0" borderId="0" xfId="1" applyNumberFormat="1" applyFont="1"/>
    <xf numFmtId="164" fontId="20" fillId="0" borderId="24" xfId="1" applyNumberFormat="1" applyFont="1" applyBorder="1"/>
    <xf numFmtId="164" fontId="20" fillId="3" borderId="0" xfId="4" applyNumberFormat="1" applyFill="1"/>
    <xf numFmtId="164" fontId="20" fillId="0" borderId="0" xfId="1" applyNumberFormat="1" applyFont="1" applyBorder="1"/>
    <xf numFmtId="164" fontId="20" fillId="0" borderId="1" xfId="4" applyNumberFormat="1" applyBorder="1"/>
    <xf numFmtId="10" fontId="20" fillId="0" borderId="1" xfId="6" applyNumberFormat="1" applyBorder="1"/>
    <xf numFmtId="164" fontId="20" fillId="0" borderId="1" xfId="1" applyNumberFormat="1" applyFont="1" applyBorder="1"/>
    <xf numFmtId="10" fontId="20" fillId="0" borderId="0" xfId="6" applyNumberFormat="1" applyBorder="1"/>
    <xf numFmtId="164" fontId="20" fillId="3" borderId="1" xfId="4" applyNumberFormat="1" applyFill="1" applyBorder="1"/>
    <xf numFmtId="164" fontId="20" fillId="0" borderId="15" xfId="4" quotePrefix="1" applyNumberFormat="1" applyBorder="1" applyAlignment="1">
      <alignment horizontal="left"/>
    </xf>
    <xf numFmtId="174" fontId="20" fillId="0" borderId="15" xfId="4" quotePrefix="1" applyNumberFormat="1" applyBorder="1" applyAlignment="1">
      <alignment horizontal="left"/>
    </xf>
    <xf numFmtId="164" fontId="20" fillId="0" borderId="15" xfId="5" applyNumberFormat="1" applyFont="1" applyFill="1" applyBorder="1"/>
    <xf numFmtId="164" fontId="20" fillId="0" borderId="15" xfId="4" applyNumberFormat="1" applyBorder="1"/>
    <xf numFmtId="10" fontId="20" fillId="0" borderId="15" xfId="6" applyNumberFormat="1" applyBorder="1"/>
    <xf numFmtId="164" fontId="20" fillId="0" borderId="15" xfId="1" applyNumberFormat="1" applyFont="1" applyBorder="1"/>
    <xf numFmtId="164" fontId="20" fillId="3" borderId="15" xfId="4" applyNumberFormat="1" applyFill="1" applyBorder="1"/>
    <xf numFmtId="0" fontId="20" fillId="0" borderId="0" xfId="4" applyAlignment="1">
      <alignment horizontal="left"/>
    </xf>
    <xf numFmtId="173" fontId="20" fillId="0" borderId="0" xfId="4" applyNumberFormat="1"/>
    <xf numFmtId="10" fontId="20" fillId="0" borderId="0" xfId="4" applyNumberFormat="1" applyAlignment="1">
      <alignment horizontal="center"/>
    </xf>
    <xf numFmtId="164" fontId="20" fillId="0" borderId="15" xfId="5" applyNumberFormat="1" applyFont="1" applyFill="1" applyBorder="1" applyAlignment="1">
      <alignment horizontal="center"/>
    </xf>
    <xf numFmtId="174" fontId="20" fillId="0" borderId="0" xfId="5" applyNumberFormat="1"/>
    <xf numFmtId="0" fontId="20" fillId="0" borderId="0" xfId="0" applyFont="1"/>
    <xf numFmtId="164" fontId="20" fillId="0" borderId="0" xfId="5" applyNumberFormat="1"/>
    <xf numFmtId="164" fontId="20" fillId="0" borderId="1" xfId="5" applyNumberFormat="1" applyBorder="1"/>
    <xf numFmtId="164" fontId="20" fillId="0" borderId="15" xfId="5" applyNumberFormat="1" applyBorder="1"/>
    <xf numFmtId="0" fontId="20" fillId="2" borderId="0" xfId="4" applyFill="1"/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7">
    <cellStyle name="Comma" xfId="1" builtinId="3"/>
    <cellStyle name="Comma 2" xfId="5" xr:uid="{9DDC7FBD-01AE-4384-B143-ABE69F31AF89}"/>
    <cellStyle name="Currency" xfId="2" builtinId="4"/>
    <cellStyle name="Normal" xfId="0" builtinId="0"/>
    <cellStyle name="Normal 11" xfId="4" xr:uid="{25F13964-B123-4CDF-8A24-DACCB849E4AA}"/>
    <cellStyle name="Percent" xfId="3" builtinId="5"/>
    <cellStyle name="Percent 2" xfId="6" xr:uid="{DA477202-C5A6-4386-AEB8-A874A015E9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seworksprd.tec.net/1347/DISCOVERY/Library/Staff's%2014th%20IRRs%20(Nos.%20149-175)/Drafter%20Workspace/Attachments/IRR%20155/Staff%20IRR%20155a%20-%20Revised%20Doc%20No.%201%20-%20Revised%20Revenue%20Requirements.xlsx" TargetMode="External"/><Relationship Id="rId1" Type="http://schemas.openxmlformats.org/officeDocument/2006/relationships/externalLinkPath" Target="/1347/DISCOVERY/Library/Staff's%2014th%20IRRs%20(Nos.%20149-175)/Drafter%20Workspace/Attachments/IRR%20155/Staff%20IRR%20155a%20-%20Revised%20Doc%20No.%201%20-%20Revised%20Revenue%20Requir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justment Exhibit"/>
      <sheetName val="Worksheets&gt;&gt;&gt;"/>
      <sheetName val="Rev Exp Fac"/>
      <sheetName val="COC"/>
      <sheetName val="New Final Adjusted COC"/>
      <sheetName val="Rate Base"/>
      <sheetName val="Staff Audit Findings"/>
      <sheetName val="Audit Self Disclosed"/>
      <sheetName val="OPC Agreed Reductions"/>
      <sheetName val="Staff Audit and OPC Reductions"/>
      <sheetName val="Depreciation Expense YE2023 adj"/>
      <sheetName val="Annual Status 2024 YE2023Study "/>
      <sheetName val="Annual Status 2024 April Study"/>
      <sheetName val="Dec 31 23 Rate Computation "/>
      <sheetName val="Alliance RNG Depr Change"/>
      <sheetName val="Alliance Staff IRR No. 5 and 35"/>
      <sheetName val="New River RNG Depr Change "/>
      <sheetName val="New River RNG Depr Correction"/>
      <sheetName val="Brightmark RNG Depr Change"/>
      <sheetName val="Brightmark - Staff IRR No. 34"/>
      <sheetName val="IRR 137b Brightmark"/>
      <sheetName val="Property Tax Adjustment"/>
      <sheetName val="2024 Standalone Audit Fees"/>
      <sheetName val="Treasury Support Cost Chan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E491-CA0C-42B0-A196-037D13915191}">
  <sheetPr>
    <tabColor rgb="FFFF0000"/>
  </sheetPr>
  <dimension ref="A1:N98"/>
  <sheetViews>
    <sheetView tabSelected="1" zoomScale="90" zoomScaleNormal="90" workbookViewId="0">
      <selection activeCell="K11" sqref="K11"/>
    </sheetView>
  </sheetViews>
  <sheetFormatPr defaultRowHeight="15" outlineLevelCol="1" x14ac:dyDescent="0.25"/>
  <cols>
    <col min="1" max="1" width="4.7109375" customWidth="1"/>
    <col min="2" max="2" width="16.28515625" customWidth="1"/>
    <col min="3" max="3" width="35.7109375" customWidth="1"/>
    <col min="4" max="10" width="16.28515625" customWidth="1"/>
    <col min="11" max="12" width="16.28515625" customWidth="1" outlineLevel="1"/>
    <col min="13" max="13" width="16.28515625" customWidth="1"/>
  </cols>
  <sheetData>
    <row r="1" spans="1:14" x14ac:dyDescent="0.25">
      <c r="A1" s="80" t="s">
        <v>99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4" x14ac:dyDescent="0.25">
      <c r="A2" s="80" t="s">
        <v>144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2" t="s">
        <v>168</v>
      </c>
    </row>
    <row r="3" spans="1:14" x14ac:dyDescent="0.25">
      <c r="A3" s="80" t="s">
        <v>155</v>
      </c>
      <c r="B3" s="81"/>
      <c r="C3" s="81"/>
      <c r="D3" s="81"/>
      <c r="E3" s="81"/>
      <c r="F3" s="81"/>
      <c r="G3" s="81"/>
      <c r="H3" s="81"/>
      <c r="I3" s="81"/>
      <c r="J3" s="82"/>
      <c r="K3" s="81"/>
      <c r="L3" s="82" t="s">
        <v>150</v>
      </c>
    </row>
    <row r="4" spans="1:14" x14ac:dyDescent="0.25">
      <c r="A4" s="81"/>
      <c r="B4" s="81"/>
      <c r="C4" s="81"/>
      <c r="D4" s="81"/>
      <c r="E4" s="81"/>
      <c r="F4" s="81"/>
      <c r="G4" s="81"/>
      <c r="H4" s="81"/>
      <c r="I4" s="81"/>
      <c r="J4" s="82"/>
      <c r="K4" s="81"/>
      <c r="L4" s="82" t="s">
        <v>149</v>
      </c>
    </row>
    <row r="5" spans="1:14" x14ac:dyDescent="0.25">
      <c r="A5" s="81"/>
      <c r="B5" s="81"/>
      <c r="C5" s="81"/>
      <c r="D5" s="81"/>
      <c r="E5" s="81"/>
      <c r="F5" s="81"/>
      <c r="G5" s="81"/>
      <c r="H5" s="81"/>
      <c r="I5" s="81"/>
      <c r="J5" s="83"/>
      <c r="K5" s="81"/>
      <c r="L5" s="83">
        <f>+'COC RBP-2 Doc 1'!J35</f>
        <v>9.2609374972136088E-2</v>
      </c>
    </row>
    <row r="6" spans="1:14" ht="15.75" thickBot="1" x14ac:dyDescent="0.3">
      <c r="A6" s="81"/>
      <c r="B6" s="80" t="s">
        <v>156</v>
      </c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4" ht="15" customHeight="1" x14ac:dyDescent="0.25">
      <c r="A7" s="81"/>
      <c r="B7" s="109" t="s">
        <v>208</v>
      </c>
      <c r="C7" s="110"/>
      <c r="D7" s="110"/>
      <c r="E7" s="110"/>
      <c r="F7" s="110"/>
      <c r="G7" s="110"/>
      <c r="H7" s="110"/>
      <c r="I7" s="110"/>
      <c r="J7" s="111"/>
      <c r="K7" s="169" t="s">
        <v>204</v>
      </c>
      <c r="L7" s="170" t="s">
        <v>205</v>
      </c>
    </row>
    <row r="8" spans="1:14" ht="47.25" x14ac:dyDescent="0.25">
      <c r="A8" s="81"/>
      <c r="B8" s="84" t="s">
        <v>0</v>
      </c>
      <c r="C8" s="85" t="s">
        <v>1</v>
      </c>
      <c r="D8" s="86" t="s">
        <v>2</v>
      </c>
      <c r="E8" s="86" t="s">
        <v>3</v>
      </c>
      <c r="F8" s="86" t="s">
        <v>4</v>
      </c>
      <c r="G8" s="86" t="s">
        <v>5</v>
      </c>
      <c r="H8" s="86" t="s">
        <v>147</v>
      </c>
      <c r="I8" s="86" t="s">
        <v>148</v>
      </c>
      <c r="J8" s="87" t="s">
        <v>206</v>
      </c>
      <c r="K8" s="86" t="s">
        <v>145</v>
      </c>
      <c r="L8" s="87" t="s">
        <v>146</v>
      </c>
    </row>
    <row r="9" spans="1:14" ht="15.75" thickBot="1" x14ac:dyDescent="0.3">
      <c r="A9" s="81"/>
      <c r="B9" s="88"/>
      <c r="C9" s="89"/>
      <c r="D9" s="90" t="s">
        <v>6</v>
      </c>
      <c r="E9" s="90" t="s">
        <v>6</v>
      </c>
      <c r="F9" s="90" t="s">
        <v>6</v>
      </c>
      <c r="G9" s="90" t="s">
        <v>6</v>
      </c>
      <c r="H9" s="90"/>
      <c r="I9" s="90" t="s">
        <v>6</v>
      </c>
      <c r="J9" s="91" t="s">
        <v>6</v>
      </c>
      <c r="K9" s="90" t="s">
        <v>6</v>
      </c>
      <c r="L9" s="91" t="s">
        <v>6</v>
      </c>
    </row>
    <row r="10" spans="1:14" x14ac:dyDescent="0.25">
      <c r="A10" s="81"/>
      <c r="B10" s="92"/>
      <c r="C10" s="93"/>
      <c r="D10" s="93"/>
      <c r="E10" s="93"/>
      <c r="F10" s="93"/>
      <c r="G10" s="93"/>
      <c r="H10" s="93"/>
      <c r="I10" s="93"/>
      <c r="J10" s="94"/>
      <c r="K10" s="93"/>
      <c r="L10" s="94"/>
    </row>
    <row r="11" spans="1:14" x14ac:dyDescent="0.25">
      <c r="A11" s="81"/>
      <c r="B11" s="95" t="s">
        <v>7</v>
      </c>
      <c r="C11" s="96" t="s">
        <v>8</v>
      </c>
      <c r="D11" s="97">
        <f>+'IRR 137c'!C7</f>
        <v>8297313</v>
      </c>
      <c r="E11" s="97">
        <f>-'Alliance RNG Total  OPC 198'!D19</f>
        <v>-265117.00681666669</v>
      </c>
      <c r="F11" s="97">
        <v>0</v>
      </c>
      <c r="G11" s="97">
        <f>+'Alliance RNG Total  OPC 198'!E19</f>
        <v>282108.64913999999</v>
      </c>
      <c r="H11" s="97">
        <f>+'Alliance RNG Total  OPC 198'!E16-'Alliance RNG Total  OPC 198'!B4</f>
        <v>-406171.33138666674</v>
      </c>
      <c r="I11" s="97">
        <f>-G11*(1-0.25345)</f>
        <v>-210608.212015467</v>
      </c>
      <c r="J11" s="98">
        <f>+K11+L11</f>
        <v>1015121.1022141008</v>
      </c>
      <c r="K11" s="97">
        <f>-I11*1.35003</f>
        <v>284327.40446724091</v>
      </c>
      <c r="L11" s="98">
        <f>+(D11+H11)*$L$5</f>
        <v>730793.69774685986</v>
      </c>
    </row>
    <row r="12" spans="1:14" x14ac:dyDescent="0.25">
      <c r="A12" s="81"/>
      <c r="B12" s="95"/>
      <c r="C12" s="96" t="s">
        <v>9</v>
      </c>
      <c r="D12" s="97">
        <v>0</v>
      </c>
      <c r="E12" s="97">
        <v>0</v>
      </c>
      <c r="F12" s="97">
        <v>0</v>
      </c>
      <c r="G12" s="97">
        <v>0</v>
      </c>
      <c r="H12" s="97">
        <v>0</v>
      </c>
      <c r="I12" s="97">
        <f>-G12*(1-0.25345)</f>
        <v>0</v>
      </c>
      <c r="J12" s="98">
        <f t="shared" ref="J12:J14" si="0">+K12+L12</f>
        <v>0</v>
      </c>
      <c r="K12" s="97">
        <f t="shared" ref="K12:K14" si="1">-I12*1.35003</f>
        <v>0</v>
      </c>
      <c r="L12" s="98">
        <f t="shared" ref="L12:L14" si="2">+(D12+H12)*$L$5</f>
        <v>0</v>
      </c>
    </row>
    <row r="13" spans="1:14" x14ac:dyDescent="0.25">
      <c r="A13" s="81"/>
      <c r="B13" s="95"/>
      <c r="C13" s="96" t="s">
        <v>10</v>
      </c>
      <c r="D13" s="97">
        <f>+'IRR 137c'!C8</f>
        <v>300000</v>
      </c>
      <c r="E13" s="97">
        <f>+'Alliance Staff IRR No. 5 and 35'!C21</f>
        <v>-4400</v>
      </c>
      <c r="F13" s="97">
        <v>0</v>
      </c>
      <c r="G13" s="97">
        <f>+'Alliance Staff IRR No. 5 and 35'!P25</f>
        <v>5400</v>
      </c>
      <c r="H13" s="97">
        <f>+'Alliance Staff IRR No. 5 and 35'!P21</f>
        <v>-7100</v>
      </c>
      <c r="I13" s="97">
        <f>-G13*(1-0.25345)</f>
        <v>-4031.3700000000003</v>
      </c>
      <c r="J13" s="98">
        <f t="shared" si="0"/>
        <v>32567.756370438663</v>
      </c>
      <c r="K13" s="97">
        <f t="shared" si="1"/>
        <v>5442.4704411000012</v>
      </c>
      <c r="L13" s="98">
        <f t="shared" si="2"/>
        <v>27125.285929338661</v>
      </c>
    </row>
    <row r="14" spans="1:14" x14ac:dyDescent="0.25">
      <c r="A14" s="81"/>
      <c r="B14" s="95"/>
      <c r="C14" s="96" t="s">
        <v>11</v>
      </c>
      <c r="D14" s="97">
        <f>+'IRR 137c'!C9</f>
        <v>2933023</v>
      </c>
      <c r="E14" s="97">
        <f>+'Alliance Staff IRR No. 5 and 35'!C34</f>
        <v>-72592.31925</v>
      </c>
      <c r="F14" s="97">
        <v>0</v>
      </c>
      <c r="G14" s="97">
        <f>+'Alliance Staff IRR No. 5 and 35'!P38</f>
        <v>87990.689999999944</v>
      </c>
      <c r="H14" s="97">
        <f>+'Alliance Staff IRR No. 5 and 35'!P34</f>
        <v>-116587.66424999997</v>
      </c>
      <c r="I14" s="97">
        <f>-G14*(1-0.25345)</f>
        <v>-65689.449619499967</v>
      </c>
      <c r="J14" s="98">
        <f t="shared" si="0"/>
        <v>349511.04376305931</v>
      </c>
      <c r="K14" s="97">
        <f t="shared" si="1"/>
        <v>88682.727669813539</v>
      </c>
      <c r="L14" s="98">
        <f t="shared" si="2"/>
        <v>260828.31609324575</v>
      </c>
    </row>
    <row r="15" spans="1:14" x14ac:dyDescent="0.25">
      <c r="A15" s="81"/>
      <c r="B15" s="95"/>
      <c r="C15" s="99" t="s">
        <v>12</v>
      </c>
      <c r="D15" s="97">
        <f>SUM(D11:D14)</f>
        <v>11530336</v>
      </c>
      <c r="E15" s="97">
        <f t="shared" ref="E15" si="3">SUM(E11:E14)</f>
        <v>-342109.32606666669</v>
      </c>
      <c r="F15" s="97">
        <f t="shared" ref="F15:H15" si="4">SUM(F11:F14)</f>
        <v>0</v>
      </c>
      <c r="G15" s="97">
        <f>SUM(G11:G14)</f>
        <v>375499.33913999994</v>
      </c>
      <c r="H15" s="97">
        <f t="shared" si="4"/>
        <v>-529858.99563666666</v>
      </c>
      <c r="I15" s="97">
        <f t="shared" ref="I15:J15" si="5">SUM(I11:I14)</f>
        <v>-280329.03163496696</v>
      </c>
      <c r="J15" s="98">
        <f t="shared" si="5"/>
        <v>1397199.9023475987</v>
      </c>
      <c r="K15" s="97">
        <f t="shared" ref="K15" si="6">SUM(K11:K14)</f>
        <v>378452.60257815447</v>
      </c>
      <c r="L15" s="98">
        <f>SUM(L11:L14)</f>
        <v>1018747.2997694443</v>
      </c>
      <c r="N15" s="79"/>
    </row>
    <row r="16" spans="1:14" x14ac:dyDescent="0.25">
      <c r="A16" s="81"/>
      <c r="B16" s="95"/>
      <c r="C16" s="96"/>
      <c r="D16" s="97"/>
      <c r="E16" s="97"/>
      <c r="F16" s="97"/>
      <c r="G16" s="97"/>
      <c r="H16" s="97"/>
      <c r="I16" s="97"/>
      <c r="J16" s="98"/>
      <c r="K16" s="97"/>
      <c r="L16" s="98"/>
    </row>
    <row r="17" spans="1:13" x14ac:dyDescent="0.25">
      <c r="A17" s="81"/>
      <c r="B17" s="95" t="s">
        <v>13</v>
      </c>
      <c r="C17" s="96" t="s">
        <v>8</v>
      </c>
      <c r="D17" s="97">
        <v>0</v>
      </c>
      <c r="E17" s="97">
        <v>0</v>
      </c>
      <c r="F17" s="97">
        <v>0</v>
      </c>
      <c r="G17" s="97">
        <v>0</v>
      </c>
      <c r="H17" s="97"/>
      <c r="I17" s="97">
        <f>-G17*(1-0.25345)</f>
        <v>0</v>
      </c>
      <c r="J17" s="98">
        <f t="shared" ref="J17:J21" si="7">+K17+L17</f>
        <v>0</v>
      </c>
      <c r="K17" s="97">
        <f t="shared" ref="K17:K22" si="8">-I17*1.35003</f>
        <v>0</v>
      </c>
      <c r="L17" s="98">
        <f t="shared" ref="L17:L21" si="9">+(D17+H17)*$L$5</f>
        <v>0</v>
      </c>
    </row>
    <row r="18" spans="1:13" x14ac:dyDescent="0.25">
      <c r="A18" s="81"/>
      <c r="B18" s="95"/>
      <c r="C18" s="96" t="s">
        <v>14</v>
      </c>
      <c r="D18" s="97">
        <v>0</v>
      </c>
      <c r="E18" s="97">
        <v>0</v>
      </c>
      <c r="F18" s="97">
        <v>0</v>
      </c>
      <c r="G18" s="97">
        <v>0</v>
      </c>
      <c r="H18" s="97"/>
      <c r="I18" s="97">
        <f>-G18*(1-0.25345)</f>
        <v>0</v>
      </c>
      <c r="J18" s="98">
        <f t="shared" si="7"/>
        <v>0</v>
      </c>
      <c r="K18" s="97">
        <f t="shared" si="8"/>
        <v>0</v>
      </c>
      <c r="L18" s="98">
        <f t="shared" si="9"/>
        <v>0</v>
      </c>
    </row>
    <row r="19" spans="1:13" x14ac:dyDescent="0.25">
      <c r="A19" s="81"/>
      <c r="B19" s="95"/>
      <c r="C19" s="96" t="s">
        <v>9</v>
      </c>
      <c r="D19" s="97">
        <f>+'IRR 137c'!C13</f>
        <v>3376000</v>
      </c>
      <c r="E19" s="97">
        <f>+'New River RNG Depr Correction'!C21</f>
        <v>-64988</v>
      </c>
      <c r="F19" s="97">
        <v>0</v>
      </c>
      <c r="G19" s="97">
        <f>+'New River RNG Depr Correction'!P25</f>
        <v>81024</v>
      </c>
      <c r="H19" s="97">
        <f>+'New River RNG Depr Correction'!P21</f>
        <v>-105500</v>
      </c>
      <c r="I19" s="97">
        <f>-G19*(1-0.25345)</f>
        <v>-60488.467200000006</v>
      </c>
      <c r="J19" s="98">
        <f t="shared" si="7"/>
        <v>384540.20622038707</v>
      </c>
      <c r="K19" s="97">
        <f t="shared" si="8"/>
        <v>81661.245374016013</v>
      </c>
      <c r="L19" s="98">
        <f t="shared" si="9"/>
        <v>302878.96084637108</v>
      </c>
    </row>
    <row r="20" spans="1:13" x14ac:dyDescent="0.25">
      <c r="A20" s="81"/>
      <c r="B20" s="95"/>
      <c r="C20" s="96" t="s">
        <v>10</v>
      </c>
      <c r="D20" s="97">
        <v>0</v>
      </c>
      <c r="E20" s="97">
        <v>0</v>
      </c>
      <c r="F20" s="97">
        <v>0</v>
      </c>
      <c r="G20" s="97">
        <v>0</v>
      </c>
      <c r="H20" s="97">
        <v>0</v>
      </c>
      <c r="I20" s="97">
        <f>-G20*(1-0.25345)</f>
        <v>0</v>
      </c>
      <c r="J20" s="98">
        <f t="shared" si="7"/>
        <v>0</v>
      </c>
      <c r="K20" s="97">
        <f t="shared" si="8"/>
        <v>0</v>
      </c>
      <c r="L20" s="98">
        <f t="shared" si="9"/>
        <v>0</v>
      </c>
    </row>
    <row r="21" spans="1:13" x14ac:dyDescent="0.25">
      <c r="A21" s="81"/>
      <c r="B21" s="95"/>
      <c r="C21" s="96" t="s">
        <v>11</v>
      </c>
      <c r="D21" s="97">
        <f>+'IRR 137c'!C14</f>
        <v>4436333</v>
      </c>
      <c r="E21" s="97">
        <f>+'New River RNG Depr Correction'!C34</f>
        <v>-109799.24174999999</v>
      </c>
      <c r="F21" s="97">
        <f t="shared" ref="F21" si="10">SUM(F17:F20)</f>
        <v>0</v>
      </c>
      <c r="G21" s="97">
        <f>+'New River RNG Depr Correction'!P38</f>
        <v>133089.9899999999</v>
      </c>
      <c r="H21" s="97">
        <f>+'New River RNG Depr Correction'!P34</f>
        <v>-176344.23674999995</v>
      </c>
      <c r="I21" s="97">
        <f>-G21*(1-0.25345)</f>
        <v>-99358.332034499937</v>
      </c>
      <c r="J21" s="98">
        <f t="shared" si="7"/>
        <v>528651.62574944145</v>
      </c>
      <c r="K21" s="97">
        <f t="shared" si="8"/>
        <v>134136.72899653597</v>
      </c>
      <c r="L21" s="98">
        <f t="shared" si="9"/>
        <v>394514.89675290551</v>
      </c>
    </row>
    <row r="22" spans="1:13" x14ac:dyDescent="0.25">
      <c r="A22" s="81"/>
      <c r="B22" s="95"/>
      <c r="C22" s="99" t="s">
        <v>12</v>
      </c>
      <c r="D22" s="97">
        <f>SUM(D17:D21)</f>
        <v>7812333</v>
      </c>
      <c r="E22" s="97">
        <f>SUM(E17:E21)</f>
        <v>-174787.24174999999</v>
      </c>
      <c r="F22" s="97">
        <f>SUM(F17:F21)</f>
        <v>0</v>
      </c>
      <c r="G22" s="97">
        <f>SUM(G17:G21)</f>
        <v>214113.9899999999</v>
      </c>
      <c r="H22" s="97">
        <f>SUM(H17:H21)</f>
        <v>-281844.23674999992</v>
      </c>
      <c r="I22" s="97">
        <f t="shared" ref="I22:J22" si="11">SUM(I17:I21)</f>
        <v>-159846.79923449995</v>
      </c>
      <c r="J22" s="98">
        <f t="shared" si="11"/>
        <v>913191.83196982858</v>
      </c>
      <c r="K22" s="97">
        <f t="shared" si="8"/>
        <v>215797.97437055196</v>
      </c>
      <c r="L22" s="98">
        <f>SUM(L17:L21)</f>
        <v>697393.85759927658</v>
      </c>
    </row>
    <row r="23" spans="1:13" x14ac:dyDescent="0.25">
      <c r="A23" s="81"/>
      <c r="B23" s="95"/>
      <c r="C23" s="96"/>
      <c r="D23" s="97"/>
      <c r="E23" s="97"/>
      <c r="F23" s="97"/>
      <c r="G23" s="97"/>
      <c r="H23" s="97"/>
      <c r="I23" s="97"/>
      <c r="J23" s="98"/>
      <c r="K23" s="97"/>
      <c r="L23" s="98"/>
    </row>
    <row r="24" spans="1:13" x14ac:dyDescent="0.25">
      <c r="A24" s="81"/>
      <c r="B24" s="95" t="s">
        <v>114</v>
      </c>
      <c r="C24" s="96" t="s">
        <v>14</v>
      </c>
      <c r="D24" s="97">
        <f>+'IRR 137c'!C18+'IRR 137c'!C19+'IRR 137c'!C20</f>
        <v>43145504</v>
      </c>
      <c r="E24" s="97">
        <f>+'IRR 137b Brightmark'!C21+'Brightmark - Staff IRR No. 34'!C21</f>
        <v>-2408957.3038750002</v>
      </c>
      <c r="F24" s="97">
        <v>0</v>
      </c>
      <c r="G24" s="97">
        <f>+'Brightmark - Staff IRR No. 34'!P25+'IRR 137b Brightmark'!P25</f>
        <v>2890748.7646499998</v>
      </c>
      <c r="H24" s="97">
        <f>+'Brightmark - Staff IRR No. 34'!P21+'IRR 137b Brightmark'!P21</f>
        <v>-3854331.6861999994</v>
      </c>
      <c r="I24" s="97">
        <f>-G24*(1-0.25345)</f>
        <v>-2158088.4902494573</v>
      </c>
      <c r="J24" s="98">
        <f>+K24+L24</f>
        <v>6552215.1143949907</v>
      </c>
      <c r="K24" s="97">
        <f t="shared" ref="K24:K27" si="12">-I24*1.35003</f>
        <v>2913484.2044914751</v>
      </c>
      <c r="L24" s="98">
        <f t="shared" ref="L24:L27" si="13">+(D24+H24)*$L$5</f>
        <v>3638730.9099035161</v>
      </c>
    </row>
    <row r="25" spans="1:13" x14ac:dyDescent="0.25">
      <c r="A25" s="81"/>
      <c r="B25" s="95"/>
      <c r="C25" s="96" t="s">
        <v>9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f>-G25*(1-0.25345)</f>
        <v>0</v>
      </c>
      <c r="J25" s="98">
        <f t="shared" ref="J24:J27" si="14">+K25+L25</f>
        <v>0</v>
      </c>
      <c r="K25" s="97">
        <f t="shared" si="12"/>
        <v>0</v>
      </c>
      <c r="L25" s="98">
        <f t="shared" si="13"/>
        <v>0</v>
      </c>
    </row>
    <row r="26" spans="1:13" x14ac:dyDescent="0.25">
      <c r="A26" s="81"/>
      <c r="B26" s="95"/>
      <c r="C26" s="96" t="s">
        <v>10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f>-G26*(1-0.25345)</f>
        <v>0</v>
      </c>
      <c r="J26" s="98">
        <f t="shared" si="14"/>
        <v>0</v>
      </c>
      <c r="K26" s="97">
        <f t="shared" si="12"/>
        <v>0</v>
      </c>
      <c r="L26" s="98">
        <f t="shared" si="13"/>
        <v>0</v>
      </c>
    </row>
    <row r="27" spans="1:13" x14ac:dyDescent="0.25">
      <c r="A27" s="81"/>
      <c r="B27" s="95"/>
      <c r="C27" s="96" t="s">
        <v>11</v>
      </c>
      <c r="D27" s="97">
        <v>0</v>
      </c>
      <c r="E27" s="97">
        <v>0</v>
      </c>
      <c r="F27" s="97">
        <v>0</v>
      </c>
      <c r="G27" s="97">
        <v>0</v>
      </c>
      <c r="H27" s="97"/>
      <c r="I27" s="97">
        <f>-G27*(1-0.25345)</f>
        <v>0</v>
      </c>
      <c r="J27" s="98">
        <f t="shared" si="14"/>
        <v>0</v>
      </c>
      <c r="K27" s="97">
        <f t="shared" si="12"/>
        <v>0</v>
      </c>
      <c r="L27" s="98">
        <f t="shared" si="13"/>
        <v>0</v>
      </c>
    </row>
    <row r="28" spans="1:13" x14ac:dyDescent="0.25">
      <c r="A28" s="81"/>
      <c r="B28" s="95"/>
      <c r="C28" s="99" t="s">
        <v>12</v>
      </c>
      <c r="D28" s="97">
        <f>SUM(D24:D27)</f>
        <v>43145504</v>
      </c>
      <c r="E28" s="97">
        <f t="shared" ref="E28:H28" si="15">SUM(E24:E27)</f>
        <v>-2408957.3038750002</v>
      </c>
      <c r="F28" s="97">
        <f t="shared" si="15"/>
        <v>0</v>
      </c>
      <c r="G28" s="97">
        <f t="shared" ref="G28" si="16">SUM(G24:G27)</f>
        <v>2890748.7646499998</v>
      </c>
      <c r="H28" s="97">
        <f t="shared" si="15"/>
        <v>-3854331.6861999994</v>
      </c>
      <c r="I28" s="97">
        <f t="shared" ref="I28:J28" si="17">SUM(I24:I27)</f>
        <v>-2158088.4902494573</v>
      </c>
      <c r="J28" s="98">
        <f t="shared" si="17"/>
        <v>6552215.1143949907</v>
      </c>
      <c r="K28" s="97">
        <f t="shared" ref="K28:L28" si="18">SUM(K24:K27)</f>
        <v>2913484.2044914751</v>
      </c>
      <c r="L28" s="98">
        <f t="shared" si="18"/>
        <v>3638730.9099035161</v>
      </c>
    </row>
    <row r="29" spans="1:13" x14ac:dyDescent="0.25">
      <c r="A29" s="81"/>
      <c r="B29" s="100"/>
      <c r="C29" s="101"/>
      <c r="D29" s="102"/>
      <c r="E29" s="102"/>
      <c r="F29" s="102"/>
      <c r="G29" s="102"/>
      <c r="H29" s="102"/>
      <c r="I29" s="102"/>
      <c r="J29" s="103"/>
      <c r="K29" s="102"/>
      <c r="L29" s="103"/>
    </row>
    <row r="30" spans="1:13" ht="15.75" thickBot="1" x14ac:dyDescent="0.3">
      <c r="A30" s="81"/>
      <c r="B30" s="88"/>
      <c r="C30" s="104" t="s">
        <v>15</v>
      </c>
      <c r="D30" s="105">
        <f>+D15+D22+D28</f>
        <v>62488173</v>
      </c>
      <c r="E30" s="105">
        <f t="shared" ref="E30:J30" si="19">+E15+E22+E28</f>
        <v>-2925853.871691667</v>
      </c>
      <c r="F30" s="105">
        <f t="shared" si="19"/>
        <v>0</v>
      </c>
      <c r="G30" s="105">
        <f>+G15+G22+G28</f>
        <v>3480362.0937899994</v>
      </c>
      <c r="H30" s="105">
        <f t="shared" si="19"/>
        <v>-4666034.9185866658</v>
      </c>
      <c r="I30" s="105">
        <f t="shared" si="19"/>
        <v>-2598264.3211189243</v>
      </c>
      <c r="J30" s="106">
        <f t="shared" si="19"/>
        <v>8862606.8487124182</v>
      </c>
      <c r="K30" s="105">
        <f>+K15+K22+K28</f>
        <v>3507734.7814401817</v>
      </c>
      <c r="L30" s="106">
        <f>+L15+L22+L28</f>
        <v>5354872.0672722366</v>
      </c>
    </row>
    <row r="31" spans="1:13" ht="17.25" x14ac:dyDescent="0.25">
      <c r="A31" s="81"/>
      <c r="B31" s="81" t="s">
        <v>153</v>
      </c>
      <c r="C31" s="107"/>
      <c r="D31" s="108"/>
      <c r="E31" s="108"/>
      <c r="F31" s="108"/>
      <c r="G31" s="108"/>
      <c r="H31" s="108"/>
      <c r="I31" s="108"/>
      <c r="J31" s="108"/>
      <c r="K31" s="108"/>
      <c r="L31" s="108"/>
      <c r="M31" s="78"/>
    </row>
    <row r="32" spans="1:13" ht="17.25" x14ac:dyDescent="0.25">
      <c r="A32" s="81"/>
      <c r="B32" s="81" t="s">
        <v>151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ht="17.25" x14ac:dyDescent="0.25">
      <c r="A33" s="81"/>
      <c r="B33" s="81" t="s">
        <v>152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2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</row>
    <row r="35" spans="1:12" x14ac:dyDescent="0.2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2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ht="15.75" thickBot="1" x14ac:dyDescent="0.3">
      <c r="A37" s="81"/>
      <c r="B37" s="80" t="s">
        <v>154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ht="15" customHeight="1" x14ac:dyDescent="0.25">
      <c r="A38" s="81"/>
      <c r="B38" s="109" t="s">
        <v>209</v>
      </c>
      <c r="C38" s="110"/>
      <c r="D38" s="110"/>
      <c r="E38" s="110"/>
      <c r="F38" s="110"/>
      <c r="G38" s="110"/>
      <c r="H38" s="110"/>
      <c r="I38" s="110"/>
      <c r="J38" s="111"/>
      <c r="K38" s="169" t="s">
        <v>204</v>
      </c>
      <c r="L38" s="170" t="s">
        <v>205</v>
      </c>
    </row>
    <row r="39" spans="1:12" ht="47.25" x14ac:dyDescent="0.25">
      <c r="A39" s="81"/>
      <c r="B39" s="84" t="s">
        <v>0</v>
      </c>
      <c r="C39" s="85" t="s">
        <v>1</v>
      </c>
      <c r="D39" s="86" t="s">
        <v>2</v>
      </c>
      <c r="E39" s="86" t="s">
        <v>3</v>
      </c>
      <c r="F39" s="86" t="s">
        <v>4</v>
      </c>
      <c r="G39" s="86" t="s">
        <v>5</v>
      </c>
      <c r="H39" s="86" t="s">
        <v>147</v>
      </c>
      <c r="I39" s="86" t="s">
        <v>148</v>
      </c>
      <c r="J39" s="87" t="s">
        <v>206</v>
      </c>
      <c r="K39" s="86" t="s">
        <v>145</v>
      </c>
      <c r="L39" s="87" t="s">
        <v>146</v>
      </c>
    </row>
    <row r="40" spans="1:12" ht="15.75" thickBot="1" x14ac:dyDescent="0.3">
      <c r="A40" s="81"/>
      <c r="B40" s="88"/>
      <c r="C40" s="89"/>
      <c r="D40" s="90" t="s">
        <v>6</v>
      </c>
      <c r="E40" s="90" t="s">
        <v>6</v>
      </c>
      <c r="F40" s="90" t="s">
        <v>6</v>
      </c>
      <c r="G40" s="90" t="s">
        <v>6</v>
      </c>
      <c r="H40" s="90"/>
      <c r="I40" s="90" t="s">
        <v>6</v>
      </c>
      <c r="J40" s="91" t="s">
        <v>6</v>
      </c>
      <c r="K40" s="90" t="s">
        <v>6</v>
      </c>
      <c r="L40" s="91" t="s">
        <v>6</v>
      </c>
    </row>
    <row r="41" spans="1:12" x14ac:dyDescent="0.25">
      <c r="A41" s="81"/>
      <c r="B41" s="92"/>
      <c r="C41" s="93"/>
      <c r="D41" s="93"/>
      <c r="E41" s="93"/>
      <c r="F41" s="93"/>
      <c r="G41" s="93"/>
      <c r="H41" s="93"/>
      <c r="I41" s="93"/>
      <c r="J41" s="94"/>
      <c r="K41" s="93"/>
      <c r="L41" s="94"/>
    </row>
    <row r="42" spans="1:12" x14ac:dyDescent="0.25">
      <c r="A42" s="81"/>
      <c r="B42" s="95" t="s">
        <v>7</v>
      </c>
      <c r="C42" s="96" t="s">
        <v>8</v>
      </c>
      <c r="D42" s="97">
        <f>+D11</f>
        <v>8297313</v>
      </c>
      <c r="E42" s="97">
        <f>+E11</f>
        <v>-265117.00681666669</v>
      </c>
      <c r="F42" s="97">
        <v>0</v>
      </c>
      <c r="G42" s="97">
        <f>+G11</f>
        <v>282108.64913999999</v>
      </c>
      <c r="H42" s="97">
        <f>+H11</f>
        <v>-406171.33138666674</v>
      </c>
      <c r="I42" s="97">
        <f>-G42*(1-0.25345)</f>
        <v>-210608.212015467</v>
      </c>
      <c r="J42" s="98">
        <f>+K42+L42</f>
        <v>1015121.1022141008</v>
      </c>
      <c r="K42" s="97">
        <f>-I42*1.35003</f>
        <v>284327.40446724091</v>
      </c>
      <c r="L42" s="98">
        <f>+(D42+H42)*$L$5</f>
        <v>730793.69774685986</v>
      </c>
    </row>
    <row r="43" spans="1:12" x14ac:dyDescent="0.25">
      <c r="A43" s="81"/>
      <c r="B43" s="95"/>
      <c r="C43" s="96" t="s">
        <v>9</v>
      </c>
      <c r="D43" s="97">
        <f>+'Alliance Staff IRR No. 5 and 35'!C8</f>
        <v>3233023</v>
      </c>
      <c r="E43" s="97">
        <f>+'Alliance Staff IRR No. 5 and 35'!C9</f>
        <v>-62235.692750000009</v>
      </c>
      <c r="F43" s="97">
        <v>0</v>
      </c>
      <c r="G43" s="97">
        <f>+'Alliance Staff IRR No. 5 and 35'!P13</f>
        <v>77592.551999999996</v>
      </c>
      <c r="H43" s="97">
        <f>+'Alliance Staff IRR No. 5 and 35'!P9</f>
        <v>-101031.96875000001</v>
      </c>
      <c r="I43" s="97">
        <f>-G43*(1-0.25345)</f>
        <v>-57926.719695599997</v>
      </c>
      <c r="J43" s="98">
        <f t="shared" ref="J43:J45" si="20">+K43+L43</f>
        <v>368254.54121304932</v>
      </c>
      <c r="K43" s="97">
        <f t="shared" ref="K43:K44" si="21">-I43*1.35003</f>
        <v>78202.809390650873</v>
      </c>
      <c r="L43" s="98">
        <f t="shared" ref="L43:L45" si="22">+(D43+H43)*$L$5</f>
        <v>290051.73182239843</v>
      </c>
    </row>
    <row r="44" spans="1:12" x14ac:dyDescent="0.25">
      <c r="A44" s="81"/>
      <c r="B44" s="95"/>
      <c r="C44" s="96" t="s">
        <v>10</v>
      </c>
      <c r="D44" s="97">
        <f>+'IRR 137c'!C39</f>
        <v>0</v>
      </c>
      <c r="E44" s="97">
        <f>+'Alliance Staff IRR No. 5 and 35'!C52</f>
        <v>0</v>
      </c>
      <c r="F44" s="97">
        <v>0</v>
      </c>
      <c r="G44" s="97">
        <f>+'Alliance Staff IRR No. 5 and 35'!P56</f>
        <v>0</v>
      </c>
      <c r="H44" s="97">
        <f>+'Alliance Staff IRR No. 5 and 35'!P52</f>
        <v>0</v>
      </c>
      <c r="I44" s="97">
        <f>-G44*(1-0.25345)</f>
        <v>0</v>
      </c>
      <c r="J44" s="98">
        <f t="shared" si="20"/>
        <v>0</v>
      </c>
      <c r="K44" s="97">
        <f t="shared" si="21"/>
        <v>0</v>
      </c>
      <c r="L44" s="98">
        <f t="shared" si="22"/>
        <v>0</v>
      </c>
    </row>
    <row r="45" spans="1:12" x14ac:dyDescent="0.25">
      <c r="A45" s="81"/>
      <c r="B45" s="95"/>
      <c r="C45" s="96" t="s">
        <v>11</v>
      </c>
      <c r="D45" s="97">
        <f>+'IRR 137c'!C40</f>
        <v>0</v>
      </c>
      <c r="E45" s="97">
        <f>+'Alliance Staff IRR No. 5 and 35'!C65</f>
        <v>0</v>
      </c>
      <c r="F45" s="97">
        <v>0</v>
      </c>
      <c r="G45" s="97">
        <f>+'Alliance Staff IRR No. 5 and 35'!P69</f>
        <v>0</v>
      </c>
      <c r="H45" s="97">
        <f>+'Alliance Staff IRR No. 5 and 35'!P65</f>
        <v>0</v>
      </c>
      <c r="I45" s="97">
        <f>-G45*(1-0.25345)</f>
        <v>0</v>
      </c>
      <c r="J45" s="98">
        <f t="shared" si="20"/>
        <v>0</v>
      </c>
      <c r="K45" s="97">
        <f>-I45*1.35003</f>
        <v>0</v>
      </c>
      <c r="L45" s="98">
        <f t="shared" si="22"/>
        <v>0</v>
      </c>
    </row>
    <row r="46" spans="1:12" x14ac:dyDescent="0.25">
      <c r="A46" s="81"/>
      <c r="B46" s="95"/>
      <c r="C46" s="99" t="s">
        <v>12</v>
      </c>
      <c r="D46" s="97">
        <f>SUM(D42:D45)</f>
        <v>11530336</v>
      </c>
      <c r="E46" s="97">
        <f t="shared" ref="E46:F46" si="23">SUM(E42:E45)</f>
        <v>-327352.69956666668</v>
      </c>
      <c r="F46" s="97">
        <f t="shared" si="23"/>
        <v>0</v>
      </c>
      <c r="G46" s="97">
        <f>SUM(G42:G45)</f>
        <v>359701.20114000002</v>
      </c>
      <c r="H46" s="97">
        <f t="shared" ref="H46:K46" si="24">SUM(H42:H45)</f>
        <v>-507203.30013666674</v>
      </c>
      <c r="I46" s="97">
        <f t="shared" si="24"/>
        <v>-268534.93171106698</v>
      </c>
      <c r="J46" s="98">
        <f t="shared" si="24"/>
        <v>1383375.6434271501</v>
      </c>
      <c r="K46" s="97">
        <f t="shared" si="24"/>
        <v>362530.21385789179</v>
      </c>
      <c r="L46" s="98">
        <f>SUM(L42:L45)</f>
        <v>1020845.4295692584</v>
      </c>
    </row>
    <row r="47" spans="1:12" x14ac:dyDescent="0.25">
      <c r="A47" s="81"/>
      <c r="B47" s="95"/>
      <c r="C47" s="96"/>
      <c r="D47" s="97"/>
      <c r="E47" s="97"/>
      <c r="F47" s="97"/>
      <c r="G47" s="97"/>
      <c r="H47" s="97"/>
      <c r="I47" s="97"/>
      <c r="J47" s="98"/>
      <c r="K47" s="97"/>
      <c r="L47" s="98"/>
    </row>
    <row r="48" spans="1:12" x14ac:dyDescent="0.25">
      <c r="A48" s="81"/>
      <c r="B48" s="95" t="s">
        <v>13</v>
      </c>
      <c r="C48" s="96" t="s">
        <v>8</v>
      </c>
      <c r="D48" s="97">
        <f>+'New River RNG Depr Correction'!C8</f>
        <v>7812333</v>
      </c>
      <c r="E48" s="97">
        <f>+'New River RNG Depr Correction'!C9</f>
        <v>-250354</v>
      </c>
      <c r="F48" s="97">
        <v>0</v>
      </c>
      <c r="G48" s="97">
        <f>+'New River RNG Depr Correction'!P13</f>
        <v>265619.32199999993</v>
      </c>
      <c r="H48" s="97">
        <f>+'New River RNG Depr Correction'!P9</f>
        <v>-383163.66099999996</v>
      </c>
      <c r="I48" s="97">
        <f>-G48*(1-0.25345)</f>
        <v>-198298.10483909995</v>
      </c>
      <c r="J48" s="98">
        <f t="shared" ref="J48:J52" si="25">+K48+L48</f>
        <v>955719.1195228775</v>
      </c>
      <c r="K48" s="97">
        <f t="shared" ref="K48:K52" si="26">-I48*1.35003</f>
        <v>267708.39047593012</v>
      </c>
      <c r="L48" s="98">
        <f t="shared" ref="L48:L52" si="27">+(D48+H48)*$L$5</f>
        <v>688010.72904694732</v>
      </c>
    </row>
    <row r="49" spans="1:12" x14ac:dyDescent="0.25">
      <c r="A49" s="81"/>
      <c r="B49" s="95"/>
      <c r="C49" s="96" t="s">
        <v>14</v>
      </c>
      <c r="D49" s="97">
        <v>0</v>
      </c>
      <c r="E49" s="97">
        <v>0</v>
      </c>
      <c r="F49" s="97">
        <v>0</v>
      </c>
      <c r="G49" s="97">
        <v>0</v>
      </c>
      <c r="H49" s="97"/>
      <c r="I49" s="97">
        <f>-G49*(1-0.25345)</f>
        <v>0</v>
      </c>
      <c r="J49" s="98">
        <f t="shared" si="25"/>
        <v>0</v>
      </c>
      <c r="K49" s="97">
        <f t="shared" si="26"/>
        <v>0</v>
      </c>
      <c r="L49" s="98">
        <f t="shared" si="27"/>
        <v>0</v>
      </c>
    </row>
    <row r="50" spans="1:12" x14ac:dyDescent="0.25">
      <c r="A50" s="81"/>
      <c r="B50" s="95"/>
      <c r="C50" s="96" t="s">
        <v>9</v>
      </c>
      <c r="D50" s="97">
        <f>+'IRR 137c'!C44</f>
        <v>0</v>
      </c>
      <c r="E50" s="97">
        <f>+'New River RNG Depr Correction'!C52</f>
        <v>0</v>
      </c>
      <c r="F50" s="97">
        <v>0</v>
      </c>
      <c r="G50" s="97">
        <f>+'New River RNG Depr Correction'!P56</f>
        <v>0</v>
      </c>
      <c r="H50" s="97">
        <f>+'New River RNG Depr Correction'!P52</f>
        <v>0</v>
      </c>
      <c r="I50" s="97">
        <f>-G50*(1-0.25345)</f>
        <v>0</v>
      </c>
      <c r="J50" s="98">
        <f t="shared" si="25"/>
        <v>0</v>
      </c>
      <c r="K50" s="97">
        <f t="shared" si="26"/>
        <v>0</v>
      </c>
      <c r="L50" s="98">
        <f t="shared" si="27"/>
        <v>0</v>
      </c>
    </row>
    <row r="51" spans="1:12" x14ac:dyDescent="0.25">
      <c r="A51" s="81"/>
      <c r="B51" s="95"/>
      <c r="C51" s="96" t="s">
        <v>10</v>
      </c>
      <c r="D51" s="97">
        <v>0</v>
      </c>
      <c r="E51" s="97">
        <v>0</v>
      </c>
      <c r="F51" s="97">
        <v>0</v>
      </c>
      <c r="G51" s="97">
        <v>0</v>
      </c>
      <c r="H51" s="97">
        <v>0</v>
      </c>
      <c r="I51" s="97">
        <f>-G51*(1-0.25345)</f>
        <v>0</v>
      </c>
      <c r="J51" s="98">
        <f t="shared" si="25"/>
        <v>0</v>
      </c>
      <c r="K51" s="97">
        <f t="shared" si="26"/>
        <v>0</v>
      </c>
      <c r="L51" s="98">
        <f t="shared" si="27"/>
        <v>0</v>
      </c>
    </row>
    <row r="52" spans="1:12" x14ac:dyDescent="0.25">
      <c r="A52" s="81"/>
      <c r="B52" s="95"/>
      <c r="C52" s="96" t="s">
        <v>11</v>
      </c>
      <c r="D52" s="97">
        <f>+'IRR 137c'!C45</f>
        <v>0</v>
      </c>
      <c r="E52" s="97">
        <f>+'New River RNG Depr Correction'!C65</f>
        <v>0</v>
      </c>
      <c r="F52" s="97">
        <f t="shared" ref="F52" si="28">SUM(F48:F51)</f>
        <v>0</v>
      </c>
      <c r="G52" s="97">
        <f>+'New River RNG Depr Correction'!P69</f>
        <v>0</v>
      </c>
      <c r="H52" s="97">
        <f>+'New River RNG Depr Correction'!P65</f>
        <v>0</v>
      </c>
      <c r="I52" s="97">
        <f>-G52*(1-0.25345)</f>
        <v>0</v>
      </c>
      <c r="J52" s="98">
        <f t="shared" si="25"/>
        <v>0</v>
      </c>
      <c r="K52" s="97">
        <f t="shared" si="26"/>
        <v>0</v>
      </c>
      <c r="L52" s="98">
        <f t="shared" si="27"/>
        <v>0</v>
      </c>
    </row>
    <row r="53" spans="1:12" x14ac:dyDescent="0.25">
      <c r="A53" s="81"/>
      <c r="B53" s="95"/>
      <c r="C53" s="99" t="s">
        <v>12</v>
      </c>
      <c r="D53" s="97">
        <f>SUM(D48:D52)</f>
        <v>7812333</v>
      </c>
      <c r="E53" s="97">
        <f>SUM(E48:E52)</f>
        <v>-250354</v>
      </c>
      <c r="F53" s="97">
        <f>SUM(F48:F52)</f>
        <v>0</v>
      </c>
      <c r="G53" s="97">
        <f>SUM(G48:G52)</f>
        <v>265619.32199999993</v>
      </c>
      <c r="H53" s="97">
        <f>SUM(H48:H52)</f>
        <v>-383163.66099999996</v>
      </c>
      <c r="I53" s="97">
        <f t="shared" ref="I53:J53" si="29">SUM(I48:I52)</f>
        <v>-198298.10483909995</v>
      </c>
      <c r="J53" s="98">
        <f t="shared" si="29"/>
        <v>955719.1195228775</v>
      </c>
      <c r="K53" s="97">
        <f>SUM(K48:K52)</f>
        <v>267708.39047593012</v>
      </c>
      <c r="L53" s="98">
        <f>SUM(L48:L52)</f>
        <v>688010.72904694732</v>
      </c>
    </row>
    <row r="54" spans="1:12" x14ac:dyDescent="0.25">
      <c r="A54" s="81"/>
      <c r="B54" s="95"/>
      <c r="C54" s="96"/>
      <c r="D54" s="97"/>
      <c r="E54" s="97"/>
      <c r="F54" s="97"/>
      <c r="G54" s="97"/>
      <c r="H54" s="97"/>
      <c r="I54" s="97"/>
      <c r="J54" s="98"/>
      <c r="K54" s="97"/>
      <c r="L54" s="98"/>
    </row>
    <row r="55" spans="1:12" x14ac:dyDescent="0.25">
      <c r="A55" s="81"/>
      <c r="B55" s="95" t="s">
        <v>114</v>
      </c>
      <c r="C55" s="96" t="s">
        <v>14</v>
      </c>
      <c r="D55" s="97">
        <f>+'IRR 137b Brightmark'!C8</f>
        <v>35668592</v>
      </c>
      <c r="E55" s="97">
        <f>+'IRR 137b Brightmark'!C9</f>
        <v>-1961772.5600000003</v>
      </c>
      <c r="F55" s="97">
        <v>0</v>
      </c>
      <c r="G55" s="97">
        <f>+'IRR 137b Brightmark'!P13</f>
        <v>2389795.6639999999</v>
      </c>
      <c r="H55" s="97">
        <f>+'IRR 137b Brightmark'!P9</f>
        <v>-3156670.392</v>
      </c>
      <c r="I55" s="97">
        <f>-G55*(1-0.25345)</f>
        <v>-1784101.9529591999</v>
      </c>
      <c r="J55" s="98">
        <f t="shared" ref="J55:J58" si="30">+K55+L55</f>
        <v>5419499.8988134749</v>
      </c>
      <c r="K55" s="97">
        <f t="shared" ref="K55:K58" si="31">-I55*1.35003</f>
        <v>2408591.1595535087</v>
      </c>
      <c r="L55" s="98">
        <f t="shared" ref="L55:L58" si="32">+(D55+H55)*$L$5</f>
        <v>3010908.7392599657</v>
      </c>
    </row>
    <row r="56" spans="1:12" x14ac:dyDescent="0.25">
      <c r="A56" s="81"/>
      <c r="B56" s="95"/>
      <c r="C56" s="96" t="s">
        <v>9</v>
      </c>
      <c r="D56" s="97">
        <f>+'Brightmark - Staff IRR No. 34'!C8</f>
        <v>7476911.9499999993</v>
      </c>
      <c r="E56" s="97">
        <f>+'Brightmark - Staff IRR No. 34'!C9</f>
        <v>-130845.95912499996</v>
      </c>
      <c r="F56" s="97">
        <v>0</v>
      </c>
      <c r="G56" s="97">
        <f>+'Brightmark - Staff IRR No. 34'!P13</f>
        <v>179445.88679999995</v>
      </c>
      <c r="H56" s="97">
        <f>+'Brightmark - Staff IRR No. 34'!P9</f>
        <v>-220568.90252499992</v>
      </c>
      <c r="I56" s="97">
        <f>-G56*(1-0.25345)</f>
        <v>-133965.32679053998</v>
      </c>
      <c r="J56" s="98">
        <f t="shared" si="30"/>
        <v>852862.60433709761</v>
      </c>
      <c r="K56" s="97">
        <f t="shared" si="31"/>
        <v>180857.21012703271</v>
      </c>
      <c r="L56" s="98">
        <f t="shared" si="32"/>
        <v>672005.3942100649</v>
      </c>
    </row>
    <row r="57" spans="1:12" x14ac:dyDescent="0.25">
      <c r="A57" s="81"/>
      <c r="B57" s="95"/>
      <c r="C57" s="96" t="s">
        <v>10</v>
      </c>
      <c r="D57" s="97">
        <v>0</v>
      </c>
      <c r="E57" s="97">
        <v>0</v>
      </c>
      <c r="F57" s="97">
        <v>0</v>
      </c>
      <c r="G57" s="97">
        <v>0</v>
      </c>
      <c r="H57" s="97">
        <v>0</v>
      </c>
      <c r="I57" s="97">
        <f>-G57*(1-0.25345)</f>
        <v>0</v>
      </c>
      <c r="J57" s="98">
        <f t="shared" si="30"/>
        <v>0</v>
      </c>
      <c r="K57" s="97">
        <f t="shared" si="31"/>
        <v>0</v>
      </c>
      <c r="L57" s="98">
        <f t="shared" si="32"/>
        <v>0</v>
      </c>
    </row>
    <row r="58" spans="1:12" x14ac:dyDescent="0.25">
      <c r="A58" s="81"/>
      <c r="B58" s="95"/>
      <c r="C58" s="96" t="s">
        <v>11</v>
      </c>
      <c r="D58" s="97">
        <v>0</v>
      </c>
      <c r="E58" s="97">
        <v>0</v>
      </c>
      <c r="F58" s="97">
        <v>0</v>
      </c>
      <c r="G58" s="97">
        <v>0</v>
      </c>
      <c r="H58" s="97"/>
      <c r="I58" s="97">
        <f>-G58*(1-0.25345)</f>
        <v>0</v>
      </c>
      <c r="J58" s="98">
        <f t="shared" si="30"/>
        <v>0</v>
      </c>
      <c r="K58" s="97">
        <f t="shared" si="31"/>
        <v>0</v>
      </c>
      <c r="L58" s="98">
        <f t="shared" si="32"/>
        <v>0</v>
      </c>
    </row>
    <row r="59" spans="1:12" x14ac:dyDescent="0.25">
      <c r="A59" s="81"/>
      <c r="B59" s="95"/>
      <c r="C59" s="99" t="s">
        <v>12</v>
      </c>
      <c r="D59" s="97">
        <f>SUM(D55:D58)</f>
        <v>43145503.950000003</v>
      </c>
      <c r="E59" s="97">
        <f t="shared" ref="E59:L59" si="33">SUM(E55:E58)</f>
        <v>-2092618.5191250003</v>
      </c>
      <c r="F59" s="97">
        <f t="shared" si="33"/>
        <v>0</v>
      </c>
      <c r="G59" s="97">
        <f t="shared" si="33"/>
        <v>2569241.5507999999</v>
      </c>
      <c r="H59" s="97">
        <f t="shared" si="33"/>
        <v>-3377239.2945249998</v>
      </c>
      <c r="I59" s="97">
        <f t="shared" si="33"/>
        <v>-1918067.2797497399</v>
      </c>
      <c r="J59" s="98">
        <f t="shared" si="33"/>
        <v>6272362.503150573</v>
      </c>
      <c r="K59" s="97">
        <f t="shared" si="33"/>
        <v>2589448.3696805416</v>
      </c>
      <c r="L59" s="98">
        <f t="shared" si="33"/>
        <v>3682914.1334700305</v>
      </c>
    </row>
    <row r="60" spans="1:12" x14ac:dyDescent="0.25">
      <c r="A60" s="81"/>
      <c r="B60" s="100"/>
      <c r="C60" s="101"/>
      <c r="D60" s="102"/>
      <c r="E60" s="102"/>
      <c r="F60" s="102"/>
      <c r="G60" s="102"/>
      <c r="H60" s="102"/>
      <c r="I60" s="102"/>
      <c r="J60" s="103"/>
      <c r="K60" s="102"/>
      <c r="L60" s="103"/>
    </row>
    <row r="61" spans="1:12" ht="15.75" thickBot="1" x14ac:dyDescent="0.3">
      <c r="A61" s="81"/>
      <c r="B61" s="88"/>
      <c r="C61" s="104" t="s">
        <v>15</v>
      </c>
      <c r="D61" s="105">
        <f>+D46+D53+D59</f>
        <v>62488172.950000003</v>
      </c>
      <c r="E61" s="105">
        <f t="shared" ref="E61:J61" si="34">+E46+E53+E59</f>
        <v>-2670325.2186916671</v>
      </c>
      <c r="F61" s="105">
        <f t="shared" si="34"/>
        <v>0</v>
      </c>
      <c r="G61" s="105">
        <f>+G46+G53+G59</f>
        <v>3194562.0739399996</v>
      </c>
      <c r="H61" s="105">
        <f t="shared" ref="H61:L61" si="35">+H46+H53+H59</f>
        <v>-4267606.2556616664</v>
      </c>
      <c r="I61" s="105">
        <f t="shared" si="35"/>
        <v>-2384900.3162999069</v>
      </c>
      <c r="J61" s="106">
        <f t="shared" si="35"/>
        <v>8611457.2661006004</v>
      </c>
      <c r="K61" s="105">
        <f>+K46+K53+K59</f>
        <v>3219686.9740143633</v>
      </c>
      <c r="L61" s="106">
        <f>+L46+L53+L59</f>
        <v>5391770.2920862362</v>
      </c>
    </row>
    <row r="62" spans="1:12" ht="17.25" x14ac:dyDescent="0.25">
      <c r="A62" s="81"/>
      <c r="B62" s="81" t="s">
        <v>153</v>
      </c>
      <c r="C62" s="107"/>
      <c r="D62" s="108"/>
      <c r="E62" s="108"/>
      <c r="F62" s="108"/>
      <c r="G62" s="108"/>
      <c r="H62" s="108"/>
      <c r="I62" s="108"/>
      <c r="J62" s="108"/>
      <c r="K62" s="108"/>
      <c r="L62" s="108"/>
    </row>
    <row r="63" spans="1:12" ht="17.25" x14ac:dyDescent="0.25">
      <c r="A63" s="81"/>
      <c r="B63" s="81" t="s">
        <v>151</v>
      </c>
      <c r="C63" s="81"/>
      <c r="D63" s="81"/>
      <c r="E63" s="81"/>
      <c r="F63" s="81"/>
      <c r="G63" s="81"/>
      <c r="H63" s="81"/>
      <c r="I63" s="81"/>
      <c r="J63" s="81"/>
      <c r="K63" s="81"/>
      <c r="L63" s="81"/>
    </row>
    <row r="64" spans="1:12" ht="17.25" x14ac:dyDescent="0.25">
      <c r="A64" s="81"/>
      <c r="B64" s="81" t="s">
        <v>152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</row>
    <row r="65" spans="1:12" x14ac:dyDescent="0.2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</row>
    <row r="66" spans="1:12" x14ac:dyDescent="0.25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</row>
    <row r="67" spans="1:12" ht="15.75" thickBot="1" x14ac:dyDescent="0.3">
      <c r="A67" s="81"/>
      <c r="B67" s="80" t="s">
        <v>207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</row>
    <row r="68" spans="1:12" ht="15" customHeight="1" x14ac:dyDescent="0.25">
      <c r="A68" s="81"/>
      <c r="B68" s="109" t="s">
        <v>210</v>
      </c>
      <c r="C68" s="110"/>
      <c r="D68" s="110"/>
      <c r="E68" s="110"/>
      <c r="F68" s="110"/>
      <c r="G68" s="110"/>
      <c r="H68" s="110"/>
      <c r="I68" s="110"/>
      <c r="J68" s="111"/>
      <c r="K68" s="169" t="s">
        <v>204</v>
      </c>
      <c r="L68" s="170" t="s">
        <v>205</v>
      </c>
    </row>
    <row r="69" spans="1:12" ht="47.25" x14ac:dyDescent="0.25">
      <c r="A69" s="81"/>
      <c r="B69" s="84" t="s">
        <v>0</v>
      </c>
      <c r="C69" s="85" t="s">
        <v>1</v>
      </c>
      <c r="D69" s="86" t="s">
        <v>2</v>
      </c>
      <c r="E69" s="86" t="s">
        <v>3</v>
      </c>
      <c r="F69" s="86" t="s">
        <v>4</v>
      </c>
      <c r="G69" s="86" t="s">
        <v>5</v>
      </c>
      <c r="H69" s="86" t="s">
        <v>147</v>
      </c>
      <c r="I69" s="86" t="s">
        <v>148</v>
      </c>
      <c r="J69" s="87" t="s">
        <v>206</v>
      </c>
      <c r="K69" s="86" t="s">
        <v>145</v>
      </c>
      <c r="L69" s="87" t="s">
        <v>146</v>
      </c>
    </row>
    <row r="70" spans="1:12" ht="15.75" thickBot="1" x14ac:dyDescent="0.3">
      <c r="A70" s="81"/>
      <c r="B70" s="88"/>
      <c r="C70" s="89"/>
      <c r="D70" s="90" t="s">
        <v>6</v>
      </c>
      <c r="E70" s="90" t="s">
        <v>6</v>
      </c>
      <c r="F70" s="90" t="s">
        <v>6</v>
      </c>
      <c r="G70" s="90" t="s">
        <v>6</v>
      </c>
      <c r="H70" s="90"/>
      <c r="I70" s="90" t="s">
        <v>6</v>
      </c>
      <c r="J70" s="91" t="s">
        <v>6</v>
      </c>
      <c r="K70" s="90" t="s">
        <v>6</v>
      </c>
      <c r="L70" s="91" t="s">
        <v>6</v>
      </c>
    </row>
    <row r="71" spans="1:12" x14ac:dyDescent="0.25">
      <c r="A71" s="81"/>
      <c r="B71" s="92"/>
      <c r="C71" s="93"/>
      <c r="D71" s="93"/>
      <c r="E71" s="93"/>
      <c r="F71" s="93"/>
      <c r="G71" s="93"/>
      <c r="H71" s="93"/>
      <c r="I71" s="93"/>
      <c r="J71" s="94"/>
      <c r="K71" s="93"/>
      <c r="L71" s="94"/>
    </row>
    <row r="72" spans="1:12" x14ac:dyDescent="0.25">
      <c r="A72" s="81"/>
      <c r="B72" s="95" t="s">
        <v>7</v>
      </c>
      <c r="C72" s="96" t="s">
        <v>8</v>
      </c>
      <c r="D72" s="97">
        <f>+D11-D42</f>
        <v>0</v>
      </c>
      <c r="E72" s="97">
        <f t="shared" ref="E72:L72" si="36">+E11-E42</f>
        <v>0</v>
      </c>
      <c r="F72" s="97">
        <f t="shared" si="36"/>
        <v>0</v>
      </c>
      <c r="G72" s="97">
        <f t="shared" si="36"/>
        <v>0</v>
      </c>
      <c r="H72" s="97">
        <f t="shared" si="36"/>
        <v>0</v>
      </c>
      <c r="I72" s="97">
        <f t="shared" si="36"/>
        <v>0</v>
      </c>
      <c r="J72" s="98">
        <f t="shared" si="36"/>
        <v>0</v>
      </c>
      <c r="K72" s="97">
        <f t="shared" si="36"/>
        <v>0</v>
      </c>
      <c r="L72" s="98">
        <f t="shared" si="36"/>
        <v>0</v>
      </c>
    </row>
    <row r="73" spans="1:12" x14ac:dyDescent="0.25">
      <c r="A73" s="81"/>
      <c r="B73" s="95"/>
      <c r="C73" s="96" t="s">
        <v>9</v>
      </c>
      <c r="D73" s="97">
        <f t="shared" ref="D73:L73" si="37">+D12-D43</f>
        <v>-3233023</v>
      </c>
      <c r="E73" s="97">
        <f t="shared" si="37"/>
        <v>62235.692750000009</v>
      </c>
      <c r="F73" s="97">
        <f t="shared" si="37"/>
        <v>0</v>
      </c>
      <c r="G73" s="97">
        <f t="shared" si="37"/>
        <v>-77592.551999999996</v>
      </c>
      <c r="H73" s="97">
        <f t="shared" si="37"/>
        <v>101031.96875000001</v>
      </c>
      <c r="I73" s="97">
        <f t="shared" si="37"/>
        <v>57926.719695599997</v>
      </c>
      <c r="J73" s="98">
        <f t="shared" si="37"/>
        <v>-368254.54121304932</v>
      </c>
      <c r="K73" s="97">
        <f t="shared" si="37"/>
        <v>-78202.809390650873</v>
      </c>
      <c r="L73" s="98">
        <f t="shared" si="37"/>
        <v>-290051.73182239843</v>
      </c>
    </row>
    <row r="74" spans="1:12" x14ac:dyDescent="0.25">
      <c r="A74" s="81"/>
      <c r="B74" s="95"/>
      <c r="C74" s="96" t="s">
        <v>10</v>
      </c>
      <c r="D74" s="97">
        <f t="shared" ref="D74:L74" si="38">+D13-D44</f>
        <v>300000</v>
      </c>
      <c r="E74" s="97">
        <f t="shared" si="38"/>
        <v>-4400</v>
      </c>
      <c r="F74" s="97">
        <f t="shared" si="38"/>
        <v>0</v>
      </c>
      <c r="G74" s="97">
        <f t="shared" si="38"/>
        <v>5400</v>
      </c>
      <c r="H74" s="97">
        <f t="shared" si="38"/>
        <v>-7100</v>
      </c>
      <c r="I74" s="97">
        <f t="shared" si="38"/>
        <v>-4031.3700000000003</v>
      </c>
      <c r="J74" s="98">
        <f t="shared" si="38"/>
        <v>32567.756370438663</v>
      </c>
      <c r="K74" s="97">
        <f t="shared" si="38"/>
        <v>5442.4704411000012</v>
      </c>
      <c r="L74" s="98">
        <f t="shared" si="38"/>
        <v>27125.285929338661</v>
      </c>
    </row>
    <row r="75" spans="1:12" x14ac:dyDescent="0.25">
      <c r="A75" s="81"/>
      <c r="B75" s="95"/>
      <c r="C75" s="96" t="s">
        <v>11</v>
      </c>
      <c r="D75" s="97">
        <f t="shared" ref="D75:L75" si="39">+D14-D45</f>
        <v>2933023</v>
      </c>
      <c r="E75" s="97">
        <f t="shared" si="39"/>
        <v>-72592.31925</v>
      </c>
      <c r="F75" s="97">
        <f t="shared" si="39"/>
        <v>0</v>
      </c>
      <c r="G75" s="97">
        <f t="shared" si="39"/>
        <v>87990.689999999944</v>
      </c>
      <c r="H75" s="97">
        <f t="shared" si="39"/>
        <v>-116587.66424999997</v>
      </c>
      <c r="I75" s="97">
        <f t="shared" si="39"/>
        <v>-65689.449619499967</v>
      </c>
      <c r="J75" s="98">
        <f t="shared" si="39"/>
        <v>349511.04376305931</v>
      </c>
      <c r="K75" s="97">
        <f t="shared" si="39"/>
        <v>88682.727669813539</v>
      </c>
      <c r="L75" s="98">
        <f t="shared" si="39"/>
        <v>260828.31609324575</v>
      </c>
    </row>
    <row r="76" spans="1:12" x14ac:dyDescent="0.25">
      <c r="A76" s="81"/>
      <c r="B76" s="95"/>
      <c r="C76" s="99" t="s">
        <v>12</v>
      </c>
      <c r="D76" s="97">
        <f>SUM(D72:D75)</f>
        <v>0</v>
      </c>
      <c r="E76" s="97">
        <f t="shared" ref="E76:F76" si="40">SUM(E72:E75)</f>
        <v>-14756.626499999991</v>
      </c>
      <c r="F76" s="97">
        <f t="shared" si="40"/>
        <v>0</v>
      </c>
      <c r="G76" s="97">
        <f>SUM(G72:G75)</f>
        <v>15798.137999999948</v>
      </c>
      <c r="H76" s="97">
        <f t="shared" ref="H76:K76" si="41">SUM(H72:H75)</f>
        <v>-22655.695499999958</v>
      </c>
      <c r="I76" s="97">
        <f t="shared" si="41"/>
        <v>-11794.099923899972</v>
      </c>
      <c r="J76" s="98">
        <f t="shared" si="41"/>
        <v>13824.258920448658</v>
      </c>
      <c r="K76" s="97">
        <f t="shared" si="41"/>
        <v>15922.388720262665</v>
      </c>
      <c r="L76" s="98">
        <f>SUM(L72:L75)</f>
        <v>-2098.1297998140217</v>
      </c>
    </row>
    <row r="77" spans="1:12" x14ac:dyDescent="0.25">
      <c r="A77" s="81"/>
      <c r="B77" s="95"/>
      <c r="C77" s="96"/>
      <c r="D77" s="97"/>
      <c r="E77" s="97"/>
      <c r="F77" s="97"/>
      <c r="G77" s="97"/>
      <c r="H77" s="97"/>
      <c r="I77" s="97"/>
      <c r="J77" s="98"/>
      <c r="K77" s="97"/>
      <c r="L77" s="98"/>
    </row>
    <row r="78" spans="1:12" x14ac:dyDescent="0.25">
      <c r="A78" s="81"/>
      <c r="B78" s="95" t="s">
        <v>13</v>
      </c>
      <c r="C78" s="96" t="s">
        <v>8</v>
      </c>
      <c r="D78" s="97">
        <f t="shared" ref="D78:L78" si="42">+D17-D48</f>
        <v>-7812333</v>
      </c>
      <c r="E78" s="97">
        <f t="shared" si="42"/>
        <v>250354</v>
      </c>
      <c r="F78" s="97">
        <f t="shared" si="42"/>
        <v>0</v>
      </c>
      <c r="G78" s="97">
        <f t="shared" si="42"/>
        <v>-265619.32199999993</v>
      </c>
      <c r="H78" s="97">
        <f t="shared" si="42"/>
        <v>383163.66099999996</v>
      </c>
      <c r="I78" s="97">
        <f t="shared" si="42"/>
        <v>198298.10483909995</v>
      </c>
      <c r="J78" s="98">
        <f t="shared" si="42"/>
        <v>-955719.1195228775</v>
      </c>
      <c r="K78" s="97">
        <f t="shared" si="42"/>
        <v>-267708.39047593012</v>
      </c>
      <c r="L78" s="98">
        <f t="shared" si="42"/>
        <v>-688010.72904694732</v>
      </c>
    </row>
    <row r="79" spans="1:12" x14ac:dyDescent="0.25">
      <c r="A79" s="81"/>
      <c r="B79" s="95"/>
      <c r="C79" s="96" t="s">
        <v>14</v>
      </c>
      <c r="D79" s="97">
        <f t="shared" ref="D79:L79" si="43">+D18-D49</f>
        <v>0</v>
      </c>
      <c r="E79" s="97">
        <f t="shared" si="43"/>
        <v>0</v>
      </c>
      <c r="F79" s="97">
        <f t="shared" si="43"/>
        <v>0</v>
      </c>
      <c r="G79" s="97">
        <f t="shared" si="43"/>
        <v>0</v>
      </c>
      <c r="H79" s="97">
        <f t="shared" si="43"/>
        <v>0</v>
      </c>
      <c r="I79" s="97">
        <f t="shared" si="43"/>
        <v>0</v>
      </c>
      <c r="J79" s="98">
        <f t="shared" si="43"/>
        <v>0</v>
      </c>
      <c r="K79" s="97">
        <f t="shared" si="43"/>
        <v>0</v>
      </c>
      <c r="L79" s="98">
        <f t="shared" si="43"/>
        <v>0</v>
      </c>
    </row>
    <row r="80" spans="1:12" x14ac:dyDescent="0.25">
      <c r="A80" s="81"/>
      <c r="B80" s="95"/>
      <c r="C80" s="96" t="s">
        <v>9</v>
      </c>
      <c r="D80" s="97">
        <f t="shared" ref="D80:L80" si="44">+D19-D50</f>
        <v>3376000</v>
      </c>
      <c r="E80" s="97">
        <f t="shared" si="44"/>
        <v>-64988</v>
      </c>
      <c r="F80" s="97">
        <f t="shared" si="44"/>
        <v>0</v>
      </c>
      <c r="G80" s="97">
        <f t="shared" si="44"/>
        <v>81024</v>
      </c>
      <c r="H80" s="97">
        <f t="shared" si="44"/>
        <v>-105500</v>
      </c>
      <c r="I80" s="97">
        <f t="shared" si="44"/>
        <v>-60488.467200000006</v>
      </c>
      <c r="J80" s="98">
        <f t="shared" si="44"/>
        <v>384540.20622038707</v>
      </c>
      <c r="K80" s="97">
        <f t="shared" si="44"/>
        <v>81661.245374016013</v>
      </c>
      <c r="L80" s="98">
        <f t="shared" si="44"/>
        <v>302878.96084637108</v>
      </c>
    </row>
    <row r="81" spans="1:12" x14ac:dyDescent="0.25">
      <c r="A81" s="81"/>
      <c r="B81" s="95"/>
      <c r="C81" s="96" t="s">
        <v>10</v>
      </c>
      <c r="D81" s="97">
        <f t="shared" ref="D81:L81" si="45">+D20-D51</f>
        <v>0</v>
      </c>
      <c r="E81" s="97">
        <f t="shared" si="45"/>
        <v>0</v>
      </c>
      <c r="F81" s="97">
        <f t="shared" si="45"/>
        <v>0</v>
      </c>
      <c r="G81" s="97">
        <f t="shared" si="45"/>
        <v>0</v>
      </c>
      <c r="H81" s="97">
        <f t="shared" si="45"/>
        <v>0</v>
      </c>
      <c r="I81" s="97">
        <f t="shared" si="45"/>
        <v>0</v>
      </c>
      <c r="J81" s="98">
        <f t="shared" si="45"/>
        <v>0</v>
      </c>
      <c r="K81" s="97">
        <f t="shared" si="45"/>
        <v>0</v>
      </c>
      <c r="L81" s="98">
        <f t="shared" si="45"/>
        <v>0</v>
      </c>
    </row>
    <row r="82" spans="1:12" x14ac:dyDescent="0.25">
      <c r="A82" s="81"/>
      <c r="B82" s="95"/>
      <c r="C82" s="96" t="s">
        <v>11</v>
      </c>
      <c r="D82" s="97">
        <f t="shared" ref="D82:L82" si="46">+D21-D52</f>
        <v>4436333</v>
      </c>
      <c r="E82" s="97">
        <f t="shared" si="46"/>
        <v>-109799.24174999999</v>
      </c>
      <c r="F82" s="97">
        <f t="shared" si="46"/>
        <v>0</v>
      </c>
      <c r="G82" s="97">
        <f t="shared" si="46"/>
        <v>133089.9899999999</v>
      </c>
      <c r="H82" s="97">
        <f t="shared" si="46"/>
        <v>-176344.23674999995</v>
      </c>
      <c r="I82" s="97">
        <f t="shared" si="46"/>
        <v>-99358.332034499937</v>
      </c>
      <c r="J82" s="98">
        <f t="shared" si="46"/>
        <v>528651.62574944145</v>
      </c>
      <c r="K82" s="97">
        <f t="shared" si="46"/>
        <v>134136.72899653597</v>
      </c>
      <c r="L82" s="98">
        <f t="shared" si="46"/>
        <v>394514.89675290551</v>
      </c>
    </row>
    <row r="83" spans="1:12" x14ac:dyDescent="0.25">
      <c r="A83" s="81"/>
      <c r="B83" s="95"/>
      <c r="C83" s="99" t="s">
        <v>12</v>
      </c>
      <c r="D83" s="97">
        <f>SUM(D78:D82)</f>
        <v>0</v>
      </c>
      <c r="E83" s="97">
        <f>SUM(E78:E82)</f>
        <v>75566.758250000014</v>
      </c>
      <c r="F83" s="97">
        <f>SUM(F78:F82)</f>
        <v>0</v>
      </c>
      <c r="G83" s="97">
        <f>SUM(G78:G82)</f>
        <v>-51505.332000000024</v>
      </c>
      <c r="H83" s="97">
        <f>SUM(H78:H82)</f>
        <v>101319.42425000001</v>
      </c>
      <c r="I83" s="97">
        <f t="shared" ref="I83:J83" si="47">SUM(I78:I82)</f>
        <v>38451.305604599998</v>
      </c>
      <c r="J83" s="98">
        <f t="shared" si="47"/>
        <v>-42527.287553049042</v>
      </c>
      <c r="K83" s="97">
        <f>SUM(K78:K82)</f>
        <v>-51910.416105378157</v>
      </c>
      <c r="L83" s="98">
        <f>SUM(L78:L82)</f>
        <v>9383.1285523292609</v>
      </c>
    </row>
    <row r="84" spans="1:12" x14ac:dyDescent="0.25">
      <c r="A84" s="81"/>
      <c r="B84" s="95"/>
      <c r="C84" s="96"/>
      <c r="D84" s="97"/>
      <c r="E84" s="97"/>
      <c r="F84" s="97"/>
      <c r="G84" s="97"/>
      <c r="H84" s="97"/>
      <c r="I84" s="97"/>
      <c r="J84" s="98"/>
      <c r="K84" s="97"/>
      <c r="L84" s="98"/>
    </row>
    <row r="85" spans="1:12" x14ac:dyDescent="0.25">
      <c r="A85" s="81"/>
      <c r="B85" s="95" t="s">
        <v>114</v>
      </c>
      <c r="C85" s="96" t="s">
        <v>14</v>
      </c>
      <c r="D85" s="97">
        <f t="shared" ref="D85:L85" si="48">+D24-D55</f>
        <v>7476912</v>
      </c>
      <c r="E85" s="97">
        <f t="shared" si="48"/>
        <v>-447184.74387499993</v>
      </c>
      <c r="F85" s="97">
        <f t="shared" si="48"/>
        <v>0</v>
      </c>
      <c r="G85" s="97">
        <f t="shared" si="48"/>
        <v>500953.10064999992</v>
      </c>
      <c r="H85" s="97">
        <f t="shared" si="48"/>
        <v>-697661.29419999942</v>
      </c>
      <c r="I85" s="97">
        <f t="shared" si="48"/>
        <v>-373986.5372902574</v>
      </c>
      <c r="J85" s="98">
        <f t="shared" si="48"/>
        <v>1132715.2155815158</v>
      </c>
      <c r="K85" s="97">
        <f t="shared" si="48"/>
        <v>504893.04493796639</v>
      </c>
      <c r="L85" s="98">
        <f t="shared" si="48"/>
        <v>627822.17064355034</v>
      </c>
    </row>
    <row r="86" spans="1:12" x14ac:dyDescent="0.25">
      <c r="A86" s="81"/>
      <c r="B86" s="95"/>
      <c r="C86" s="96" t="s">
        <v>9</v>
      </c>
      <c r="D86" s="97">
        <f t="shared" ref="D86:L86" si="49">+D25-D56</f>
        <v>-7476911.9499999993</v>
      </c>
      <c r="E86" s="97">
        <f t="shared" si="49"/>
        <v>130845.95912499996</v>
      </c>
      <c r="F86" s="97">
        <f t="shared" si="49"/>
        <v>0</v>
      </c>
      <c r="G86" s="97">
        <f t="shared" si="49"/>
        <v>-179445.88679999995</v>
      </c>
      <c r="H86" s="97">
        <f t="shared" si="49"/>
        <v>220568.90252499992</v>
      </c>
      <c r="I86" s="97">
        <f t="shared" si="49"/>
        <v>133965.32679053998</v>
      </c>
      <c r="J86" s="98">
        <f t="shared" si="49"/>
        <v>-852862.60433709761</v>
      </c>
      <c r="K86" s="97">
        <f t="shared" si="49"/>
        <v>-180857.21012703271</v>
      </c>
      <c r="L86" s="98">
        <f t="shared" si="49"/>
        <v>-672005.3942100649</v>
      </c>
    </row>
    <row r="87" spans="1:12" x14ac:dyDescent="0.25">
      <c r="A87" s="81"/>
      <c r="B87" s="95"/>
      <c r="C87" s="96" t="s">
        <v>10</v>
      </c>
      <c r="D87" s="97">
        <f t="shared" ref="D87:L87" si="50">+D26-D57</f>
        <v>0</v>
      </c>
      <c r="E87" s="97">
        <f t="shared" si="50"/>
        <v>0</v>
      </c>
      <c r="F87" s="97">
        <f t="shared" si="50"/>
        <v>0</v>
      </c>
      <c r="G87" s="97">
        <f t="shared" si="50"/>
        <v>0</v>
      </c>
      <c r="H87" s="97">
        <f t="shared" si="50"/>
        <v>0</v>
      </c>
      <c r="I87" s="97">
        <f t="shared" si="50"/>
        <v>0</v>
      </c>
      <c r="J87" s="98">
        <f t="shared" si="50"/>
        <v>0</v>
      </c>
      <c r="K87" s="97">
        <f t="shared" si="50"/>
        <v>0</v>
      </c>
      <c r="L87" s="98">
        <f t="shared" si="50"/>
        <v>0</v>
      </c>
    </row>
    <row r="88" spans="1:12" x14ac:dyDescent="0.25">
      <c r="A88" s="81"/>
      <c r="B88" s="95"/>
      <c r="C88" s="96" t="s">
        <v>11</v>
      </c>
      <c r="D88" s="97">
        <f t="shared" ref="D88:L88" si="51">+D27-D58</f>
        <v>0</v>
      </c>
      <c r="E88" s="97">
        <f t="shared" si="51"/>
        <v>0</v>
      </c>
      <c r="F88" s="97">
        <f t="shared" si="51"/>
        <v>0</v>
      </c>
      <c r="G88" s="97">
        <f t="shared" si="51"/>
        <v>0</v>
      </c>
      <c r="H88" s="97">
        <f t="shared" si="51"/>
        <v>0</v>
      </c>
      <c r="I88" s="97">
        <f t="shared" si="51"/>
        <v>0</v>
      </c>
      <c r="J88" s="98">
        <f t="shared" si="51"/>
        <v>0</v>
      </c>
      <c r="K88" s="97">
        <f t="shared" si="51"/>
        <v>0</v>
      </c>
      <c r="L88" s="98">
        <f t="shared" si="51"/>
        <v>0</v>
      </c>
    </row>
    <row r="89" spans="1:12" x14ac:dyDescent="0.25">
      <c r="A89" s="81"/>
      <c r="B89" s="95"/>
      <c r="C89" s="99" t="s">
        <v>12</v>
      </c>
      <c r="D89" s="97">
        <f>SUM(D85:D88)</f>
        <v>5.000000074505806E-2</v>
      </c>
      <c r="E89" s="97">
        <f t="shared" ref="E89:L89" si="52">SUM(E85:E88)</f>
        <v>-316338.78474999999</v>
      </c>
      <c r="F89" s="97">
        <f t="shared" si="52"/>
        <v>0</v>
      </c>
      <c r="G89" s="97">
        <f t="shared" si="52"/>
        <v>321507.21384999994</v>
      </c>
      <c r="H89" s="97">
        <f t="shared" si="52"/>
        <v>-477092.3916749995</v>
      </c>
      <c r="I89" s="97">
        <f t="shared" si="52"/>
        <v>-240021.21049971742</v>
      </c>
      <c r="J89" s="98">
        <f t="shared" si="52"/>
        <v>279852.61124441819</v>
      </c>
      <c r="K89" s="97">
        <f t="shared" si="52"/>
        <v>324035.83481093368</v>
      </c>
      <c r="L89" s="98">
        <f t="shared" si="52"/>
        <v>-44183.223566514556</v>
      </c>
    </row>
    <row r="90" spans="1:12" x14ac:dyDescent="0.25">
      <c r="A90" s="81"/>
      <c r="B90" s="100"/>
      <c r="C90" s="101"/>
      <c r="D90" s="102"/>
      <c r="E90" s="102"/>
      <c r="F90" s="102"/>
      <c r="G90" s="102"/>
      <c r="H90" s="102"/>
      <c r="I90" s="102"/>
      <c r="J90" s="103"/>
      <c r="K90" s="102"/>
      <c r="L90" s="103"/>
    </row>
    <row r="91" spans="1:12" ht="15.75" thickBot="1" x14ac:dyDescent="0.3">
      <c r="A91" s="81"/>
      <c r="B91" s="88"/>
      <c r="C91" s="104" t="s">
        <v>15</v>
      </c>
      <c r="D91" s="105">
        <f>+D76+D83+D89</f>
        <v>5.000000074505806E-2</v>
      </c>
      <c r="E91" s="105">
        <f t="shared" ref="E91:J91" si="53">+E76+E83+E89</f>
        <v>-255528.65299999996</v>
      </c>
      <c r="F91" s="105">
        <f t="shared" si="53"/>
        <v>0</v>
      </c>
      <c r="G91" s="105">
        <f>+G76+G83+G89</f>
        <v>285800.01984999987</v>
      </c>
      <c r="H91" s="105">
        <f t="shared" ref="H91:L91" si="54">+H76+H83+H89</f>
        <v>-398428.66292499943</v>
      </c>
      <c r="I91" s="105">
        <f t="shared" si="54"/>
        <v>-213364.0048190174</v>
      </c>
      <c r="J91" s="106">
        <f t="shared" si="54"/>
        <v>251149.58261181781</v>
      </c>
      <c r="K91" s="105">
        <f>+K76+K83+K89</f>
        <v>288047.80742581817</v>
      </c>
      <c r="L91" s="106">
        <f>+L76+L83+L89</f>
        <v>-36898.224813999317</v>
      </c>
    </row>
    <row r="92" spans="1:12" ht="17.25" x14ac:dyDescent="0.25">
      <c r="A92" s="81"/>
      <c r="B92" s="81" t="s">
        <v>153</v>
      </c>
      <c r="C92" s="107"/>
      <c r="D92" s="108"/>
      <c r="E92" s="108"/>
      <c r="F92" s="108"/>
      <c r="G92" s="108"/>
      <c r="H92" s="108"/>
      <c r="I92" s="108"/>
      <c r="J92" s="108"/>
      <c r="K92" s="108"/>
      <c r="L92" s="108"/>
    </row>
    <row r="93" spans="1:12" ht="17.25" x14ac:dyDescent="0.25">
      <c r="A93" s="81"/>
      <c r="B93" s="81" t="s">
        <v>151</v>
      </c>
      <c r="C93" s="81"/>
      <c r="D93" s="81"/>
      <c r="E93" s="81"/>
      <c r="F93" s="81"/>
      <c r="G93" s="81"/>
      <c r="H93" s="81"/>
      <c r="I93" s="81"/>
      <c r="J93" s="81"/>
      <c r="K93" s="81"/>
      <c r="L93" s="81"/>
    </row>
    <row r="94" spans="1:12" ht="17.25" x14ac:dyDescent="0.25">
      <c r="A94" s="81"/>
      <c r="B94" s="81" t="s">
        <v>152</v>
      </c>
      <c r="C94" s="81"/>
      <c r="D94" s="81"/>
      <c r="E94" s="81"/>
      <c r="F94" s="81"/>
      <c r="G94" s="81"/>
      <c r="H94" s="81"/>
      <c r="I94" s="81"/>
      <c r="J94" s="81"/>
      <c r="K94" s="81"/>
      <c r="L94" s="81"/>
    </row>
    <row r="95" spans="1:12" x14ac:dyDescent="0.25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</row>
    <row r="96" spans="1:12" x14ac:dyDescent="0.2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</row>
    <row r="97" spans="1:12" x14ac:dyDescent="0.2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</row>
    <row r="98" spans="1:12" x14ac:dyDescent="0.25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</row>
  </sheetData>
  <mergeCells count="3">
    <mergeCell ref="B7:J7"/>
    <mergeCell ref="B38:J38"/>
    <mergeCell ref="B68:J68"/>
  </mergeCells>
  <phoneticPr fontId="3" type="noConversion"/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7D9CF-CAAF-4208-A18D-746990CBDADD}">
  <sheetPr>
    <pageSetUpPr fitToPage="1"/>
  </sheetPr>
  <dimension ref="A1:S72"/>
  <sheetViews>
    <sheetView workbookViewId="0">
      <selection activeCell="G26" sqref="G26"/>
    </sheetView>
  </sheetViews>
  <sheetFormatPr defaultColWidth="9.140625" defaultRowHeight="12.75" x14ac:dyDescent="0.2"/>
  <cols>
    <col min="1" max="1" width="15.85546875" style="3" customWidth="1"/>
    <col min="2" max="2" width="15.7109375" style="3" customWidth="1"/>
    <col min="3" max="3" width="4.140625" style="3" customWidth="1"/>
    <col min="4" max="4" width="13.5703125" style="3" bestFit="1" customWidth="1"/>
    <col min="5" max="19" width="12.5703125" style="3" bestFit="1" customWidth="1"/>
    <col min="20" max="16384" width="9.140625" style="3"/>
  </cols>
  <sheetData>
    <row r="1" spans="1:19" x14ac:dyDescent="0.2">
      <c r="A1" s="2" t="s">
        <v>16</v>
      </c>
    </row>
    <row r="2" spans="1:19" x14ac:dyDescent="0.2">
      <c r="A2" s="2" t="s">
        <v>17</v>
      </c>
    </row>
    <row r="3" spans="1:19" x14ac:dyDescent="0.2">
      <c r="A3" s="2"/>
    </row>
    <row r="4" spans="1:19" x14ac:dyDescent="0.2">
      <c r="A4" s="4" t="s">
        <v>18</v>
      </c>
      <c r="B4" s="5">
        <v>8297313.21</v>
      </c>
    </row>
    <row r="5" spans="1:19" x14ac:dyDescent="0.2">
      <c r="A5" s="2"/>
      <c r="B5" s="6"/>
      <c r="D5" s="7" t="s">
        <v>19</v>
      </c>
      <c r="E5" s="7" t="s">
        <v>20</v>
      </c>
      <c r="F5" s="7" t="s">
        <v>21</v>
      </c>
      <c r="G5" s="7" t="s">
        <v>22</v>
      </c>
    </row>
    <row r="6" spans="1:19" x14ac:dyDescent="0.2">
      <c r="A6" s="2" t="s">
        <v>23</v>
      </c>
      <c r="B6" s="8">
        <v>0.11</v>
      </c>
      <c r="D6" s="8">
        <v>0.54700000000000004</v>
      </c>
      <c r="E6" s="9">
        <f>B6*D6</f>
        <v>6.0170000000000008E-2</v>
      </c>
      <c r="F6" s="10">
        <f>1/(1-B8)</f>
        <v>1.3394950103810863</v>
      </c>
      <c r="G6" s="9">
        <f>E6*F6</f>
        <v>8.0597414774629977E-2</v>
      </c>
      <c r="H6" s="11" t="s">
        <v>24</v>
      </c>
    </row>
    <row r="7" spans="1:19" x14ac:dyDescent="0.2">
      <c r="A7" s="2" t="s">
        <v>25</v>
      </c>
      <c r="B7" s="8">
        <v>5.5399999999999998E-2</v>
      </c>
      <c r="D7" s="8">
        <f>1-D6</f>
        <v>0.45299999999999996</v>
      </c>
      <c r="E7" s="9">
        <f>B7*D7</f>
        <v>2.5096199999999996E-2</v>
      </c>
      <c r="F7" s="12"/>
      <c r="G7" s="9">
        <f>E7</f>
        <v>2.5096199999999996E-2</v>
      </c>
    </row>
    <row r="8" spans="1:19" x14ac:dyDescent="0.2">
      <c r="A8" s="2" t="s">
        <v>26</v>
      </c>
      <c r="B8" s="6">
        <v>0.25345000000000001</v>
      </c>
      <c r="E8" s="13">
        <f>SUM(E6:E7)</f>
        <v>8.52662E-2</v>
      </c>
    </row>
    <row r="9" spans="1:19" s="17" customFormat="1" x14ac:dyDescent="0.2">
      <c r="A9" s="14"/>
      <c r="B9" s="15"/>
      <c r="C9" s="16">
        <v>44986</v>
      </c>
      <c r="D9" s="16">
        <v>45291</v>
      </c>
      <c r="E9" s="16">
        <f>D9+365.25</f>
        <v>45656.25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19" x14ac:dyDescent="0.2"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19" x14ac:dyDescent="0.2">
      <c r="A11" s="4"/>
      <c r="B11" s="19"/>
      <c r="D11" s="7">
        <v>2023</v>
      </c>
      <c r="E11" s="7">
        <v>2024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">
      <c r="A12" s="4" t="s">
        <v>27</v>
      </c>
      <c r="B12" s="19"/>
      <c r="D12" s="3">
        <v>11</v>
      </c>
      <c r="E12" s="3">
        <v>12</v>
      </c>
    </row>
    <row r="13" spans="1:19" x14ac:dyDescent="0.2">
      <c r="A13" s="4" t="s">
        <v>28</v>
      </c>
      <c r="B13" s="3" t="s">
        <v>29</v>
      </c>
      <c r="D13" s="20">
        <v>3.5000000000000003E-2</v>
      </c>
      <c r="E13" s="20">
        <v>3.4000000000000002E-2</v>
      </c>
      <c r="F13" s="21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x14ac:dyDescent="0.2">
      <c r="A14" s="4" t="s">
        <v>30</v>
      </c>
      <c r="B14" s="3" t="s">
        <v>31</v>
      </c>
      <c r="D14" s="8">
        <v>0.1429</v>
      </c>
      <c r="E14" s="8">
        <v>0.24490000000000001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3"/>
      <c r="S14" s="23"/>
    </row>
    <row r="15" spans="1:19" x14ac:dyDescent="0.2">
      <c r="A15" s="24"/>
    </row>
    <row r="16" spans="1:19" x14ac:dyDescent="0.2">
      <c r="A16" s="3" t="s">
        <v>32</v>
      </c>
      <c r="D16" s="25"/>
      <c r="E16" s="26">
        <f>AVERAGE(D17:E17)</f>
        <v>7891141.8786133332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x14ac:dyDescent="0.2">
      <c r="A17" s="3" t="s">
        <v>33</v>
      </c>
      <c r="C17" s="27">
        <f>B4</f>
        <v>8297313.21</v>
      </c>
      <c r="D17" s="12">
        <f t="shared" ref="D17:E17" si="0">C17-D19</f>
        <v>8032196.2031833334</v>
      </c>
      <c r="E17" s="12">
        <f t="shared" si="0"/>
        <v>7750087.554043333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x14ac:dyDescent="0.2">
      <c r="C18" s="2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x14ac:dyDescent="0.2">
      <c r="A19" s="3" t="s">
        <v>34</v>
      </c>
      <c r="D19" s="12">
        <f>SUM(E52:E62)</f>
        <v>265117.00681666669</v>
      </c>
      <c r="E19" s="12">
        <f>$B$4*E13*E12/12</f>
        <v>282108.64913999999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x14ac:dyDescent="0.2">
      <c r="A20" s="3" t="s">
        <v>35</v>
      </c>
      <c r="D20" s="12">
        <f>$B$4*D14</f>
        <v>1185686.0577090001</v>
      </c>
      <c r="E20" s="12">
        <f>$B$4*E14</f>
        <v>2032012.0051289999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x14ac:dyDescent="0.2">
      <c r="A21" s="3" t="s">
        <v>36</v>
      </c>
      <c r="D21" s="12">
        <f>D20-D19</f>
        <v>920569.05089233338</v>
      </c>
      <c r="E21" s="12">
        <f t="shared" ref="E21" si="1">E20-E19</f>
        <v>1749903.3559889998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x14ac:dyDescent="0.2">
      <c r="A22" s="3" t="s">
        <v>37</v>
      </c>
      <c r="D22" s="12">
        <f>SUM($D$21:D21)</f>
        <v>920569.05089233338</v>
      </c>
      <c r="E22" s="12">
        <f>SUM($D$21:E21)</f>
        <v>2670472.4068813333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x14ac:dyDescent="0.2">
      <c r="A23" s="3" t="s">
        <v>38</v>
      </c>
      <c r="C23" s="17">
        <v>0</v>
      </c>
      <c r="D23" s="12">
        <f t="shared" ref="D23:E23" si="2">D22*$B$8</f>
        <v>233318.22594866192</v>
      </c>
      <c r="E23" s="12">
        <f t="shared" si="2"/>
        <v>676831.23152407398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x14ac:dyDescent="0.2">
      <c r="A24" s="3" t="s">
        <v>39</v>
      </c>
      <c r="D24" s="19"/>
      <c r="E24" s="19">
        <f>AVERAGE(D23:E23)</f>
        <v>455074.72873636795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19"/>
      <c r="S24" s="19"/>
    </row>
    <row r="25" spans="1:19" x14ac:dyDescent="0.2">
      <c r="A25" s="2"/>
    </row>
    <row r="26" spans="1:19" x14ac:dyDescent="0.2">
      <c r="A26" s="3" t="s">
        <v>40</v>
      </c>
      <c r="D26" s="12"/>
      <c r="E26" s="12">
        <f t="shared" ref="E26" si="3">E16-E23</f>
        <v>7214310.6470892597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x14ac:dyDescent="0.2">
      <c r="A27" s="2"/>
    </row>
    <row r="28" spans="1:19" x14ac:dyDescent="0.2">
      <c r="A28" s="2" t="s">
        <v>41</v>
      </c>
    </row>
    <row r="29" spans="1:19" x14ac:dyDescent="0.2">
      <c r="A29" s="3" t="s">
        <v>42</v>
      </c>
      <c r="E29" s="19">
        <f>E$26*$G6*E$12/12</f>
        <v>581454.78753648221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9" x14ac:dyDescent="0.2">
      <c r="A30" s="3" t="s">
        <v>43</v>
      </c>
      <c r="E30" s="19">
        <f>E$26*$G7*E$12/12</f>
        <v>181051.78286148145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9" x14ac:dyDescent="0.2">
      <c r="E31" s="29">
        <f t="shared" ref="E31" si="4">E29+E30</f>
        <v>762506.57039796363</v>
      </c>
      <c r="F31" s="12" t="s">
        <v>44</v>
      </c>
      <c r="G31" s="12"/>
      <c r="H31" s="12"/>
      <c r="I31" s="12"/>
      <c r="J31" s="12"/>
      <c r="K31" s="12"/>
      <c r="L31" s="12"/>
      <c r="M31" s="12"/>
      <c r="N31" s="12"/>
      <c r="O31" s="12"/>
    </row>
    <row r="32" spans="1:19" x14ac:dyDescent="0.2"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x14ac:dyDescent="0.2">
      <c r="A33" s="3" t="s">
        <v>45</v>
      </c>
      <c r="E33" s="12">
        <v>325130.347780718</v>
      </c>
      <c r="F33" s="12" t="s">
        <v>46</v>
      </c>
      <c r="G33" s="12"/>
      <c r="H33" s="12"/>
      <c r="I33" s="12"/>
      <c r="J33" s="12"/>
      <c r="K33" s="12"/>
      <c r="L33" s="12"/>
      <c r="M33" s="12"/>
      <c r="N33" s="12"/>
      <c r="O33" s="12"/>
    </row>
    <row r="35" spans="1:15" x14ac:dyDescent="0.2">
      <c r="A35" s="2" t="s">
        <v>47</v>
      </c>
    </row>
    <row r="36" spans="1:15" x14ac:dyDescent="0.2">
      <c r="A36" s="3" t="s">
        <v>48</v>
      </c>
      <c r="B36" s="11" t="s">
        <v>49</v>
      </c>
      <c r="E36" s="30">
        <v>3956652.5306960945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15" x14ac:dyDescent="0.2">
      <c r="A37" s="3" t="s">
        <v>50</v>
      </c>
      <c r="B37" s="11" t="s">
        <v>51</v>
      </c>
      <c r="E37" s="12">
        <v>88687.027463988969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x14ac:dyDescent="0.2">
      <c r="A38" s="3" t="str">
        <f>A19</f>
        <v>Book Depreciation</v>
      </c>
      <c r="B38" s="11" t="s">
        <v>52</v>
      </c>
      <c r="E38" s="12">
        <v>359701.20809999999</v>
      </c>
      <c r="F38" s="31" t="s">
        <v>53</v>
      </c>
      <c r="G38" s="12"/>
      <c r="H38" s="12"/>
      <c r="I38" s="12"/>
      <c r="J38" s="12"/>
      <c r="K38" s="12"/>
      <c r="L38" s="12"/>
      <c r="M38" s="12"/>
      <c r="N38" s="12"/>
      <c r="O38" s="12"/>
    </row>
    <row r="39" spans="1:15" x14ac:dyDescent="0.2">
      <c r="E39" s="29">
        <f>SUM(E36:E38)</f>
        <v>4405040.7662600838</v>
      </c>
      <c r="F39" s="12" t="s">
        <v>54</v>
      </c>
      <c r="G39" s="12"/>
      <c r="H39" s="12"/>
      <c r="I39" s="12"/>
      <c r="J39" s="12"/>
      <c r="K39" s="12"/>
      <c r="L39" s="12"/>
      <c r="M39" s="12"/>
      <c r="N39" s="12"/>
      <c r="O39" s="12"/>
    </row>
    <row r="41" spans="1:15" ht="13.5" thickBot="1" x14ac:dyDescent="0.25">
      <c r="A41" s="2" t="s">
        <v>55</v>
      </c>
      <c r="C41" s="17">
        <v>0</v>
      </c>
      <c r="E41" s="32">
        <f>+E31+E39+E33</f>
        <v>5492677.684438765</v>
      </c>
      <c r="F41" s="33" t="s">
        <v>56</v>
      </c>
      <c r="G41" s="12"/>
      <c r="H41" s="12"/>
      <c r="I41" s="12"/>
      <c r="J41" s="12"/>
      <c r="K41" s="12"/>
      <c r="L41" s="12"/>
      <c r="M41" s="12"/>
      <c r="N41" s="12"/>
      <c r="O41" s="12"/>
    </row>
    <row r="42" spans="1:15" x14ac:dyDescent="0.2">
      <c r="B42" s="34"/>
    </row>
    <row r="43" spans="1:15" ht="13.5" thickBot="1" x14ac:dyDescent="0.25">
      <c r="A43" s="2" t="s">
        <v>57</v>
      </c>
      <c r="B43" s="35" t="s">
        <v>58</v>
      </c>
      <c r="E43" s="32">
        <v>5726091.5901992973</v>
      </c>
      <c r="F43" s="3" t="s">
        <v>59</v>
      </c>
    </row>
    <row r="44" spans="1:15" x14ac:dyDescent="0.2">
      <c r="B44" s="34"/>
    </row>
    <row r="45" spans="1:15" ht="13.5" thickBot="1" x14ac:dyDescent="0.25">
      <c r="A45" s="2" t="s">
        <v>60</v>
      </c>
      <c r="B45" s="34"/>
      <c r="E45" s="36">
        <f>E43-E41</f>
        <v>233413.90576053225</v>
      </c>
      <c r="F45" s="37" t="s">
        <v>61</v>
      </c>
    </row>
    <row r="46" spans="1:15" ht="13.5" thickTop="1" x14ac:dyDescent="0.2"/>
    <row r="49" spans="2:10" x14ac:dyDescent="0.2">
      <c r="D49" s="38" t="s">
        <v>62</v>
      </c>
      <c r="E49" s="38" t="s">
        <v>63</v>
      </c>
      <c r="I49" s="38"/>
      <c r="J49" s="38"/>
    </row>
    <row r="50" spans="2:10" x14ac:dyDescent="0.2">
      <c r="B50" s="39">
        <v>44896</v>
      </c>
      <c r="D50" s="3">
        <v>0</v>
      </c>
      <c r="G50" s="39"/>
      <c r="I50" s="12"/>
    </row>
    <row r="51" spans="2:10" x14ac:dyDescent="0.2">
      <c r="B51" s="39">
        <v>44927</v>
      </c>
      <c r="D51" s="12">
        <f t="shared" ref="D51" si="5">+$B$4-E51</f>
        <v>8297313.21</v>
      </c>
      <c r="G51" s="39"/>
      <c r="I51" s="12"/>
      <c r="J51" s="19"/>
    </row>
    <row r="52" spans="2:10" x14ac:dyDescent="0.2">
      <c r="B52" s="39">
        <v>44958</v>
      </c>
      <c r="D52" s="12">
        <f>+$B$4-E52</f>
        <v>8274201.1718083331</v>
      </c>
      <c r="E52" s="19">
        <v>23112.038191666667</v>
      </c>
      <c r="G52" s="39"/>
      <c r="I52" s="12"/>
      <c r="J52" s="19"/>
    </row>
    <row r="53" spans="2:10" x14ac:dyDescent="0.2">
      <c r="B53" s="39">
        <v>44986</v>
      </c>
      <c r="D53" s="12">
        <f>+D52-E53</f>
        <v>8250000.6749458332</v>
      </c>
      <c r="E53" s="19">
        <v>24200.496862500004</v>
      </c>
      <c r="G53" s="39"/>
      <c r="I53" s="12"/>
      <c r="J53" s="19"/>
    </row>
    <row r="54" spans="2:10" x14ac:dyDescent="0.2">
      <c r="B54" s="39">
        <v>45017</v>
      </c>
      <c r="D54" s="12">
        <f t="shared" ref="D54:D62" si="6">+D53-E54</f>
        <v>8225800.1780833332</v>
      </c>
      <c r="E54" s="12">
        <v>24200.496862500004</v>
      </c>
      <c r="G54" s="39"/>
      <c r="I54" s="12"/>
      <c r="J54" s="19"/>
    </row>
    <row r="55" spans="2:10" x14ac:dyDescent="0.2">
      <c r="B55" s="39">
        <v>45047</v>
      </c>
      <c r="D55" s="12">
        <f t="shared" si="6"/>
        <v>8201599.6812208332</v>
      </c>
      <c r="E55" s="12">
        <v>24200.496862500004</v>
      </c>
      <c r="G55" s="39"/>
      <c r="I55" s="12"/>
      <c r="J55" s="19"/>
    </row>
    <row r="56" spans="2:10" x14ac:dyDescent="0.2">
      <c r="B56" s="39">
        <v>45078</v>
      </c>
      <c r="D56" s="12">
        <f t="shared" si="6"/>
        <v>8177399.1843583332</v>
      </c>
      <c r="E56" s="12">
        <v>24200.496862500004</v>
      </c>
      <c r="G56" s="39"/>
      <c r="I56" s="12"/>
      <c r="J56" s="19"/>
    </row>
    <row r="57" spans="2:10" x14ac:dyDescent="0.2">
      <c r="B57" s="39">
        <v>45108</v>
      </c>
      <c r="D57" s="12">
        <f t="shared" si="6"/>
        <v>8153198.6874958333</v>
      </c>
      <c r="E57" s="12">
        <v>24200.496862500018</v>
      </c>
      <c r="G57" s="39"/>
      <c r="I57" s="12"/>
      <c r="J57" s="19"/>
    </row>
    <row r="58" spans="2:10" x14ac:dyDescent="0.2">
      <c r="B58" s="39">
        <v>45139</v>
      </c>
      <c r="D58" s="12">
        <f t="shared" si="6"/>
        <v>8128998.1906333333</v>
      </c>
      <c r="E58" s="12">
        <v>24200.496862500004</v>
      </c>
      <c r="G58" s="39"/>
      <c r="I58" s="12"/>
      <c r="J58" s="19"/>
    </row>
    <row r="59" spans="2:10" x14ac:dyDescent="0.2">
      <c r="B59" s="39">
        <v>45170</v>
      </c>
      <c r="D59" s="12">
        <f t="shared" si="6"/>
        <v>8104797.6937708333</v>
      </c>
      <c r="E59" s="12">
        <v>24200.496862500004</v>
      </c>
      <c r="G59" s="39"/>
      <c r="I59" s="12"/>
      <c r="J59" s="19"/>
    </row>
    <row r="60" spans="2:10" x14ac:dyDescent="0.2">
      <c r="B60" s="39">
        <v>45200</v>
      </c>
      <c r="D60" s="12">
        <f t="shared" si="6"/>
        <v>8080597.1969083333</v>
      </c>
      <c r="E60" s="12">
        <v>24200.496862500004</v>
      </c>
      <c r="G60" s="39"/>
      <c r="I60" s="12"/>
      <c r="J60" s="19"/>
    </row>
    <row r="61" spans="2:10" x14ac:dyDescent="0.2">
      <c r="B61" s="39">
        <v>45231</v>
      </c>
      <c r="D61" s="12">
        <f t="shared" si="6"/>
        <v>8056396.7000458334</v>
      </c>
      <c r="E61" s="12">
        <v>24200.496862500004</v>
      </c>
      <c r="G61" s="39"/>
      <c r="I61" s="12"/>
      <c r="J61" s="19"/>
    </row>
    <row r="62" spans="2:10" x14ac:dyDescent="0.2">
      <c r="B62" s="39">
        <v>45261</v>
      </c>
      <c r="D62" s="12">
        <f t="shared" si="6"/>
        <v>8032196.2031833334</v>
      </c>
      <c r="E62" s="12">
        <v>24200.496862499975</v>
      </c>
      <c r="G62" s="39"/>
      <c r="I62" s="12"/>
      <c r="J62" s="19"/>
    </row>
    <row r="63" spans="2:10" x14ac:dyDescent="0.2">
      <c r="I63" s="12"/>
    </row>
    <row r="64" spans="2:10" x14ac:dyDescent="0.2">
      <c r="I64" s="12"/>
    </row>
    <row r="65" spans="2:9" x14ac:dyDescent="0.2">
      <c r="I65" s="12"/>
    </row>
    <row r="69" spans="2:9" x14ac:dyDescent="0.2">
      <c r="B69" s="40"/>
      <c r="D69" s="5"/>
    </row>
    <row r="72" spans="2:9" x14ac:dyDescent="0.2">
      <c r="D72" s="41"/>
    </row>
  </sheetData>
  <pageMargins left="0.5" right="0.5" top="1" bottom="0.25" header="0.5" footer="0.5"/>
  <pageSetup scale="79" orientation="portrait" horizontalDpi="90" verticalDpi="90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B2A64-7254-4FF4-8F13-DCED845CDAAC}">
  <sheetPr>
    <pageSetUpPr fitToPage="1"/>
  </sheetPr>
  <dimension ref="A1:Q27"/>
  <sheetViews>
    <sheetView showGridLines="0" workbookViewId="0">
      <selection activeCell="C18" sqref="C18:C20"/>
    </sheetView>
  </sheetViews>
  <sheetFormatPr defaultColWidth="9.140625" defaultRowHeight="11.25" x14ac:dyDescent="0.2"/>
  <cols>
    <col min="1" max="1" width="6.7109375" style="54" customWidth="1"/>
    <col min="2" max="2" width="43.140625" style="54" bestFit="1" customWidth="1"/>
    <col min="3" max="4" width="16.5703125" style="54" customWidth="1"/>
    <col min="5" max="5" width="15.28515625" style="54" customWidth="1"/>
    <col min="6" max="17" width="14.5703125" style="54" customWidth="1"/>
    <col min="18" max="18" width="16.7109375" style="54" customWidth="1"/>
    <col min="19" max="16384" width="9.140625" style="54"/>
  </cols>
  <sheetData>
    <row r="1" spans="1:17" ht="15" x14ac:dyDescent="0.25">
      <c r="A1" s="112" t="s">
        <v>99</v>
      </c>
      <c r="B1" s="112"/>
      <c r="C1" s="112"/>
      <c r="D1" s="112"/>
      <c r="E1" s="11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5" x14ac:dyDescent="0.25">
      <c r="A2" s="112" t="s">
        <v>126</v>
      </c>
      <c r="B2" s="112"/>
      <c r="C2" s="112"/>
      <c r="D2" s="112"/>
      <c r="E2" s="11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15" x14ac:dyDescent="0.25">
      <c r="A3" s="112" t="s">
        <v>125</v>
      </c>
      <c r="B3" s="112"/>
      <c r="C3" s="112"/>
      <c r="D3" s="112"/>
      <c r="E3" s="11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5" spans="1:17" ht="15" x14ac:dyDescent="0.2">
      <c r="B5" s="74" t="s">
        <v>124</v>
      </c>
      <c r="C5" s="73"/>
      <c r="D5" s="73"/>
      <c r="E5" s="73"/>
    </row>
    <row r="6" spans="1:17" ht="50.25" x14ac:dyDescent="0.25">
      <c r="B6" s="60" t="s">
        <v>113</v>
      </c>
      <c r="C6" s="60" t="s">
        <v>112</v>
      </c>
      <c r="D6" s="60" t="s">
        <v>111</v>
      </c>
      <c r="E6" s="60" t="s">
        <v>119</v>
      </c>
      <c r="G6" s="54" t="s">
        <v>123</v>
      </c>
    </row>
    <row r="7" spans="1:17" ht="15" x14ac:dyDescent="0.2">
      <c r="B7" s="72" t="s">
        <v>122</v>
      </c>
      <c r="C7" s="71">
        <v>8297313</v>
      </c>
      <c r="D7" s="65" t="s">
        <v>116</v>
      </c>
      <c r="E7" s="65" t="s">
        <v>116</v>
      </c>
    </row>
    <row r="8" spans="1:17" ht="15" x14ac:dyDescent="0.2">
      <c r="B8" s="70" t="s">
        <v>121</v>
      </c>
      <c r="C8" s="69">
        <v>300000</v>
      </c>
      <c r="D8" s="65" t="s">
        <v>106</v>
      </c>
      <c r="E8" s="65" t="s">
        <v>120</v>
      </c>
    </row>
    <row r="9" spans="1:17" ht="15" x14ac:dyDescent="0.2">
      <c r="B9" s="72" t="s">
        <v>117</v>
      </c>
      <c r="C9" s="71">
        <v>2933023</v>
      </c>
      <c r="D9" s="65" t="s">
        <v>106</v>
      </c>
      <c r="E9" s="65" t="s">
        <v>115</v>
      </c>
    </row>
    <row r="10" spans="1:17" ht="15" x14ac:dyDescent="0.2">
      <c r="B10" s="66"/>
      <c r="C10" s="67"/>
      <c r="D10" s="67"/>
      <c r="E10" s="66"/>
    </row>
    <row r="11" spans="1:17" ht="15" x14ac:dyDescent="0.2">
      <c r="B11" s="68" t="s">
        <v>13</v>
      </c>
      <c r="C11" s="67"/>
      <c r="D11" s="67"/>
      <c r="E11" s="66"/>
    </row>
    <row r="12" spans="1:17" ht="50.25" x14ac:dyDescent="0.25">
      <c r="B12" s="60" t="s">
        <v>113</v>
      </c>
      <c r="C12" s="61" t="s">
        <v>112</v>
      </c>
      <c r="D12" s="60" t="s">
        <v>111</v>
      </c>
      <c r="E12" s="60" t="s">
        <v>119</v>
      </c>
    </row>
    <row r="13" spans="1:17" ht="15" x14ac:dyDescent="0.2">
      <c r="B13" s="72" t="s">
        <v>118</v>
      </c>
      <c r="C13" s="71">
        <v>3376000</v>
      </c>
      <c r="D13" s="65" t="s">
        <v>116</v>
      </c>
      <c r="E13" s="65" t="s">
        <v>106</v>
      </c>
    </row>
    <row r="14" spans="1:17" ht="15" x14ac:dyDescent="0.2">
      <c r="B14" s="70" t="s">
        <v>117</v>
      </c>
      <c r="C14" s="69">
        <v>4436333</v>
      </c>
      <c r="D14" s="65" t="s">
        <v>116</v>
      </c>
      <c r="E14" s="65" t="s">
        <v>115</v>
      </c>
    </row>
    <row r="15" spans="1:17" ht="15" x14ac:dyDescent="0.2">
      <c r="B15" s="66"/>
      <c r="C15" s="67"/>
      <c r="D15" s="67"/>
      <c r="E15" s="66"/>
    </row>
    <row r="16" spans="1:17" ht="15" x14ac:dyDescent="0.2">
      <c r="B16" s="68" t="s">
        <v>114</v>
      </c>
      <c r="C16" s="67"/>
      <c r="D16" s="67"/>
      <c r="E16" s="66"/>
    </row>
    <row r="17" spans="2:5" ht="50.25" x14ac:dyDescent="0.25">
      <c r="B17" s="60" t="s">
        <v>113</v>
      </c>
      <c r="C17" s="61" t="s">
        <v>112</v>
      </c>
      <c r="D17" s="60" t="s">
        <v>111</v>
      </c>
      <c r="E17" s="60" t="s">
        <v>110</v>
      </c>
    </row>
    <row r="18" spans="2:5" ht="15" x14ac:dyDescent="0.2">
      <c r="B18" s="59" t="s">
        <v>109</v>
      </c>
      <c r="C18" s="58">
        <v>33787315</v>
      </c>
      <c r="D18" s="65" t="s">
        <v>105</v>
      </c>
      <c r="E18" s="65" t="s">
        <v>105</v>
      </c>
    </row>
    <row r="19" spans="2:5" ht="15" x14ac:dyDescent="0.2">
      <c r="B19" s="57" t="s">
        <v>108</v>
      </c>
      <c r="C19" s="56">
        <v>1881277</v>
      </c>
      <c r="D19" s="65" t="s">
        <v>105</v>
      </c>
      <c r="E19" s="65" t="s">
        <v>105</v>
      </c>
    </row>
    <row r="20" spans="2:5" ht="15" x14ac:dyDescent="0.2">
      <c r="B20" s="59" t="s">
        <v>107</v>
      </c>
      <c r="C20" s="58">
        <v>7476912</v>
      </c>
      <c r="D20" s="65" t="s">
        <v>106</v>
      </c>
      <c r="E20" s="65" t="s">
        <v>105</v>
      </c>
    </row>
    <row r="21" spans="2:5" ht="15" x14ac:dyDescent="0.2">
      <c r="B21" s="64"/>
      <c r="C21" s="63"/>
      <c r="D21" s="62"/>
      <c r="E21" s="62"/>
    </row>
    <row r="22" spans="2:5" ht="34.5" x14ac:dyDescent="0.25">
      <c r="B22" s="60"/>
      <c r="C22" s="61"/>
      <c r="D22" s="60" t="s">
        <v>100</v>
      </c>
      <c r="E22" s="60" t="s">
        <v>104</v>
      </c>
    </row>
    <row r="23" spans="2:5" ht="15" x14ac:dyDescent="0.2">
      <c r="B23" s="59" t="s">
        <v>103</v>
      </c>
      <c r="C23" s="58"/>
      <c r="D23" s="55">
        <f>+C7+C13+C14</f>
        <v>16109646</v>
      </c>
      <c r="E23" s="55">
        <f>+C7</f>
        <v>8297313</v>
      </c>
    </row>
    <row r="24" spans="2:5" ht="15" x14ac:dyDescent="0.2">
      <c r="B24" s="57" t="s">
        <v>102</v>
      </c>
      <c r="C24" s="56"/>
      <c r="D24" s="55">
        <f>+C18+C19</f>
        <v>35668592</v>
      </c>
      <c r="E24" s="55">
        <f>+C18+C19+C20</f>
        <v>43145504</v>
      </c>
    </row>
    <row r="27" spans="2:5" ht="17.25" x14ac:dyDescent="0.25">
      <c r="B27" t="s">
        <v>101</v>
      </c>
    </row>
  </sheetData>
  <mergeCells count="3">
    <mergeCell ref="A1:E1"/>
    <mergeCell ref="A2:E2"/>
    <mergeCell ref="A3:E3"/>
  </mergeCells>
  <pageMargins left="0.7" right="0.7" top="0.75" bottom="0.75" header="0.3" footer="0.3"/>
  <pageSetup scale="91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38227-452E-44CA-AEF9-F711DFE9E678}">
  <sheetPr>
    <tabColor theme="2" tint="-0.249977111117893"/>
    <pageSetUpPr fitToPage="1"/>
  </sheetPr>
  <dimension ref="A1:U50"/>
  <sheetViews>
    <sheetView zoomScale="90" zoomScaleNormal="90" workbookViewId="0">
      <selection activeCell="W16" sqref="W16"/>
    </sheetView>
  </sheetViews>
  <sheetFormatPr defaultRowHeight="15" x14ac:dyDescent="0.25"/>
  <cols>
    <col min="1" max="1" width="6.28515625" customWidth="1"/>
    <col min="2" max="2" width="14.85546875" customWidth="1"/>
    <col min="3" max="16" width="11.140625" customWidth="1"/>
    <col min="17" max="17" width="5.28515625" customWidth="1"/>
    <col min="18" max="18" width="9.7109375" bestFit="1" customWidth="1"/>
    <col min="20" max="20" width="9.7109375" bestFit="1" customWidth="1"/>
    <col min="21" max="21" width="12.85546875" customWidth="1"/>
  </cols>
  <sheetData>
    <row r="1" spans="1:21" x14ac:dyDescent="0.25">
      <c r="A1" s="112" t="s">
        <v>127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21" x14ac:dyDescent="0.25">
      <c r="A2" s="112" t="s">
        <v>128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21" x14ac:dyDescent="0.25">
      <c r="A3" s="112" t="s">
        <v>129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5" spans="1:21" x14ac:dyDescent="0.25">
      <c r="B5" s="52" t="s">
        <v>130</v>
      </c>
    </row>
    <row r="6" spans="1:21" x14ac:dyDescent="0.25">
      <c r="C6" s="1">
        <v>2023</v>
      </c>
      <c r="D6" s="1">
        <v>2024</v>
      </c>
      <c r="E6" s="1">
        <v>2024</v>
      </c>
      <c r="F6" s="1">
        <v>2024</v>
      </c>
      <c r="G6" s="1">
        <v>2024</v>
      </c>
      <c r="H6" s="1">
        <v>2024</v>
      </c>
      <c r="I6" s="1">
        <v>2024</v>
      </c>
      <c r="J6" s="1">
        <v>2024</v>
      </c>
      <c r="K6" s="1">
        <v>2024</v>
      </c>
      <c r="L6" s="1">
        <v>2024</v>
      </c>
      <c r="M6" s="1">
        <v>2024</v>
      </c>
      <c r="N6" s="1">
        <v>2024</v>
      </c>
      <c r="O6" s="1">
        <v>2024</v>
      </c>
      <c r="P6" s="1">
        <v>2024</v>
      </c>
    </row>
    <row r="7" spans="1:21" x14ac:dyDescent="0.25">
      <c r="C7" s="51" t="s">
        <v>83</v>
      </c>
      <c r="D7" s="51" t="s">
        <v>94</v>
      </c>
      <c r="E7" s="51" t="s">
        <v>93</v>
      </c>
      <c r="F7" s="51" t="s">
        <v>92</v>
      </c>
      <c r="G7" s="51" t="s">
        <v>91</v>
      </c>
      <c r="H7" s="51" t="s">
        <v>90</v>
      </c>
      <c r="I7" s="51" t="s">
        <v>89</v>
      </c>
      <c r="J7" s="51" t="s">
        <v>88</v>
      </c>
      <c r="K7" s="51" t="s">
        <v>87</v>
      </c>
      <c r="L7" s="51" t="s">
        <v>86</v>
      </c>
      <c r="M7" s="51" t="s">
        <v>85</v>
      </c>
      <c r="N7" s="51" t="s">
        <v>84</v>
      </c>
      <c r="O7" s="51" t="s">
        <v>83</v>
      </c>
      <c r="P7" s="50" t="s">
        <v>82</v>
      </c>
    </row>
    <row r="8" spans="1:21" x14ac:dyDescent="0.25">
      <c r="B8" t="s">
        <v>81</v>
      </c>
      <c r="C8" s="53">
        <v>3233023</v>
      </c>
      <c r="D8" s="42">
        <f>+C8</f>
        <v>3233023</v>
      </c>
      <c r="E8" s="42">
        <f t="shared" ref="E8:O8" si="0">+D8</f>
        <v>3233023</v>
      </c>
      <c r="F8" s="42">
        <f t="shared" si="0"/>
        <v>3233023</v>
      </c>
      <c r="G8" s="42">
        <f t="shared" si="0"/>
        <v>3233023</v>
      </c>
      <c r="H8" s="42">
        <f t="shared" si="0"/>
        <v>3233023</v>
      </c>
      <c r="I8" s="42">
        <f t="shared" si="0"/>
        <v>3233023</v>
      </c>
      <c r="J8" s="42">
        <f t="shared" si="0"/>
        <v>3233023</v>
      </c>
      <c r="K8" s="42">
        <f t="shared" si="0"/>
        <v>3233023</v>
      </c>
      <c r="L8" s="42">
        <f t="shared" si="0"/>
        <v>3233023</v>
      </c>
      <c r="M8" s="42">
        <f t="shared" si="0"/>
        <v>3233023</v>
      </c>
      <c r="N8" s="42">
        <f t="shared" si="0"/>
        <v>3233023</v>
      </c>
      <c r="O8" s="42">
        <f t="shared" si="0"/>
        <v>3233023</v>
      </c>
      <c r="P8" s="42">
        <f>AVERAGE(C8:O8)</f>
        <v>3233023</v>
      </c>
    </row>
    <row r="9" spans="1:21" x14ac:dyDescent="0.25">
      <c r="B9" t="s">
        <v>80</v>
      </c>
      <c r="C9" s="48">
        <f>-C8*C14*11/12</f>
        <v>-62235.692750000009</v>
      </c>
      <c r="D9" s="45">
        <f>+C9-$C$15*C8/12</f>
        <v>-68701.738750000004</v>
      </c>
      <c r="E9" s="45">
        <f t="shared" ref="E9:O9" si="1">+D9-$C$15*D8/12</f>
        <v>-75167.784750000006</v>
      </c>
      <c r="F9" s="45">
        <f t="shared" si="1"/>
        <v>-81633.830750000008</v>
      </c>
      <c r="G9" s="45">
        <f t="shared" si="1"/>
        <v>-88099.87675000001</v>
      </c>
      <c r="H9" s="45">
        <f t="shared" si="1"/>
        <v>-94565.922750000012</v>
      </c>
      <c r="I9" s="45">
        <f t="shared" si="1"/>
        <v>-101031.96875000001</v>
      </c>
      <c r="J9" s="45">
        <f t="shared" si="1"/>
        <v>-107498.01475000002</v>
      </c>
      <c r="K9" s="45">
        <f t="shared" si="1"/>
        <v>-113964.06075000002</v>
      </c>
      <c r="L9" s="45">
        <f t="shared" si="1"/>
        <v>-120430.10675000002</v>
      </c>
      <c r="M9" s="45">
        <f t="shared" si="1"/>
        <v>-126896.15275000002</v>
      </c>
      <c r="N9" s="45">
        <f t="shared" si="1"/>
        <v>-133362.19875000001</v>
      </c>
      <c r="O9" s="45">
        <f t="shared" si="1"/>
        <v>-139828.24475000001</v>
      </c>
      <c r="P9" s="45">
        <f t="shared" ref="P9:P10" si="2">AVERAGE(C9:O9)</f>
        <v>-101031.96875000001</v>
      </c>
    </row>
    <row r="10" spans="1:21" x14ac:dyDescent="0.25">
      <c r="B10" t="s">
        <v>79</v>
      </c>
      <c r="C10" s="42">
        <f>+C8+C9</f>
        <v>3170787.3072500001</v>
      </c>
      <c r="D10" s="42">
        <f t="shared" ref="D10:O10" si="3">+D8+D9</f>
        <v>3164321.26125</v>
      </c>
      <c r="E10" s="42">
        <f t="shared" si="3"/>
        <v>3157855.2152499999</v>
      </c>
      <c r="F10" s="42">
        <f t="shared" si="3"/>
        <v>3151389.1692499998</v>
      </c>
      <c r="G10" s="42">
        <f t="shared" si="3"/>
        <v>3144923.1232500002</v>
      </c>
      <c r="H10" s="42">
        <f t="shared" si="3"/>
        <v>3138457.0772500001</v>
      </c>
      <c r="I10" s="42">
        <f t="shared" si="3"/>
        <v>3131991.03125</v>
      </c>
      <c r="J10" s="42">
        <f t="shared" si="3"/>
        <v>3125524.9852499999</v>
      </c>
      <c r="K10" s="42">
        <f t="shared" si="3"/>
        <v>3119058.9392499998</v>
      </c>
      <c r="L10" s="42">
        <f t="shared" si="3"/>
        <v>3112592.8932500002</v>
      </c>
      <c r="M10" s="42">
        <f t="shared" si="3"/>
        <v>3106126.8472500001</v>
      </c>
      <c r="N10" s="42">
        <f t="shared" si="3"/>
        <v>3099660.80125</v>
      </c>
      <c r="O10" s="42">
        <f t="shared" si="3"/>
        <v>3093194.7552499999</v>
      </c>
      <c r="P10" s="42">
        <f t="shared" si="2"/>
        <v>3131991.03125</v>
      </c>
      <c r="Q10" t="s">
        <v>44</v>
      </c>
    </row>
    <row r="11" spans="1:21" x14ac:dyDescent="0.25"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21" ht="17.25" x14ac:dyDescent="0.4"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7" t="s">
        <v>15</v>
      </c>
    </row>
    <row r="13" spans="1:21" x14ac:dyDescent="0.25">
      <c r="B13" t="s">
        <v>78</v>
      </c>
      <c r="D13" s="42">
        <f>+C9-D9</f>
        <v>6466.0459999999948</v>
      </c>
      <c r="E13" s="42">
        <f t="shared" ref="E13:O13" si="4">+D9-E9</f>
        <v>6466.0460000000021</v>
      </c>
      <c r="F13" s="42">
        <f t="shared" si="4"/>
        <v>6466.0460000000021</v>
      </c>
      <c r="G13" s="42">
        <f t="shared" si="4"/>
        <v>6466.0460000000021</v>
      </c>
      <c r="H13" s="42">
        <f t="shared" si="4"/>
        <v>6466.0460000000021</v>
      </c>
      <c r="I13" s="42">
        <f t="shared" si="4"/>
        <v>6466.0460000000021</v>
      </c>
      <c r="J13" s="42">
        <f t="shared" si="4"/>
        <v>6466.0460000000021</v>
      </c>
      <c r="K13" s="42">
        <f t="shared" si="4"/>
        <v>6466.0460000000021</v>
      </c>
      <c r="L13" s="42">
        <f t="shared" si="4"/>
        <v>6466.0460000000021</v>
      </c>
      <c r="M13" s="42">
        <f t="shared" si="4"/>
        <v>6466.0460000000021</v>
      </c>
      <c r="N13" s="42">
        <f t="shared" si="4"/>
        <v>6466.0459999999875</v>
      </c>
      <c r="O13" s="42">
        <f t="shared" si="4"/>
        <v>6466.0460000000021</v>
      </c>
      <c r="P13" s="42">
        <f>SUM(D13:O13)</f>
        <v>77592.551999999996</v>
      </c>
      <c r="Q13" t="s">
        <v>46</v>
      </c>
    </row>
    <row r="14" spans="1:21" x14ac:dyDescent="0.25">
      <c r="B14" t="s">
        <v>76</v>
      </c>
      <c r="C14" s="46">
        <v>2.1000000000000001E-2</v>
      </c>
    </row>
    <row r="15" spans="1:21" x14ac:dyDescent="0.25">
      <c r="B15" t="s">
        <v>75</v>
      </c>
      <c r="C15" s="46">
        <v>2.4E-2</v>
      </c>
      <c r="U15" s="42"/>
    </row>
    <row r="17" spans="2:17" x14ac:dyDescent="0.25">
      <c r="B17" s="52" t="s">
        <v>131</v>
      </c>
    </row>
    <row r="18" spans="2:17" x14ac:dyDescent="0.25">
      <c r="C18" s="1">
        <v>2023</v>
      </c>
      <c r="D18" s="1">
        <v>2024</v>
      </c>
      <c r="E18" s="1">
        <v>2024</v>
      </c>
      <c r="F18" s="1">
        <v>2024</v>
      </c>
      <c r="G18" s="1">
        <v>2024</v>
      </c>
      <c r="H18" s="1">
        <v>2024</v>
      </c>
      <c r="I18" s="1">
        <v>2024</v>
      </c>
      <c r="J18" s="1">
        <v>2024</v>
      </c>
      <c r="K18" s="1">
        <v>2024</v>
      </c>
      <c r="L18" s="1">
        <v>2024</v>
      </c>
      <c r="M18" s="1">
        <v>2024</v>
      </c>
      <c r="N18" s="1">
        <v>2024</v>
      </c>
      <c r="O18" s="1">
        <v>2024</v>
      </c>
      <c r="P18" s="1">
        <v>2024</v>
      </c>
    </row>
    <row r="19" spans="2:17" x14ac:dyDescent="0.25">
      <c r="C19" s="51" t="s">
        <v>83</v>
      </c>
      <c r="D19" s="51" t="s">
        <v>94</v>
      </c>
      <c r="E19" s="51" t="s">
        <v>93</v>
      </c>
      <c r="F19" s="51" t="s">
        <v>92</v>
      </c>
      <c r="G19" s="51" t="s">
        <v>91</v>
      </c>
      <c r="H19" s="51" t="s">
        <v>90</v>
      </c>
      <c r="I19" s="51" t="s">
        <v>89</v>
      </c>
      <c r="J19" s="51" t="s">
        <v>88</v>
      </c>
      <c r="K19" s="51" t="s">
        <v>87</v>
      </c>
      <c r="L19" s="51" t="s">
        <v>86</v>
      </c>
      <c r="M19" s="51" t="s">
        <v>85</v>
      </c>
      <c r="N19" s="51" t="s">
        <v>84</v>
      </c>
      <c r="O19" s="51" t="s">
        <v>83</v>
      </c>
      <c r="P19" s="50" t="s">
        <v>82</v>
      </c>
    </row>
    <row r="20" spans="2:17" x14ac:dyDescent="0.25">
      <c r="B20" t="s">
        <v>81</v>
      </c>
      <c r="C20" s="53">
        <v>300000</v>
      </c>
      <c r="D20" s="42">
        <f>+C20</f>
        <v>300000</v>
      </c>
      <c r="E20" s="42">
        <f t="shared" ref="E20:O20" si="5">+D20</f>
        <v>300000</v>
      </c>
      <c r="F20" s="42">
        <f t="shared" si="5"/>
        <v>300000</v>
      </c>
      <c r="G20" s="42">
        <f t="shared" si="5"/>
        <v>300000</v>
      </c>
      <c r="H20" s="42">
        <f t="shared" si="5"/>
        <v>300000</v>
      </c>
      <c r="I20" s="42">
        <f t="shared" si="5"/>
        <v>300000</v>
      </c>
      <c r="J20" s="42">
        <f t="shared" si="5"/>
        <v>300000</v>
      </c>
      <c r="K20" s="42">
        <f t="shared" si="5"/>
        <v>300000</v>
      </c>
      <c r="L20" s="42">
        <f t="shared" si="5"/>
        <v>300000</v>
      </c>
      <c r="M20" s="42">
        <f t="shared" si="5"/>
        <v>300000</v>
      </c>
      <c r="N20" s="42">
        <f t="shared" si="5"/>
        <v>300000</v>
      </c>
      <c r="O20" s="42">
        <f t="shared" si="5"/>
        <v>300000</v>
      </c>
      <c r="P20" s="42">
        <f>AVERAGE(C20:O20)</f>
        <v>300000</v>
      </c>
    </row>
    <row r="21" spans="2:17" x14ac:dyDescent="0.25">
      <c r="B21" t="s">
        <v>80</v>
      </c>
      <c r="C21" s="48">
        <f>-C20*C26*11/12</f>
        <v>-4400</v>
      </c>
      <c r="D21" s="45">
        <f>+C21-$C$27*C20/12</f>
        <v>-4850</v>
      </c>
      <c r="E21" s="45">
        <f t="shared" ref="E21:O21" si="6">+D21-$C$27*D20/12</f>
        <v>-5300</v>
      </c>
      <c r="F21" s="45">
        <f t="shared" si="6"/>
        <v>-5750</v>
      </c>
      <c r="G21" s="45">
        <f t="shared" si="6"/>
        <v>-6200</v>
      </c>
      <c r="H21" s="45">
        <f t="shared" si="6"/>
        <v>-6650</v>
      </c>
      <c r="I21" s="45">
        <f t="shared" si="6"/>
        <v>-7100</v>
      </c>
      <c r="J21" s="45">
        <f t="shared" si="6"/>
        <v>-7550</v>
      </c>
      <c r="K21" s="45">
        <f t="shared" si="6"/>
        <v>-8000</v>
      </c>
      <c r="L21" s="45">
        <f t="shared" si="6"/>
        <v>-8450</v>
      </c>
      <c r="M21" s="45">
        <f t="shared" si="6"/>
        <v>-8900</v>
      </c>
      <c r="N21" s="45">
        <f t="shared" si="6"/>
        <v>-9350</v>
      </c>
      <c r="O21" s="45">
        <f t="shared" si="6"/>
        <v>-9800</v>
      </c>
      <c r="P21" s="45">
        <f t="shared" ref="P21:P22" si="7">AVERAGE(C21:O21)</f>
        <v>-7100</v>
      </c>
    </row>
    <row r="22" spans="2:17" x14ac:dyDescent="0.25">
      <c r="B22" t="s">
        <v>79</v>
      </c>
      <c r="C22" s="42">
        <f>+C20+C21</f>
        <v>295600</v>
      </c>
      <c r="D22" s="42">
        <f t="shared" ref="D22:O22" si="8">+D20+D21</f>
        <v>295150</v>
      </c>
      <c r="E22" s="42">
        <f t="shared" si="8"/>
        <v>294700</v>
      </c>
      <c r="F22" s="42">
        <f t="shared" si="8"/>
        <v>294250</v>
      </c>
      <c r="G22" s="42">
        <f t="shared" si="8"/>
        <v>293800</v>
      </c>
      <c r="H22" s="42">
        <f t="shared" si="8"/>
        <v>293350</v>
      </c>
      <c r="I22" s="42">
        <f t="shared" si="8"/>
        <v>292900</v>
      </c>
      <c r="J22" s="42">
        <f t="shared" si="8"/>
        <v>292450</v>
      </c>
      <c r="K22" s="42">
        <f t="shared" si="8"/>
        <v>292000</v>
      </c>
      <c r="L22" s="42">
        <f t="shared" si="8"/>
        <v>291550</v>
      </c>
      <c r="M22" s="42">
        <f t="shared" si="8"/>
        <v>291100</v>
      </c>
      <c r="N22" s="42">
        <f t="shared" si="8"/>
        <v>290650</v>
      </c>
      <c r="O22" s="42">
        <f t="shared" si="8"/>
        <v>290200</v>
      </c>
      <c r="P22" s="42">
        <f t="shared" si="7"/>
        <v>292900</v>
      </c>
      <c r="Q22" t="s">
        <v>54</v>
      </c>
    </row>
    <row r="23" spans="2:17" x14ac:dyDescent="0.25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2:17" ht="17.25" x14ac:dyDescent="0.4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7" t="s">
        <v>15</v>
      </c>
    </row>
    <row r="25" spans="2:17" x14ac:dyDescent="0.25">
      <c r="B25" t="s">
        <v>78</v>
      </c>
      <c r="D25" s="42">
        <f>+C21-D21</f>
        <v>450</v>
      </c>
      <c r="E25" s="42">
        <f t="shared" ref="E25:O25" si="9">+D21-E21</f>
        <v>450</v>
      </c>
      <c r="F25" s="42">
        <f t="shared" si="9"/>
        <v>450</v>
      </c>
      <c r="G25" s="42">
        <f t="shared" si="9"/>
        <v>450</v>
      </c>
      <c r="H25" s="42">
        <f t="shared" si="9"/>
        <v>450</v>
      </c>
      <c r="I25" s="42">
        <f t="shared" si="9"/>
        <v>450</v>
      </c>
      <c r="J25" s="42">
        <f t="shared" si="9"/>
        <v>450</v>
      </c>
      <c r="K25" s="42">
        <f t="shared" si="9"/>
        <v>450</v>
      </c>
      <c r="L25" s="42">
        <f t="shared" si="9"/>
        <v>450</v>
      </c>
      <c r="M25" s="42">
        <f t="shared" si="9"/>
        <v>450</v>
      </c>
      <c r="N25" s="42">
        <f t="shared" si="9"/>
        <v>450</v>
      </c>
      <c r="O25" s="42">
        <f t="shared" si="9"/>
        <v>450</v>
      </c>
      <c r="P25" s="42">
        <f>SUM(D25:O25)</f>
        <v>5400</v>
      </c>
      <c r="Q25" t="s">
        <v>77</v>
      </c>
    </row>
    <row r="26" spans="2:17" x14ac:dyDescent="0.25">
      <c r="B26" t="s">
        <v>76</v>
      </c>
      <c r="C26" s="46">
        <v>1.6E-2</v>
      </c>
    </row>
    <row r="27" spans="2:17" x14ac:dyDescent="0.25">
      <c r="B27" t="s">
        <v>75</v>
      </c>
      <c r="C27" s="75">
        <v>1.7999999999999999E-2</v>
      </c>
      <c r="D27" s="76" t="s">
        <v>132</v>
      </c>
    </row>
    <row r="30" spans="2:17" x14ac:dyDescent="0.25">
      <c r="B30" s="52" t="s">
        <v>133</v>
      </c>
    </row>
    <row r="31" spans="2:17" x14ac:dyDescent="0.25">
      <c r="C31" s="1">
        <v>2023</v>
      </c>
      <c r="D31" s="1">
        <v>2024</v>
      </c>
      <c r="E31" s="1">
        <v>2024</v>
      </c>
      <c r="F31" s="1">
        <v>2024</v>
      </c>
      <c r="G31" s="1">
        <v>2024</v>
      </c>
      <c r="H31" s="1">
        <v>2024</v>
      </c>
      <c r="I31" s="1">
        <v>2024</v>
      </c>
      <c r="J31" s="1">
        <v>2024</v>
      </c>
      <c r="K31" s="1">
        <v>2024</v>
      </c>
      <c r="L31" s="1">
        <v>2024</v>
      </c>
      <c r="M31" s="1">
        <v>2024</v>
      </c>
      <c r="N31" s="1">
        <v>2024</v>
      </c>
      <c r="O31" s="1">
        <v>2024</v>
      </c>
      <c r="P31" s="1">
        <v>2024</v>
      </c>
    </row>
    <row r="32" spans="2:17" x14ac:dyDescent="0.25">
      <c r="C32" s="51" t="s">
        <v>83</v>
      </c>
      <c r="D32" s="51" t="s">
        <v>94</v>
      </c>
      <c r="E32" s="51" t="s">
        <v>93</v>
      </c>
      <c r="F32" s="51" t="s">
        <v>92</v>
      </c>
      <c r="G32" s="51" t="s">
        <v>91</v>
      </c>
      <c r="H32" s="51" t="s">
        <v>90</v>
      </c>
      <c r="I32" s="51" t="s">
        <v>89</v>
      </c>
      <c r="J32" s="51" t="s">
        <v>88</v>
      </c>
      <c r="K32" s="51" t="s">
        <v>87</v>
      </c>
      <c r="L32" s="51" t="s">
        <v>86</v>
      </c>
      <c r="M32" s="51" t="s">
        <v>85</v>
      </c>
      <c r="N32" s="51" t="s">
        <v>84</v>
      </c>
      <c r="O32" s="51" t="s">
        <v>83</v>
      </c>
      <c r="P32" s="50" t="s">
        <v>82</v>
      </c>
    </row>
    <row r="33" spans="2:20" x14ac:dyDescent="0.25">
      <c r="B33" t="s">
        <v>81</v>
      </c>
      <c r="C33" s="53">
        <v>2933023</v>
      </c>
      <c r="D33" s="53">
        <v>2933023</v>
      </c>
      <c r="E33" s="53">
        <v>2933023</v>
      </c>
      <c r="F33" s="53">
        <v>2933023</v>
      </c>
      <c r="G33" s="53">
        <v>2933023</v>
      </c>
      <c r="H33" s="53">
        <v>2933023</v>
      </c>
      <c r="I33" s="53">
        <v>2933023</v>
      </c>
      <c r="J33" s="53">
        <v>2933023</v>
      </c>
      <c r="K33" s="53">
        <v>2933023</v>
      </c>
      <c r="L33" s="53">
        <v>2933023</v>
      </c>
      <c r="M33" s="53">
        <v>2933023</v>
      </c>
      <c r="N33" s="53">
        <v>2933023</v>
      </c>
      <c r="O33" s="53">
        <v>2933023</v>
      </c>
      <c r="P33" s="42">
        <f>AVERAGE(C33:O33)</f>
        <v>2933023</v>
      </c>
    </row>
    <row r="34" spans="2:20" x14ac:dyDescent="0.25">
      <c r="B34" t="s">
        <v>80</v>
      </c>
      <c r="C34" s="48">
        <f>-C33*C39*11/12</f>
        <v>-72592.31925</v>
      </c>
      <c r="D34" s="45">
        <f>+C34-$C$40*C33/12</f>
        <v>-79924.876749999996</v>
      </c>
      <c r="E34" s="45">
        <f t="shared" ref="E34:O34" si="10">+D34-$C$40*D33/12</f>
        <v>-87257.434249999991</v>
      </c>
      <c r="F34" s="45">
        <f t="shared" si="10"/>
        <v>-94589.991749999986</v>
      </c>
      <c r="G34" s="45">
        <f t="shared" si="10"/>
        <v>-101922.54924999998</v>
      </c>
      <c r="H34" s="45">
        <f t="shared" si="10"/>
        <v>-109255.10674999998</v>
      </c>
      <c r="I34" s="45">
        <f t="shared" si="10"/>
        <v>-116587.66424999997</v>
      </c>
      <c r="J34" s="45">
        <f t="shared" si="10"/>
        <v>-123920.22174999997</v>
      </c>
      <c r="K34" s="45">
        <f t="shared" si="10"/>
        <v>-131252.77924999996</v>
      </c>
      <c r="L34" s="45">
        <f t="shared" si="10"/>
        <v>-138585.33674999996</v>
      </c>
      <c r="M34" s="45">
        <f t="shared" si="10"/>
        <v>-145917.89424999995</v>
      </c>
      <c r="N34" s="45">
        <f t="shared" si="10"/>
        <v>-153250.45174999995</v>
      </c>
      <c r="O34" s="45">
        <f t="shared" si="10"/>
        <v>-160583.00924999994</v>
      </c>
      <c r="P34" s="45">
        <f t="shared" ref="P34:P35" si="11">AVERAGE(C34:O34)</f>
        <v>-116587.66424999997</v>
      </c>
    </row>
    <row r="35" spans="2:20" x14ac:dyDescent="0.25">
      <c r="B35" t="s">
        <v>79</v>
      </c>
      <c r="C35" s="42">
        <f>+C33+C34</f>
        <v>2860430.6807499998</v>
      </c>
      <c r="D35" s="42">
        <f t="shared" ref="D35:O35" si="12">+D33+D34</f>
        <v>2853098.1232500002</v>
      </c>
      <c r="E35" s="42">
        <f t="shared" si="12"/>
        <v>2845765.5657500001</v>
      </c>
      <c r="F35" s="42">
        <f t="shared" si="12"/>
        <v>2838433.00825</v>
      </c>
      <c r="G35" s="42">
        <f t="shared" si="12"/>
        <v>2831100.4507499998</v>
      </c>
      <c r="H35" s="42">
        <f t="shared" si="12"/>
        <v>2823767.8932500002</v>
      </c>
      <c r="I35" s="42">
        <f t="shared" si="12"/>
        <v>2816435.3357500001</v>
      </c>
      <c r="J35" s="42">
        <f t="shared" si="12"/>
        <v>2809102.77825</v>
      </c>
      <c r="K35" s="42">
        <f t="shared" si="12"/>
        <v>2801770.2207499999</v>
      </c>
      <c r="L35" s="42">
        <f t="shared" si="12"/>
        <v>2794437.6632500002</v>
      </c>
      <c r="M35" s="42">
        <f t="shared" si="12"/>
        <v>2787105.1057500001</v>
      </c>
      <c r="N35" s="42">
        <f t="shared" si="12"/>
        <v>2779772.54825</v>
      </c>
      <c r="O35" s="42">
        <f t="shared" si="12"/>
        <v>2772439.9907499999</v>
      </c>
      <c r="P35" s="42">
        <f t="shared" si="11"/>
        <v>2816435.3357499996</v>
      </c>
      <c r="Q35" t="s">
        <v>59</v>
      </c>
    </row>
    <row r="37" spans="2:20" ht="17.25" x14ac:dyDescent="0.4"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7" t="s">
        <v>15</v>
      </c>
    </row>
    <row r="38" spans="2:20" x14ac:dyDescent="0.25">
      <c r="B38" t="s">
        <v>78</v>
      </c>
      <c r="D38" s="42">
        <f>+C34-D34</f>
        <v>7332.5574999999953</v>
      </c>
      <c r="E38" s="42">
        <f t="shared" ref="E38:O38" si="13">+D34-E34</f>
        <v>7332.5574999999953</v>
      </c>
      <c r="F38" s="42">
        <f t="shared" si="13"/>
        <v>7332.5574999999953</v>
      </c>
      <c r="G38" s="42">
        <f t="shared" si="13"/>
        <v>7332.5574999999953</v>
      </c>
      <c r="H38" s="42">
        <f t="shared" si="13"/>
        <v>7332.5574999999953</v>
      </c>
      <c r="I38" s="42">
        <f t="shared" si="13"/>
        <v>7332.5574999999953</v>
      </c>
      <c r="J38" s="42">
        <f t="shared" si="13"/>
        <v>7332.5574999999953</v>
      </c>
      <c r="K38" s="42">
        <f t="shared" si="13"/>
        <v>7332.5574999999953</v>
      </c>
      <c r="L38" s="42">
        <f t="shared" si="13"/>
        <v>7332.5574999999953</v>
      </c>
      <c r="M38" s="42">
        <f t="shared" si="13"/>
        <v>7332.5574999999953</v>
      </c>
      <c r="N38" s="42">
        <f t="shared" si="13"/>
        <v>7332.5574999999953</v>
      </c>
      <c r="O38" s="42">
        <f t="shared" si="13"/>
        <v>7332.5574999999953</v>
      </c>
      <c r="P38" s="42">
        <f>SUM(D38:O38)</f>
        <v>87990.689999999944</v>
      </c>
      <c r="Q38" t="s">
        <v>134</v>
      </c>
    </row>
    <row r="39" spans="2:20" x14ac:dyDescent="0.25">
      <c r="B39" t="s">
        <v>76</v>
      </c>
      <c r="C39" s="46">
        <v>2.7E-2</v>
      </c>
    </row>
    <row r="40" spans="2:20" x14ac:dyDescent="0.25">
      <c r="B40" t="s">
        <v>75</v>
      </c>
      <c r="C40" s="75">
        <v>0.03</v>
      </c>
      <c r="D40" s="76" t="s">
        <v>132</v>
      </c>
    </row>
    <row r="42" spans="2:20" x14ac:dyDescent="0.25">
      <c r="L42" t="s">
        <v>73</v>
      </c>
      <c r="P42" s="42">
        <f>+P10</f>
        <v>3131991.03125</v>
      </c>
      <c r="Q42" t="s">
        <v>44</v>
      </c>
    </row>
    <row r="43" spans="2:20" x14ac:dyDescent="0.25">
      <c r="L43" t="s">
        <v>72</v>
      </c>
      <c r="P43" s="45">
        <f>+P22+P35</f>
        <v>3109335.3357499996</v>
      </c>
      <c r="Q43" s="44" t="s">
        <v>71</v>
      </c>
    </row>
    <row r="44" spans="2:20" x14ac:dyDescent="0.25">
      <c r="L44" t="s">
        <v>70</v>
      </c>
      <c r="P44" s="42">
        <f>+P43-P42</f>
        <v>-22655.69550000038</v>
      </c>
      <c r="T44" s="42"/>
    </row>
    <row r="46" spans="2:20" x14ac:dyDescent="0.25">
      <c r="L46" t="s">
        <v>69</v>
      </c>
      <c r="P46" s="42">
        <f>+P13</f>
        <v>77592.551999999996</v>
      </c>
      <c r="Q46" t="s">
        <v>46</v>
      </c>
    </row>
    <row r="47" spans="2:20" x14ac:dyDescent="0.25">
      <c r="L47" t="s">
        <v>68</v>
      </c>
      <c r="P47" s="45">
        <f>+P38+P25</f>
        <v>93390.689999999944</v>
      </c>
      <c r="Q47" s="44" t="s">
        <v>67</v>
      </c>
    </row>
    <row r="48" spans="2:20" x14ac:dyDescent="0.25">
      <c r="L48" t="s">
        <v>66</v>
      </c>
      <c r="P48" s="42">
        <f>+P47-P46</f>
        <v>15798.137999999948</v>
      </c>
    </row>
    <row r="49" spans="12:16" x14ac:dyDescent="0.25">
      <c r="L49" t="s">
        <v>65</v>
      </c>
      <c r="P49" s="43">
        <f>-P48*0.25345</f>
        <v>-4004.0380760999869</v>
      </c>
    </row>
    <row r="50" spans="12:16" x14ac:dyDescent="0.25">
      <c r="L50" t="s">
        <v>64</v>
      </c>
      <c r="P50" s="42">
        <f>+P48+P49</f>
        <v>11794.099923899961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66" orientation="landscape" horizontalDpi="90" verticalDpi="90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77499-4D12-4B29-8691-7A898083F2B4}">
  <sheetPr>
    <tabColor theme="2" tint="-0.249977111117893"/>
    <pageSetUpPr fitToPage="1"/>
  </sheetPr>
  <dimension ref="A1:T50"/>
  <sheetViews>
    <sheetView workbookViewId="0">
      <selection activeCell="C34" sqref="C34"/>
    </sheetView>
  </sheetViews>
  <sheetFormatPr defaultRowHeight="15" x14ac:dyDescent="0.25"/>
  <cols>
    <col min="1" max="1" width="6.28515625" customWidth="1"/>
    <col min="2" max="2" width="14.85546875" customWidth="1"/>
    <col min="3" max="16" width="11.140625" customWidth="1"/>
    <col min="17" max="17" width="5.28515625" customWidth="1"/>
    <col min="18" max="18" width="9.7109375" bestFit="1" customWidth="1"/>
    <col min="20" max="20" width="9.7109375" bestFit="1" customWidth="1"/>
  </cols>
  <sheetData>
    <row r="1" spans="1:17" x14ac:dyDescent="0.25">
      <c r="A1" s="112" t="s">
        <v>127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17" x14ac:dyDescent="0.25">
      <c r="A2" s="112" t="s">
        <v>135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x14ac:dyDescent="0.25">
      <c r="A3" s="112" t="s">
        <v>136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5" spans="1:17" x14ac:dyDescent="0.25">
      <c r="B5" s="52" t="s">
        <v>137</v>
      </c>
    </row>
    <row r="6" spans="1:17" x14ac:dyDescent="0.25">
      <c r="C6" s="1">
        <v>2023</v>
      </c>
      <c r="D6" s="1">
        <v>2024</v>
      </c>
      <c r="E6" s="1">
        <v>2024</v>
      </c>
      <c r="F6" s="1">
        <v>2024</v>
      </c>
      <c r="G6" s="1">
        <v>2024</v>
      </c>
      <c r="H6" s="1">
        <v>2024</v>
      </c>
      <c r="I6" s="1">
        <v>2024</v>
      </c>
      <c r="J6" s="1">
        <v>2024</v>
      </c>
      <c r="K6" s="1">
        <v>2024</v>
      </c>
      <c r="L6" s="1">
        <v>2024</v>
      </c>
      <c r="M6" s="1">
        <v>2024</v>
      </c>
      <c r="N6" s="1">
        <v>2024</v>
      </c>
      <c r="O6" s="1">
        <v>2024</v>
      </c>
      <c r="P6" s="1">
        <v>2024</v>
      </c>
    </row>
    <row r="7" spans="1:17" x14ac:dyDescent="0.25">
      <c r="C7" s="51" t="s">
        <v>83</v>
      </c>
      <c r="D7" s="51" t="s">
        <v>94</v>
      </c>
      <c r="E7" s="51" t="s">
        <v>93</v>
      </c>
      <c r="F7" s="51" t="s">
        <v>92</v>
      </c>
      <c r="G7" s="51" t="s">
        <v>91</v>
      </c>
      <c r="H7" s="51" t="s">
        <v>90</v>
      </c>
      <c r="I7" s="51" t="s">
        <v>89</v>
      </c>
      <c r="J7" s="51" t="s">
        <v>88</v>
      </c>
      <c r="K7" s="51" t="s">
        <v>87</v>
      </c>
      <c r="L7" s="51" t="s">
        <v>86</v>
      </c>
      <c r="M7" s="51" t="s">
        <v>85</v>
      </c>
      <c r="N7" s="51" t="s">
        <v>84</v>
      </c>
      <c r="O7" s="51" t="s">
        <v>83</v>
      </c>
      <c r="P7" s="50" t="s">
        <v>82</v>
      </c>
    </row>
    <row r="8" spans="1:17" x14ac:dyDescent="0.25">
      <c r="B8" t="s">
        <v>81</v>
      </c>
      <c r="C8" s="53">
        <v>7812333</v>
      </c>
      <c r="D8" s="42">
        <f>+C8</f>
        <v>7812333</v>
      </c>
      <c r="E8" s="42">
        <f t="shared" ref="E8:O8" si="0">+D8</f>
        <v>7812333</v>
      </c>
      <c r="F8" s="42">
        <f t="shared" si="0"/>
        <v>7812333</v>
      </c>
      <c r="G8" s="42">
        <f t="shared" si="0"/>
        <v>7812333</v>
      </c>
      <c r="H8" s="42">
        <f t="shared" si="0"/>
        <v>7812333</v>
      </c>
      <c r="I8" s="42">
        <f t="shared" si="0"/>
        <v>7812333</v>
      </c>
      <c r="J8" s="42">
        <f t="shared" si="0"/>
        <v>7812333</v>
      </c>
      <c r="K8" s="42">
        <f t="shared" si="0"/>
        <v>7812333</v>
      </c>
      <c r="L8" s="42">
        <f t="shared" si="0"/>
        <v>7812333</v>
      </c>
      <c r="M8" s="42">
        <f t="shared" si="0"/>
        <v>7812333</v>
      </c>
      <c r="N8" s="42">
        <f t="shared" si="0"/>
        <v>7812333</v>
      </c>
      <c r="O8" s="42">
        <f t="shared" si="0"/>
        <v>7812333</v>
      </c>
      <c r="P8" s="42">
        <f>AVERAGE(C8:O8)</f>
        <v>7812333</v>
      </c>
    </row>
    <row r="9" spans="1:17" x14ac:dyDescent="0.25">
      <c r="B9" t="s">
        <v>80</v>
      </c>
      <c r="C9" s="48">
        <v>-250354</v>
      </c>
      <c r="D9" s="45">
        <f>+C9-$C$15*C8/12</f>
        <v>-272488.94349999999</v>
      </c>
      <c r="E9" s="45">
        <f t="shared" ref="E9:O9" si="1">+D9-$C$15*D8/12</f>
        <v>-294623.88699999999</v>
      </c>
      <c r="F9" s="45">
        <f t="shared" si="1"/>
        <v>-316758.83049999998</v>
      </c>
      <c r="G9" s="45">
        <f t="shared" si="1"/>
        <v>-338893.77399999998</v>
      </c>
      <c r="H9" s="45">
        <f t="shared" si="1"/>
        <v>-361028.71749999997</v>
      </c>
      <c r="I9" s="45">
        <f t="shared" si="1"/>
        <v>-383163.66099999996</v>
      </c>
      <c r="J9" s="45">
        <f t="shared" si="1"/>
        <v>-405298.60449999996</v>
      </c>
      <c r="K9" s="45">
        <f t="shared" si="1"/>
        <v>-427433.54799999995</v>
      </c>
      <c r="L9" s="45">
        <f t="shared" si="1"/>
        <v>-449568.49149999995</v>
      </c>
      <c r="M9" s="45">
        <f t="shared" si="1"/>
        <v>-471703.43499999994</v>
      </c>
      <c r="N9" s="45">
        <f t="shared" si="1"/>
        <v>-493838.37849999993</v>
      </c>
      <c r="O9" s="45">
        <f t="shared" si="1"/>
        <v>-515973.32199999993</v>
      </c>
      <c r="P9" s="45">
        <f t="shared" ref="P9:P10" si="2">AVERAGE(C9:O9)</f>
        <v>-383163.66099999996</v>
      </c>
    </row>
    <row r="10" spans="1:17" x14ac:dyDescent="0.25">
      <c r="B10" t="s">
        <v>79</v>
      </c>
      <c r="C10" s="42">
        <f>+C8+C9</f>
        <v>7561979</v>
      </c>
      <c r="D10" s="42">
        <f t="shared" ref="D10:O10" si="3">+D8+D9</f>
        <v>7539844.0564999999</v>
      </c>
      <c r="E10" s="42">
        <f t="shared" si="3"/>
        <v>7517709.1129999999</v>
      </c>
      <c r="F10" s="42">
        <f t="shared" si="3"/>
        <v>7495574.1694999998</v>
      </c>
      <c r="G10" s="42">
        <f t="shared" si="3"/>
        <v>7473439.2259999998</v>
      </c>
      <c r="H10" s="42">
        <f t="shared" si="3"/>
        <v>7451304.2824999997</v>
      </c>
      <c r="I10" s="42">
        <f t="shared" si="3"/>
        <v>7429169.3389999997</v>
      </c>
      <c r="J10" s="42">
        <f t="shared" si="3"/>
        <v>7407034.3954999996</v>
      </c>
      <c r="K10" s="42">
        <f t="shared" si="3"/>
        <v>7384899.4519999996</v>
      </c>
      <c r="L10" s="42">
        <f t="shared" si="3"/>
        <v>7362764.5085000005</v>
      </c>
      <c r="M10" s="42">
        <f t="shared" si="3"/>
        <v>7340629.5650000004</v>
      </c>
      <c r="N10" s="42">
        <f t="shared" si="3"/>
        <v>7318494.6215000004</v>
      </c>
      <c r="O10" s="42">
        <f t="shared" si="3"/>
        <v>7296359.6780000003</v>
      </c>
      <c r="P10" s="42">
        <f t="shared" si="2"/>
        <v>7429169.3389999997</v>
      </c>
      <c r="Q10" t="s">
        <v>44</v>
      </c>
    </row>
    <row r="11" spans="1:17" x14ac:dyDescent="0.25"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7" ht="17.25" x14ac:dyDescent="0.4"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7" t="s">
        <v>15</v>
      </c>
    </row>
    <row r="13" spans="1:17" x14ac:dyDescent="0.25">
      <c r="B13" t="s">
        <v>78</v>
      </c>
      <c r="D13" s="42">
        <f>+C9-D9</f>
        <v>22134.943499999994</v>
      </c>
      <c r="E13" s="42">
        <f t="shared" ref="E13:O13" si="4">+D9-E9</f>
        <v>22134.943499999994</v>
      </c>
      <c r="F13" s="42">
        <f t="shared" si="4"/>
        <v>22134.943499999994</v>
      </c>
      <c r="G13" s="42">
        <f t="shared" si="4"/>
        <v>22134.943499999994</v>
      </c>
      <c r="H13" s="42">
        <f t="shared" si="4"/>
        <v>22134.943499999994</v>
      </c>
      <c r="I13" s="42">
        <f t="shared" si="4"/>
        <v>22134.943499999994</v>
      </c>
      <c r="J13" s="42">
        <f t="shared" si="4"/>
        <v>22134.943499999994</v>
      </c>
      <c r="K13" s="42">
        <f t="shared" si="4"/>
        <v>22134.943499999994</v>
      </c>
      <c r="L13" s="42">
        <f t="shared" si="4"/>
        <v>22134.943499999994</v>
      </c>
      <c r="M13" s="42">
        <f t="shared" si="4"/>
        <v>22134.943499999994</v>
      </c>
      <c r="N13" s="42">
        <f t="shared" si="4"/>
        <v>22134.943499999994</v>
      </c>
      <c r="O13" s="42">
        <f t="shared" si="4"/>
        <v>22134.943499999994</v>
      </c>
      <c r="P13" s="42">
        <f>SUM(D13:O13)</f>
        <v>265619.32199999993</v>
      </c>
      <c r="Q13" t="s">
        <v>46</v>
      </c>
    </row>
    <row r="14" spans="1:17" x14ac:dyDescent="0.25">
      <c r="B14" t="s">
        <v>76</v>
      </c>
      <c r="C14" s="46">
        <v>3.5000000000000003E-2</v>
      </c>
    </row>
    <row r="15" spans="1:17" x14ac:dyDescent="0.25">
      <c r="B15" t="s">
        <v>75</v>
      </c>
      <c r="C15" s="46">
        <v>3.4000000000000002E-2</v>
      </c>
    </row>
    <row r="17" spans="2:17" x14ac:dyDescent="0.25">
      <c r="B17" s="52" t="s">
        <v>138</v>
      </c>
    </row>
    <row r="18" spans="2:17" x14ac:dyDescent="0.25">
      <c r="C18" s="1">
        <v>2023</v>
      </c>
      <c r="D18" s="1">
        <v>2024</v>
      </c>
      <c r="E18" s="1">
        <v>2024</v>
      </c>
      <c r="F18" s="1">
        <v>2024</v>
      </c>
      <c r="G18" s="1">
        <v>2024</v>
      </c>
      <c r="H18" s="1">
        <v>2024</v>
      </c>
      <c r="I18" s="1">
        <v>2024</v>
      </c>
      <c r="J18" s="1">
        <v>2024</v>
      </c>
      <c r="K18" s="1">
        <v>2024</v>
      </c>
      <c r="L18" s="1">
        <v>2024</v>
      </c>
      <c r="M18" s="1">
        <v>2024</v>
      </c>
      <c r="N18" s="1">
        <v>2024</v>
      </c>
      <c r="O18" s="1">
        <v>2024</v>
      </c>
      <c r="P18" s="1">
        <v>2024</v>
      </c>
    </row>
    <row r="19" spans="2:17" x14ac:dyDescent="0.25">
      <c r="C19" s="51" t="s">
        <v>83</v>
      </c>
      <c r="D19" s="51" t="s">
        <v>94</v>
      </c>
      <c r="E19" s="51" t="s">
        <v>93</v>
      </c>
      <c r="F19" s="51" t="s">
        <v>92</v>
      </c>
      <c r="G19" s="51" t="s">
        <v>91</v>
      </c>
      <c r="H19" s="51" t="s">
        <v>90</v>
      </c>
      <c r="I19" s="51" t="s">
        <v>89</v>
      </c>
      <c r="J19" s="51" t="s">
        <v>88</v>
      </c>
      <c r="K19" s="51" t="s">
        <v>87</v>
      </c>
      <c r="L19" s="51" t="s">
        <v>86</v>
      </c>
      <c r="M19" s="51" t="s">
        <v>85</v>
      </c>
      <c r="N19" s="51" t="s">
        <v>84</v>
      </c>
      <c r="O19" s="51" t="s">
        <v>83</v>
      </c>
      <c r="P19" s="50" t="s">
        <v>82</v>
      </c>
    </row>
    <row r="20" spans="2:17" x14ac:dyDescent="0.25">
      <c r="B20" t="s">
        <v>81</v>
      </c>
      <c r="C20" s="53">
        <v>3376000</v>
      </c>
      <c r="D20" s="42">
        <f>+C20</f>
        <v>3376000</v>
      </c>
      <c r="E20" s="42">
        <f t="shared" ref="E20:O20" si="5">+D20</f>
        <v>3376000</v>
      </c>
      <c r="F20" s="42">
        <f t="shared" si="5"/>
        <v>3376000</v>
      </c>
      <c r="G20" s="42">
        <f t="shared" si="5"/>
        <v>3376000</v>
      </c>
      <c r="H20" s="42">
        <f t="shared" si="5"/>
        <v>3376000</v>
      </c>
      <c r="I20" s="42">
        <f t="shared" si="5"/>
        <v>3376000</v>
      </c>
      <c r="J20" s="42">
        <f t="shared" si="5"/>
        <v>3376000</v>
      </c>
      <c r="K20" s="42">
        <f t="shared" si="5"/>
        <v>3376000</v>
      </c>
      <c r="L20" s="42">
        <f t="shared" si="5"/>
        <v>3376000</v>
      </c>
      <c r="M20" s="42">
        <f t="shared" si="5"/>
        <v>3376000</v>
      </c>
      <c r="N20" s="42">
        <f t="shared" si="5"/>
        <v>3376000</v>
      </c>
      <c r="O20" s="42">
        <f t="shared" si="5"/>
        <v>3376000</v>
      </c>
      <c r="P20" s="42">
        <f>AVERAGE(C20:O20)</f>
        <v>3376000</v>
      </c>
    </row>
    <row r="21" spans="2:17" x14ac:dyDescent="0.25">
      <c r="B21" t="s">
        <v>80</v>
      </c>
      <c r="C21" s="48">
        <f>-C20*C26*11/12</f>
        <v>-64988</v>
      </c>
      <c r="D21" s="45">
        <f>+C21-$C$27*C20/12</f>
        <v>-71740</v>
      </c>
      <c r="E21" s="45">
        <f t="shared" ref="E21:O21" si="6">+D21-$C$27*D20/12</f>
        <v>-78492</v>
      </c>
      <c r="F21" s="45">
        <f t="shared" si="6"/>
        <v>-85244</v>
      </c>
      <c r="G21" s="45">
        <f t="shared" si="6"/>
        <v>-91996</v>
      </c>
      <c r="H21" s="45">
        <f t="shared" si="6"/>
        <v>-98748</v>
      </c>
      <c r="I21" s="45">
        <f t="shared" si="6"/>
        <v>-105500</v>
      </c>
      <c r="J21" s="45">
        <f t="shared" si="6"/>
        <v>-112252</v>
      </c>
      <c r="K21" s="45">
        <f t="shared" si="6"/>
        <v>-119004</v>
      </c>
      <c r="L21" s="45">
        <f t="shared" si="6"/>
        <v>-125756</v>
      </c>
      <c r="M21" s="45">
        <f t="shared" si="6"/>
        <v>-132508</v>
      </c>
      <c r="N21" s="45">
        <f t="shared" si="6"/>
        <v>-139260</v>
      </c>
      <c r="O21" s="45">
        <f t="shared" si="6"/>
        <v>-146012</v>
      </c>
      <c r="P21" s="45">
        <f t="shared" ref="P21:P22" si="7">AVERAGE(C21:O21)</f>
        <v>-105500</v>
      </c>
    </row>
    <row r="22" spans="2:17" x14ac:dyDescent="0.25">
      <c r="B22" t="s">
        <v>79</v>
      </c>
      <c r="C22" s="42">
        <f>+C20+C21</f>
        <v>3311012</v>
      </c>
      <c r="D22" s="42">
        <f t="shared" ref="D22:O22" si="8">+D20+D21</f>
        <v>3304260</v>
      </c>
      <c r="E22" s="42">
        <f t="shared" si="8"/>
        <v>3297508</v>
      </c>
      <c r="F22" s="42">
        <f t="shared" si="8"/>
        <v>3290756</v>
      </c>
      <c r="G22" s="42">
        <f t="shared" si="8"/>
        <v>3284004</v>
      </c>
      <c r="H22" s="42">
        <f t="shared" si="8"/>
        <v>3277252</v>
      </c>
      <c r="I22" s="42">
        <f t="shared" si="8"/>
        <v>3270500</v>
      </c>
      <c r="J22" s="42">
        <f t="shared" si="8"/>
        <v>3263748</v>
      </c>
      <c r="K22" s="42">
        <f t="shared" si="8"/>
        <v>3256996</v>
      </c>
      <c r="L22" s="42">
        <f t="shared" si="8"/>
        <v>3250244</v>
      </c>
      <c r="M22" s="42">
        <f t="shared" si="8"/>
        <v>3243492</v>
      </c>
      <c r="N22" s="42">
        <f t="shared" si="8"/>
        <v>3236740</v>
      </c>
      <c r="O22" s="42">
        <f t="shared" si="8"/>
        <v>3229988</v>
      </c>
      <c r="P22" s="42">
        <f t="shared" si="7"/>
        <v>3270500</v>
      </c>
      <c r="Q22" t="s">
        <v>54</v>
      </c>
    </row>
    <row r="23" spans="2:17" x14ac:dyDescent="0.25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2:17" ht="17.25" x14ac:dyDescent="0.4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7" t="s">
        <v>15</v>
      </c>
    </row>
    <row r="25" spans="2:17" x14ac:dyDescent="0.25">
      <c r="B25" t="s">
        <v>78</v>
      </c>
      <c r="D25" s="42">
        <f>+C21-D21</f>
        <v>6752</v>
      </c>
      <c r="E25" s="42">
        <f t="shared" ref="E25:O25" si="9">+D21-E21</f>
        <v>6752</v>
      </c>
      <c r="F25" s="42">
        <f t="shared" si="9"/>
        <v>6752</v>
      </c>
      <c r="G25" s="42">
        <f t="shared" si="9"/>
        <v>6752</v>
      </c>
      <c r="H25" s="42">
        <f t="shared" si="9"/>
        <v>6752</v>
      </c>
      <c r="I25" s="42">
        <f t="shared" si="9"/>
        <v>6752</v>
      </c>
      <c r="J25" s="42">
        <f t="shared" si="9"/>
        <v>6752</v>
      </c>
      <c r="K25" s="42">
        <f t="shared" si="9"/>
        <v>6752</v>
      </c>
      <c r="L25" s="42">
        <f t="shared" si="9"/>
        <v>6752</v>
      </c>
      <c r="M25" s="42">
        <f t="shared" si="9"/>
        <v>6752</v>
      </c>
      <c r="N25" s="42">
        <f t="shared" si="9"/>
        <v>6752</v>
      </c>
      <c r="O25" s="42">
        <f t="shared" si="9"/>
        <v>6752</v>
      </c>
      <c r="P25" s="42">
        <f>SUM(D25:O25)</f>
        <v>81024</v>
      </c>
      <c r="Q25" t="s">
        <v>77</v>
      </c>
    </row>
    <row r="26" spans="2:17" x14ac:dyDescent="0.25">
      <c r="B26" t="s">
        <v>76</v>
      </c>
      <c r="C26" s="46">
        <v>2.1000000000000001E-2</v>
      </c>
    </row>
    <row r="27" spans="2:17" x14ac:dyDescent="0.25">
      <c r="B27" t="s">
        <v>75</v>
      </c>
      <c r="C27" s="75">
        <v>2.4E-2</v>
      </c>
      <c r="D27" s="76" t="s">
        <v>132</v>
      </c>
    </row>
    <row r="30" spans="2:17" x14ac:dyDescent="0.25">
      <c r="B30" s="52" t="s">
        <v>139</v>
      </c>
    </row>
    <row r="31" spans="2:17" x14ac:dyDescent="0.25">
      <c r="C31" s="1">
        <v>2023</v>
      </c>
      <c r="D31" s="1">
        <v>2024</v>
      </c>
      <c r="E31" s="1">
        <v>2024</v>
      </c>
      <c r="F31" s="1">
        <v>2024</v>
      </c>
      <c r="G31" s="1">
        <v>2024</v>
      </c>
      <c r="H31" s="1">
        <v>2024</v>
      </c>
      <c r="I31" s="1">
        <v>2024</v>
      </c>
      <c r="J31" s="1">
        <v>2024</v>
      </c>
      <c r="K31" s="1">
        <v>2024</v>
      </c>
      <c r="L31" s="1">
        <v>2024</v>
      </c>
      <c r="M31" s="1">
        <v>2024</v>
      </c>
      <c r="N31" s="1">
        <v>2024</v>
      </c>
      <c r="O31" s="1">
        <v>2024</v>
      </c>
      <c r="P31" s="1">
        <v>2024</v>
      </c>
    </row>
    <row r="32" spans="2:17" x14ac:dyDescent="0.25">
      <c r="C32" s="51" t="s">
        <v>83</v>
      </c>
      <c r="D32" s="51" t="s">
        <v>94</v>
      </c>
      <c r="E32" s="51" t="s">
        <v>93</v>
      </c>
      <c r="F32" s="51" t="s">
        <v>92</v>
      </c>
      <c r="G32" s="51" t="s">
        <v>91</v>
      </c>
      <c r="H32" s="51" t="s">
        <v>90</v>
      </c>
      <c r="I32" s="51" t="s">
        <v>89</v>
      </c>
      <c r="J32" s="51" t="s">
        <v>88</v>
      </c>
      <c r="K32" s="51" t="s">
        <v>87</v>
      </c>
      <c r="L32" s="51" t="s">
        <v>86</v>
      </c>
      <c r="M32" s="51" t="s">
        <v>85</v>
      </c>
      <c r="N32" s="51" t="s">
        <v>84</v>
      </c>
      <c r="O32" s="51" t="s">
        <v>83</v>
      </c>
      <c r="P32" s="50" t="s">
        <v>82</v>
      </c>
    </row>
    <row r="33" spans="2:20" x14ac:dyDescent="0.25">
      <c r="B33" t="s">
        <v>81</v>
      </c>
      <c r="C33" s="53">
        <f>+C8-C20</f>
        <v>4436333</v>
      </c>
      <c r="D33" s="53">
        <f>+C33</f>
        <v>4436333</v>
      </c>
      <c r="E33" s="53">
        <f t="shared" ref="E33:O33" si="10">+D33</f>
        <v>4436333</v>
      </c>
      <c r="F33" s="53">
        <f t="shared" si="10"/>
        <v>4436333</v>
      </c>
      <c r="G33" s="53">
        <f t="shared" si="10"/>
        <v>4436333</v>
      </c>
      <c r="H33" s="53">
        <f t="shared" si="10"/>
        <v>4436333</v>
      </c>
      <c r="I33" s="53">
        <f t="shared" si="10"/>
        <v>4436333</v>
      </c>
      <c r="J33" s="53">
        <f t="shared" si="10"/>
        <v>4436333</v>
      </c>
      <c r="K33" s="53">
        <f t="shared" si="10"/>
        <v>4436333</v>
      </c>
      <c r="L33" s="53">
        <f t="shared" si="10"/>
        <v>4436333</v>
      </c>
      <c r="M33" s="53">
        <f t="shared" si="10"/>
        <v>4436333</v>
      </c>
      <c r="N33" s="53">
        <f t="shared" si="10"/>
        <v>4436333</v>
      </c>
      <c r="O33" s="53">
        <f t="shared" si="10"/>
        <v>4436333</v>
      </c>
      <c r="P33" s="42">
        <f>AVERAGE(C33:O33)</f>
        <v>4436333</v>
      </c>
    </row>
    <row r="34" spans="2:20" x14ac:dyDescent="0.25">
      <c r="B34" t="s">
        <v>80</v>
      </c>
      <c r="C34" s="48">
        <f>-C33*C39*11/12</f>
        <v>-109799.24174999999</v>
      </c>
      <c r="D34" s="45">
        <f>+C34-$C$40*C33/12</f>
        <v>-120890.07424999999</v>
      </c>
      <c r="E34" s="45">
        <f t="shared" ref="E34:O34" si="11">+D34-$C$40*D33/12</f>
        <v>-131980.90674999999</v>
      </c>
      <c r="F34" s="45">
        <f t="shared" si="11"/>
        <v>-143071.73924999998</v>
      </c>
      <c r="G34" s="45">
        <f t="shared" si="11"/>
        <v>-154162.57174999997</v>
      </c>
      <c r="H34" s="45">
        <f t="shared" si="11"/>
        <v>-165253.40424999996</v>
      </c>
      <c r="I34" s="45">
        <f t="shared" si="11"/>
        <v>-176344.23674999995</v>
      </c>
      <c r="J34" s="45">
        <f t="shared" si="11"/>
        <v>-187435.06924999994</v>
      </c>
      <c r="K34" s="45">
        <f t="shared" si="11"/>
        <v>-198525.90174999993</v>
      </c>
      <c r="L34" s="45">
        <f t="shared" si="11"/>
        <v>-209616.73424999992</v>
      </c>
      <c r="M34" s="45">
        <f t="shared" si="11"/>
        <v>-220707.56674999991</v>
      </c>
      <c r="N34" s="45">
        <f t="shared" si="11"/>
        <v>-231798.3992499999</v>
      </c>
      <c r="O34" s="45">
        <f t="shared" si="11"/>
        <v>-242889.23174999989</v>
      </c>
      <c r="P34" s="45">
        <f t="shared" ref="P34:P35" si="12">AVERAGE(C34:O34)</f>
        <v>-176344.23674999995</v>
      </c>
    </row>
    <row r="35" spans="2:20" x14ac:dyDescent="0.25">
      <c r="B35" t="s">
        <v>79</v>
      </c>
      <c r="C35" s="42">
        <f>+C33+C34</f>
        <v>4326533.75825</v>
      </c>
      <c r="D35" s="42">
        <f t="shared" ref="D35:O35" si="13">+D33+D34</f>
        <v>4315442.9257500004</v>
      </c>
      <c r="E35" s="42">
        <f t="shared" si="13"/>
        <v>4304352.0932499999</v>
      </c>
      <c r="F35" s="42">
        <f t="shared" si="13"/>
        <v>4293261.2607500004</v>
      </c>
      <c r="G35" s="42">
        <f t="shared" si="13"/>
        <v>4282170.4282499999</v>
      </c>
      <c r="H35" s="42">
        <f t="shared" si="13"/>
        <v>4271079.5957500003</v>
      </c>
      <c r="I35" s="42">
        <f t="shared" si="13"/>
        <v>4259988.7632499998</v>
      </c>
      <c r="J35" s="42">
        <f t="shared" si="13"/>
        <v>4248897.9307500003</v>
      </c>
      <c r="K35" s="42">
        <f t="shared" si="13"/>
        <v>4237807.0982499998</v>
      </c>
      <c r="L35" s="42">
        <f t="shared" si="13"/>
        <v>4226716.2657500003</v>
      </c>
      <c r="M35" s="42">
        <f t="shared" si="13"/>
        <v>4215625.4332499998</v>
      </c>
      <c r="N35" s="42">
        <f t="shared" si="13"/>
        <v>4204534.6007500002</v>
      </c>
      <c r="O35" s="42">
        <f t="shared" si="13"/>
        <v>4193443.7682500002</v>
      </c>
      <c r="P35" s="42">
        <f t="shared" si="12"/>
        <v>4259988.7632499998</v>
      </c>
      <c r="Q35" t="s">
        <v>59</v>
      </c>
    </row>
    <row r="37" spans="2:20" ht="17.25" x14ac:dyDescent="0.4"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7" t="s">
        <v>15</v>
      </c>
    </row>
    <row r="38" spans="2:20" x14ac:dyDescent="0.25">
      <c r="B38" t="s">
        <v>78</v>
      </c>
      <c r="D38" s="42">
        <f>+C34-D34</f>
        <v>11090.832500000004</v>
      </c>
      <c r="E38" s="42">
        <f t="shared" ref="E38:O38" si="14">+D34-E34</f>
        <v>11090.832500000004</v>
      </c>
      <c r="F38" s="42">
        <f t="shared" si="14"/>
        <v>11090.83249999999</v>
      </c>
      <c r="G38" s="42">
        <f t="shared" si="14"/>
        <v>11090.83249999999</v>
      </c>
      <c r="H38" s="42">
        <f t="shared" si="14"/>
        <v>11090.83249999999</v>
      </c>
      <c r="I38" s="42">
        <f t="shared" si="14"/>
        <v>11090.83249999999</v>
      </c>
      <c r="J38" s="42">
        <f t="shared" si="14"/>
        <v>11090.83249999999</v>
      </c>
      <c r="K38" s="42">
        <f t="shared" si="14"/>
        <v>11090.83249999999</v>
      </c>
      <c r="L38" s="42">
        <f t="shared" si="14"/>
        <v>11090.83249999999</v>
      </c>
      <c r="M38" s="42">
        <f t="shared" si="14"/>
        <v>11090.83249999999</v>
      </c>
      <c r="N38" s="42">
        <f t="shared" si="14"/>
        <v>11090.83249999999</v>
      </c>
      <c r="O38" s="42">
        <f t="shared" si="14"/>
        <v>11090.83249999999</v>
      </c>
      <c r="P38" s="42">
        <f>SUM(D38:O38)</f>
        <v>133089.9899999999</v>
      </c>
      <c r="Q38" t="s">
        <v>134</v>
      </c>
    </row>
    <row r="39" spans="2:20" x14ac:dyDescent="0.25">
      <c r="B39" t="s">
        <v>76</v>
      </c>
      <c r="C39" s="46">
        <v>2.7E-2</v>
      </c>
    </row>
    <row r="40" spans="2:20" x14ac:dyDescent="0.25">
      <c r="B40" t="s">
        <v>75</v>
      </c>
      <c r="C40" s="75">
        <v>0.03</v>
      </c>
      <c r="D40" s="76" t="s">
        <v>132</v>
      </c>
    </row>
    <row r="42" spans="2:20" x14ac:dyDescent="0.25">
      <c r="L42" t="s">
        <v>73</v>
      </c>
      <c r="P42" s="42">
        <f>+P10</f>
        <v>7429169.3389999997</v>
      </c>
      <c r="Q42" t="s">
        <v>44</v>
      </c>
    </row>
    <row r="43" spans="2:20" x14ac:dyDescent="0.25">
      <c r="L43" t="s">
        <v>72</v>
      </c>
      <c r="P43" s="45">
        <f>+P22+P35</f>
        <v>7530488.7632499998</v>
      </c>
      <c r="Q43" s="44" t="s">
        <v>71</v>
      </c>
    </row>
    <row r="44" spans="2:20" x14ac:dyDescent="0.25">
      <c r="L44" t="s">
        <v>70</v>
      </c>
      <c r="P44" s="42">
        <f>+P43-P42</f>
        <v>101319.42425000016</v>
      </c>
      <c r="T44" s="42"/>
    </row>
    <row r="46" spans="2:20" x14ac:dyDescent="0.25">
      <c r="L46" t="s">
        <v>69</v>
      </c>
      <c r="P46" s="42">
        <f>+P13</f>
        <v>265619.32199999993</v>
      </c>
      <c r="Q46" t="s">
        <v>46</v>
      </c>
    </row>
    <row r="47" spans="2:20" x14ac:dyDescent="0.25">
      <c r="L47" t="s">
        <v>68</v>
      </c>
      <c r="P47" s="45">
        <f>+P38+P25</f>
        <v>214113.9899999999</v>
      </c>
      <c r="Q47" s="44" t="s">
        <v>67</v>
      </c>
    </row>
    <row r="48" spans="2:20" x14ac:dyDescent="0.25">
      <c r="L48" t="s">
        <v>66</v>
      </c>
      <c r="P48" s="42">
        <f>+P47-P46</f>
        <v>-51505.332000000024</v>
      </c>
    </row>
    <row r="49" spans="12:16" x14ac:dyDescent="0.25">
      <c r="L49" t="s">
        <v>65</v>
      </c>
      <c r="P49" s="43">
        <f>-P48*0.25345</f>
        <v>13054.026395400006</v>
      </c>
    </row>
    <row r="50" spans="12:16" x14ac:dyDescent="0.25">
      <c r="L50" t="s">
        <v>64</v>
      </c>
      <c r="P50" s="42">
        <f>+P48+P49</f>
        <v>-38451.30560460002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67" orientation="landscape" horizontalDpi="90" verticalDpi="90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9D9DD-41AB-4E57-B948-E98C52984CBE}">
  <sheetPr>
    <tabColor theme="2" tint="-0.249977111117893"/>
    <pageSetUpPr fitToPage="1"/>
  </sheetPr>
  <dimension ref="A1:T39"/>
  <sheetViews>
    <sheetView workbookViewId="0">
      <selection activeCell="G28" sqref="G28"/>
    </sheetView>
  </sheetViews>
  <sheetFormatPr defaultRowHeight="15" x14ac:dyDescent="0.25"/>
  <cols>
    <col min="1" max="1" width="6.28515625" customWidth="1"/>
    <col min="2" max="2" width="14.85546875" customWidth="1"/>
    <col min="3" max="3" width="11.5703125" bestFit="1" customWidth="1"/>
    <col min="4" max="16" width="11.140625" customWidth="1"/>
    <col min="17" max="17" width="5.28515625" customWidth="1"/>
    <col min="18" max="18" width="9.7109375" bestFit="1" customWidth="1"/>
    <col min="20" max="20" width="9.7109375" bestFit="1" customWidth="1"/>
  </cols>
  <sheetData>
    <row r="1" spans="1:17" x14ac:dyDescent="0.25">
      <c r="A1" s="112" t="s">
        <v>99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17" x14ac:dyDescent="0.25">
      <c r="A2" s="112" t="s">
        <v>140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x14ac:dyDescent="0.25">
      <c r="A3" s="112" t="s">
        <v>141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5" spans="1:17" x14ac:dyDescent="0.25">
      <c r="B5" s="52" t="s">
        <v>130</v>
      </c>
    </row>
    <row r="6" spans="1:17" x14ac:dyDescent="0.25">
      <c r="C6" s="1">
        <v>2023</v>
      </c>
      <c r="D6" s="1">
        <v>2024</v>
      </c>
      <c r="E6" s="1">
        <v>2024</v>
      </c>
      <c r="F6" s="1">
        <v>2024</v>
      </c>
      <c r="G6" s="1">
        <v>2024</v>
      </c>
      <c r="H6" s="1">
        <v>2024</v>
      </c>
      <c r="I6" s="1">
        <v>2024</v>
      </c>
      <c r="J6" s="1">
        <v>2024</v>
      </c>
      <c r="K6" s="1">
        <v>2024</v>
      </c>
      <c r="L6" s="1">
        <v>2024</v>
      </c>
      <c r="M6" s="1">
        <v>2024</v>
      </c>
      <c r="N6" s="1">
        <v>2024</v>
      </c>
      <c r="O6" s="1">
        <v>2024</v>
      </c>
      <c r="P6" s="1">
        <v>2024</v>
      </c>
    </row>
    <row r="7" spans="1:17" x14ac:dyDescent="0.25">
      <c r="C7" s="51" t="s">
        <v>83</v>
      </c>
      <c r="D7" s="51" t="s">
        <v>94</v>
      </c>
      <c r="E7" s="51" t="s">
        <v>93</v>
      </c>
      <c r="F7" s="51" t="s">
        <v>92</v>
      </c>
      <c r="G7" s="51" t="s">
        <v>91</v>
      </c>
      <c r="H7" s="51" t="s">
        <v>90</v>
      </c>
      <c r="I7" s="51" t="s">
        <v>89</v>
      </c>
      <c r="J7" s="51" t="s">
        <v>88</v>
      </c>
      <c r="K7" s="51" t="s">
        <v>87</v>
      </c>
      <c r="L7" s="51" t="s">
        <v>86</v>
      </c>
      <c r="M7" s="51" t="s">
        <v>85</v>
      </c>
      <c r="N7" s="51" t="s">
        <v>84</v>
      </c>
      <c r="O7" s="51" t="s">
        <v>83</v>
      </c>
      <c r="P7" s="50" t="s">
        <v>82</v>
      </c>
    </row>
    <row r="8" spans="1:17" x14ac:dyDescent="0.25">
      <c r="B8" t="s">
        <v>81</v>
      </c>
      <c r="C8" s="49">
        <v>7476911.9499999993</v>
      </c>
      <c r="D8" s="42">
        <f>+C8</f>
        <v>7476911.9499999993</v>
      </c>
      <c r="E8" s="42">
        <f t="shared" ref="E8:O8" si="0">+D8</f>
        <v>7476911.9499999993</v>
      </c>
      <c r="F8" s="42">
        <f t="shared" si="0"/>
        <v>7476911.9499999993</v>
      </c>
      <c r="G8" s="42">
        <f t="shared" si="0"/>
        <v>7476911.9499999993</v>
      </c>
      <c r="H8" s="42">
        <f t="shared" si="0"/>
        <v>7476911.9499999993</v>
      </c>
      <c r="I8" s="42">
        <f t="shared" si="0"/>
        <v>7476911.9499999993</v>
      </c>
      <c r="J8" s="42">
        <f t="shared" si="0"/>
        <v>7476911.9499999993</v>
      </c>
      <c r="K8" s="42">
        <f t="shared" si="0"/>
        <v>7476911.9499999993</v>
      </c>
      <c r="L8" s="42">
        <f t="shared" si="0"/>
        <v>7476911.9499999993</v>
      </c>
      <c r="M8" s="42">
        <f t="shared" si="0"/>
        <v>7476911.9499999993</v>
      </c>
      <c r="N8" s="42">
        <f t="shared" si="0"/>
        <v>7476911.9499999993</v>
      </c>
      <c r="O8" s="42">
        <f t="shared" si="0"/>
        <v>7476911.9499999993</v>
      </c>
      <c r="P8" s="42">
        <f>AVERAGE(C8:O8)</f>
        <v>7476911.950000002</v>
      </c>
    </row>
    <row r="9" spans="1:17" x14ac:dyDescent="0.25">
      <c r="B9" t="s">
        <v>80</v>
      </c>
      <c r="C9" s="48">
        <v>-130845.95912499996</v>
      </c>
      <c r="D9" s="45">
        <f>+C9-$C$15*C8/12</f>
        <v>-145799.78302499995</v>
      </c>
      <c r="E9" s="45">
        <f t="shared" ref="E9:O9" si="1">+D9-$C$15*D8/12</f>
        <v>-160753.60692499994</v>
      </c>
      <c r="F9" s="45">
        <f t="shared" si="1"/>
        <v>-175707.43082499993</v>
      </c>
      <c r="G9" s="45">
        <f t="shared" si="1"/>
        <v>-190661.25472499992</v>
      </c>
      <c r="H9" s="45">
        <f t="shared" si="1"/>
        <v>-205615.07862499991</v>
      </c>
      <c r="I9" s="45">
        <f t="shared" si="1"/>
        <v>-220568.9025249999</v>
      </c>
      <c r="J9" s="45">
        <f t="shared" si="1"/>
        <v>-235522.72642499988</v>
      </c>
      <c r="K9" s="45">
        <f t="shared" si="1"/>
        <v>-250476.55032499987</v>
      </c>
      <c r="L9" s="45">
        <f t="shared" si="1"/>
        <v>-265430.37422499986</v>
      </c>
      <c r="M9" s="45">
        <f t="shared" si="1"/>
        <v>-280384.19812499988</v>
      </c>
      <c r="N9" s="45">
        <f t="shared" si="1"/>
        <v>-295338.0220249999</v>
      </c>
      <c r="O9" s="45">
        <f t="shared" si="1"/>
        <v>-310291.84592499991</v>
      </c>
      <c r="P9" s="45">
        <f t="shared" ref="P9:P10" si="2">AVERAGE(C9:O9)</f>
        <v>-220568.90252499992</v>
      </c>
    </row>
    <row r="10" spans="1:17" x14ac:dyDescent="0.25">
      <c r="B10" t="s">
        <v>79</v>
      </c>
      <c r="C10" s="42">
        <f>+C8+C9</f>
        <v>7346065.9908749992</v>
      </c>
      <c r="D10" s="42">
        <f t="shared" ref="D10:O10" si="3">+D8+D9</f>
        <v>7331112.166974999</v>
      </c>
      <c r="E10" s="42">
        <f t="shared" si="3"/>
        <v>7316158.3430749997</v>
      </c>
      <c r="F10" s="42">
        <f t="shared" si="3"/>
        <v>7301204.5191749996</v>
      </c>
      <c r="G10" s="42">
        <f t="shared" si="3"/>
        <v>7286250.6952749994</v>
      </c>
      <c r="H10" s="42">
        <f t="shared" si="3"/>
        <v>7271296.8713749992</v>
      </c>
      <c r="I10" s="42">
        <f t="shared" si="3"/>
        <v>7256343.047474999</v>
      </c>
      <c r="J10" s="42">
        <f t="shared" si="3"/>
        <v>7241389.2235749997</v>
      </c>
      <c r="K10" s="42">
        <f t="shared" si="3"/>
        <v>7226435.3996749995</v>
      </c>
      <c r="L10" s="42">
        <f t="shared" si="3"/>
        <v>7211481.5757749993</v>
      </c>
      <c r="M10" s="42">
        <f t="shared" si="3"/>
        <v>7196527.7518749991</v>
      </c>
      <c r="N10" s="42">
        <f t="shared" si="3"/>
        <v>7181573.927974999</v>
      </c>
      <c r="O10" s="42">
        <f t="shared" si="3"/>
        <v>7166620.1040749997</v>
      </c>
      <c r="P10" s="42">
        <f t="shared" si="2"/>
        <v>7256343.047474999</v>
      </c>
      <c r="Q10" t="s">
        <v>44</v>
      </c>
    </row>
    <row r="11" spans="1:17" x14ac:dyDescent="0.25"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7" ht="17.25" x14ac:dyDescent="0.4"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7" t="s">
        <v>15</v>
      </c>
    </row>
    <row r="13" spans="1:17" x14ac:dyDescent="0.25">
      <c r="B13" t="s">
        <v>78</v>
      </c>
      <c r="D13" s="42">
        <f>+C9-D9</f>
        <v>14953.823899999988</v>
      </c>
      <c r="E13" s="42">
        <f t="shared" ref="E13:O13" si="4">+D9-E9</f>
        <v>14953.823899999988</v>
      </c>
      <c r="F13" s="42">
        <f t="shared" si="4"/>
        <v>14953.823899999988</v>
      </c>
      <c r="G13" s="42">
        <f t="shared" si="4"/>
        <v>14953.823899999988</v>
      </c>
      <c r="H13" s="42">
        <f t="shared" si="4"/>
        <v>14953.823899999988</v>
      </c>
      <c r="I13" s="42">
        <f t="shared" si="4"/>
        <v>14953.823899999988</v>
      </c>
      <c r="J13" s="42">
        <f t="shared" si="4"/>
        <v>14953.823899999988</v>
      </c>
      <c r="K13" s="42">
        <f t="shared" si="4"/>
        <v>14953.823899999988</v>
      </c>
      <c r="L13" s="42">
        <f t="shared" si="4"/>
        <v>14953.823899999988</v>
      </c>
      <c r="M13" s="42">
        <f t="shared" si="4"/>
        <v>14953.823900000018</v>
      </c>
      <c r="N13" s="42">
        <f t="shared" si="4"/>
        <v>14953.823900000018</v>
      </c>
      <c r="O13" s="42">
        <f t="shared" si="4"/>
        <v>14953.823900000018</v>
      </c>
      <c r="P13" s="42">
        <f>SUM(D13:O13)</f>
        <v>179445.88679999995</v>
      </c>
      <c r="Q13" t="s">
        <v>46</v>
      </c>
    </row>
    <row r="14" spans="1:17" x14ac:dyDescent="0.25">
      <c r="B14" t="s">
        <v>76</v>
      </c>
      <c r="C14" s="46">
        <v>2.1000000000000001E-2</v>
      </c>
    </row>
    <row r="15" spans="1:17" x14ac:dyDescent="0.25">
      <c r="B15" t="s">
        <v>75</v>
      </c>
      <c r="C15" s="46">
        <v>2.4E-2</v>
      </c>
    </row>
    <row r="17" spans="2:17" x14ac:dyDescent="0.25">
      <c r="B17" s="52" t="s">
        <v>142</v>
      </c>
    </row>
    <row r="18" spans="2:17" x14ac:dyDescent="0.25">
      <c r="C18" s="1">
        <v>2023</v>
      </c>
      <c r="D18" s="1">
        <v>2024</v>
      </c>
      <c r="E18" s="1">
        <v>2024</v>
      </c>
      <c r="F18" s="1">
        <v>2024</v>
      </c>
      <c r="G18" s="1">
        <v>2024</v>
      </c>
      <c r="H18" s="1">
        <v>2024</v>
      </c>
      <c r="I18" s="1">
        <v>2024</v>
      </c>
      <c r="J18" s="1">
        <v>2024</v>
      </c>
      <c r="K18" s="1">
        <v>2024</v>
      </c>
      <c r="L18" s="1">
        <v>2024</v>
      </c>
      <c r="M18" s="1">
        <v>2024</v>
      </c>
      <c r="N18" s="1">
        <v>2024</v>
      </c>
      <c r="O18" s="1">
        <v>2024</v>
      </c>
      <c r="P18" s="1">
        <v>2024</v>
      </c>
    </row>
    <row r="19" spans="2:17" x14ac:dyDescent="0.25">
      <c r="C19" s="51" t="s">
        <v>83</v>
      </c>
      <c r="D19" s="51" t="s">
        <v>94</v>
      </c>
      <c r="E19" s="51" t="s">
        <v>93</v>
      </c>
      <c r="F19" s="51" t="s">
        <v>92</v>
      </c>
      <c r="G19" s="51" t="s">
        <v>91</v>
      </c>
      <c r="H19" s="51" t="s">
        <v>90</v>
      </c>
      <c r="I19" s="51" t="s">
        <v>89</v>
      </c>
      <c r="J19" s="51" t="s">
        <v>88</v>
      </c>
      <c r="K19" s="51" t="s">
        <v>87</v>
      </c>
      <c r="L19" s="51" t="s">
        <v>86</v>
      </c>
      <c r="M19" s="51" t="s">
        <v>85</v>
      </c>
      <c r="N19" s="51" t="s">
        <v>84</v>
      </c>
      <c r="O19" s="51" t="s">
        <v>83</v>
      </c>
      <c r="P19" s="50" t="s">
        <v>82</v>
      </c>
    </row>
    <row r="20" spans="2:17" x14ac:dyDescent="0.25">
      <c r="B20" t="s">
        <v>81</v>
      </c>
      <c r="C20" s="53">
        <f>+C8</f>
        <v>7476911.9499999993</v>
      </c>
      <c r="D20" s="42">
        <f>+C20</f>
        <v>7476911.9499999993</v>
      </c>
      <c r="E20" s="42">
        <f t="shared" ref="E20:O20" si="5">+D20</f>
        <v>7476911.9499999993</v>
      </c>
      <c r="F20" s="42">
        <f t="shared" si="5"/>
        <v>7476911.9499999993</v>
      </c>
      <c r="G20" s="42">
        <f t="shared" si="5"/>
        <v>7476911.9499999993</v>
      </c>
      <c r="H20" s="42">
        <f t="shared" si="5"/>
        <v>7476911.9499999993</v>
      </c>
      <c r="I20" s="42">
        <f t="shared" si="5"/>
        <v>7476911.9499999993</v>
      </c>
      <c r="J20" s="42">
        <f t="shared" si="5"/>
        <v>7476911.9499999993</v>
      </c>
      <c r="K20" s="42">
        <f t="shared" si="5"/>
        <v>7476911.9499999993</v>
      </c>
      <c r="L20" s="42">
        <f t="shared" si="5"/>
        <v>7476911.9499999993</v>
      </c>
      <c r="M20" s="42">
        <f t="shared" si="5"/>
        <v>7476911.9499999993</v>
      </c>
      <c r="N20" s="42">
        <f t="shared" si="5"/>
        <v>7476911.9499999993</v>
      </c>
      <c r="O20" s="42">
        <f t="shared" si="5"/>
        <v>7476911.9499999993</v>
      </c>
      <c r="P20" s="42">
        <f>AVERAGE(C20:O20)</f>
        <v>7476911.950000002</v>
      </c>
    </row>
    <row r="21" spans="2:17" x14ac:dyDescent="0.25">
      <c r="B21" t="s">
        <v>80</v>
      </c>
      <c r="C21" s="48">
        <v>-417460.91720833333</v>
      </c>
      <c r="D21" s="45">
        <f>+C21-$C$27*C20/12</f>
        <v>-459207.00892916665</v>
      </c>
      <c r="E21" s="45">
        <f t="shared" ref="E21:O21" si="6">+D21-$C$27*D20/12</f>
        <v>-500953.10064999998</v>
      </c>
      <c r="F21" s="45">
        <f t="shared" si="6"/>
        <v>-542699.19237083336</v>
      </c>
      <c r="G21" s="45">
        <f t="shared" si="6"/>
        <v>-584445.28409166669</v>
      </c>
      <c r="H21" s="45">
        <f t="shared" si="6"/>
        <v>-626191.37581250002</v>
      </c>
      <c r="I21" s="45">
        <f t="shared" si="6"/>
        <v>-667937.46753333334</v>
      </c>
      <c r="J21" s="45">
        <f t="shared" si="6"/>
        <v>-709683.55925416667</v>
      </c>
      <c r="K21" s="45">
        <f t="shared" si="6"/>
        <v>-751429.650975</v>
      </c>
      <c r="L21" s="45">
        <f t="shared" si="6"/>
        <v>-793175.74269583332</v>
      </c>
      <c r="M21" s="45">
        <f t="shared" si="6"/>
        <v>-834921.83441666665</v>
      </c>
      <c r="N21" s="45">
        <f t="shared" si="6"/>
        <v>-876667.92613749998</v>
      </c>
      <c r="O21" s="45">
        <f t="shared" si="6"/>
        <v>-918414.0178583333</v>
      </c>
      <c r="P21" s="45">
        <f t="shared" ref="P21:P22" si="7">AVERAGE(C21:O21)</f>
        <v>-667937.46753333334</v>
      </c>
    </row>
    <row r="22" spans="2:17" x14ac:dyDescent="0.25">
      <c r="B22" t="s">
        <v>79</v>
      </c>
      <c r="C22" s="42">
        <f>+C20+C21</f>
        <v>7059451.0327916658</v>
      </c>
      <c r="D22" s="42">
        <f t="shared" ref="D22:O22" si="8">+D20+D21</f>
        <v>7017704.9410708323</v>
      </c>
      <c r="E22" s="42">
        <f t="shared" si="8"/>
        <v>6975958.8493499989</v>
      </c>
      <c r="F22" s="42">
        <f t="shared" si="8"/>
        <v>6934212.7576291654</v>
      </c>
      <c r="G22" s="42">
        <f t="shared" si="8"/>
        <v>6892466.6659083329</v>
      </c>
      <c r="H22" s="42">
        <f t="shared" si="8"/>
        <v>6850720.5741874995</v>
      </c>
      <c r="I22" s="42">
        <f t="shared" si="8"/>
        <v>6808974.482466666</v>
      </c>
      <c r="J22" s="42">
        <f t="shared" si="8"/>
        <v>6767228.3907458326</v>
      </c>
      <c r="K22" s="42">
        <f t="shared" si="8"/>
        <v>6725482.2990249991</v>
      </c>
      <c r="L22" s="42">
        <f t="shared" si="8"/>
        <v>6683736.2073041657</v>
      </c>
      <c r="M22" s="42">
        <f t="shared" si="8"/>
        <v>6641990.1155833323</v>
      </c>
      <c r="N22" s="42">
        <f t="shared" si="8"/>
        <v>6600244.0238624997</v>
      </c>
      <c r="O22" s="42">
        <f t="shared" si="8"/>
        <v>6558497.9321416663</v>
      </c>
      <c r="P22" s="42">
        <f t="shared" si="7"/>
        <v>6808974.482466666</v>
      </c>
      <c r="Q22" t="s">
        <v>54</v>
      </c>
    </row>
    <row r="23" spans="2:17" x14ac:dyDescent="0.25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2:17" ht="17.25" x14ac:dyDescent="0.4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7" t="s">
        <v>15</v>
      </c>
    </row>
    <row r="25" spans="2:17" x14ac:dyDescent="0.25">
      <c r="B25" t="s">
        <v>78</v>
      </c>
      <c r="D25" s="42">
        <f>+C21-D21</f>
        <v>41746.091720833327</v>
      </c>
      <c r="E25" s="42">
        <f t="shared" ref="E25:O25" si="9">+D21-E21</f>
        <v>41746.091720833327</v>
      </c>
      <c r="F25" s="42">
        <f t="shared" si="9"/>
        <v>41746.091720833385</v>
      </c>
      <c r="G25" s="42">
        <f t="shared" si="9"/>
        <v>41746.091720833327</v>
      </c>
      <c r="H25" s="42">
        <f t="shared" si="9"/>
        <v>41746.091720833327</v>
      </c>
      <c r="I25" s="42">
        <f t="shared" si="9"/>
        <v>41746.091720833327</v>
      </c>
      <c r="J25" s="42">
        <f t="shared" si="9"/>
        <v>41746.091720833327</v>
      </c>
      <c r="K25" s="42">
        <f t="shared" si="9"/>
        <v>41746.091720833327</v>
      </c>
      <c r="L25" s="42">
        <f t="shared" si="9"/>
        <v>41746.091720833327</v>
      </c>
      <c r="M25" s="42">
        <f t="shared" si="9"/>
        <v>41746.091720833327</v>
      </c>
      <c r="N25" s="42">
        <f t="shared" si="9"/>
        <v>41746.091720833327</v>
      </c>
      <c r="O25" s="42">
        <f t="shared" si="9"/>
        <v>41746.091720833327</v>
      </c>
      <c r="P25" s="42">
        <f>SUM(D25:O25)</f>
        <v>500953.10064999998</v>
      </c>
      <c r="Q25" t="s">
        <v>77</v>
      </c>
    </row>
    <row r="26" spans="2:17" x14ac:dyDescent="0.25">
      <c r="B26" t="s">
        <v>76</v>
      </c>
      <c r="C26" s="46">
        <v>6.7000000000000004E-2</v>
      </c>
    </row>
    <row r="27" spans="2:17" x14ac:dyDescent="0.25">
      <c r="B27" t="s">
        <v>75</v>
      </c>
      <c r="C27" s="75">
        <v>6.7000000000000004E-2</v>
      </c>
      <c r="D27" s="76" t="s">
        <v>132</v>
      </c>
    </row>
    <row r="31" spans="2:17" x14ac:dyDescent="0.25">
      <c r="L31" t="s">
        <v>73</v>
      </c>
      <c r="P31" s="42">
        <f>+P10</f>
        <v>7256343.047474999</v>
      </c>
      <c r="Q31" t="s">
        <v>44</v>
      </c>
    </row>
    <row r="32" spans="2:17" x14ac:dyDescent="0.25">
      <c r="L32" t="s">
        <v>72</v>
      </c>
      <c r="P32" s="45">
        <f>+P22</f>
        <v>6808974.482466666</v>
      </c>
      <c r="Q32" s="44" t="s">
        <v>71</v>
      </c>
    </row>
    <row r="33" spans="12:20" x14ac:dyDescent="0.25">
      <c r="L33" t="s">
        <v>70</v>
      </c>
      <c r="P33" s="42">
        <f>+P32-P31</f>
        <v>-447368.56500833295</v>
      </c>
      <c r="T33" s="42"/>
    </row>
    <row r="35" spans="12:20" x14ac:dyDescent="0.25">
      <c r="L35" t="s">
        <v>69</v>
      </c>
      <c r="P35" s="42">
        <f>+P13</f>
        <v>179445.88679999995</v>
      </c>
      <c r="Q35" t="s">
        <v>46</v>
      </c>
    </row>
    <row r="36" spans="12:20" x14ac:dyDescent="0.25">
      <c r="L36" t="s">
        <v>68</v>
      </c>
      <c r="P36" s="45">
        <f>+P25</f>
        <v>500953.10064999998</v>
      </c>
      <c r="Q36" s="44" t="s">
        <v>67</v>
      </c>
    </row>
    <row r="37" spans="12:20" x14ac:dyDescent="0.25">
      <c r="L37" t="s">
        <v>66</v>
      </c>
      <c r="P37" s="42">
        <f>+P36-P35</f>
        <v>321507.21385000006</v>
      </c>
    </row>
    <row r="38" spans="12:20" x14ac:dyDescent="0.25">
      <c r="L38" t="s">
        <v>65</v>
      </c>
      <c r="P38" s="43">
        <f>-P37*0.25345</f>
        <v>-81486.003350282524</v>
      </c>
    </row>
    <row r="39" spans="12:20" x14ac:dyDescent="0.25">
      <c r="L39" t="s">
        <v>64</v>
      </c>
      <c r="P39" s="42">
        <f>+P37+P38</f>
        <v>240021.21049971753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67" orientation="landscape" horizontalDpi="90" verticalDpi="90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1F4F-B5D4-4FE8-AB73-3A183C563C45}">
  <sheetPr>
    <tabColor theme="2" tint="-0.249977111117893"/>
    <pageSetUpPr fitToPage="1"/>
  </sheetPr>
  <dimension ref="A1:V39"/>
  <sheetViews>
    <sheetView workbookViewId="0">
      <selection activeCell="C8" sqref="C8"/>
    </sheetView>
  </sheetViews>
  <sheetFormatPr defaultRowHeight="15" x14ac:dyDescent="0.25"/>
  <cols>
    <col min="1" max="1" width="6.28515625" customWidth="1"/>
    <col min="2" max="2" width="14.85546875" customWidth="1"/>
    <col min="3" max="3" width="12.5703125" bestFit="1" customWidth="1"/>
    <col min="4" max="16" width="11.7109375" customWidth="1"/>
    <col min="17" max="17" width="5.28515625" customWidth="1"/>
    <col min="18" max="18" width="9.7109375" bestFit="1" customWidth="1"/>
    <col min="20" max="20" width="9.7109375" bestFit="1" customWidth="1"/>
    <col min="21" max="21" width="12.5703125" bestFit="1" customWidth="1"/>
  </cols>
  <sheetData>
    <row r="1" spans="1:17" x14ac:dyDescent="0.25">
      <c r="A1" s="112" t="s">
        <v>99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17" x14ac:dyDescent="0.25">
      <c r="A2" s="112" t="s">
        <v>98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x14ac:dyDescent="0.25">
      <c r="A3" s="112" t="s">
        <v>97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5" spans="1:17" x14ac:dyDescent="0.25">
      <c r="B5" s="52" t="s">
        <v>96</v>
      </c>
    </row>
    <row r="6" spans="1:17" x14ac:dyDescent="0.25">
      <c r="C6" s="1">
        <v>2023</v>
      </c>
      <c r="D6" s="1">
        <v>2024</v>
      </c>
      <c r="E6" s="1">
        <v>2024</v>
      </c>
      <c r="F6" s="1">
        <v>2024</v>
      </c>
      <c r="G6" s="1">
        <v>2024</v>
      </c>
      <c r="H6" s="1">
        <v>2024</v>
      </c>
      <c r="I6" s="1">
        <v>2024</v>
      </c>
      <c r="J6" s="1">
        <v>2024</v>
      </c>
      <c r="K6" s="1">
        <v>2024</v>
      </c>
      <c r="L6" s="1">
        <v>2024</v>
      </c>
      <c r="M6" s="1">
        <v>2024</v>
      </c>
      <c r="N6" s="1">
        <v>2024</v>
      </c>
      <c r="O6" s="1">
        <v>2024</v>
      </c>
      <c r="P6" s="1">
        <v>2024</v>
      </c>
    </row>
    <row r="7" spans="1:17" x14ac:dyDescent="0.25">
      <c r="C7" s="51" t="s">
        <v>83</v>
      </c>
      <c r="D7" s="51" t="s">
        <v>94</v>
      </c>
      <c r="E7" s="51" t="s">
        <v>93</v>
      </c>
      <c r="F7" s="51" t="s">
        <v>92</v>
      </c>
      <c r="G7" s="51" t="s">
        <v>91</v>
      </c>
      <c r="H7" s="51" t="s">
        <v>90</v>
      </c>
      <c r="I7" s="51" t="s">
        <v>89</v>
      </c>
      <c r="J7" s="51" t="s">
        <v>88</v>
      </c>
      <c r="K7" s="51" t="s">
        <v>87</v>
      </c>
      <c r="L7" s="51" t="s">
        <v>86</v>
      </c>
      <c r="M7" s="51" t="s">
        <v>85</v>
      </c>
      <c r="N7" s="51" t="s">
        <v>84</v>
      </c>
      <c r="O7" s="51" t="s">
        <v>83</v>
      </c>
      <c r="P7" s="50" t="s">
        <v>82</v>
      </c>
    </row>
    <row r="8" spans="1:17" x14ac:dyDescent="0.25">
      <c r="B8" t="s">
        <v>81</v>
      </c>
      <c r="C8" s="49">
        <v>35668592</v>
      </c>
      <c r="D8" s="42">
        <f t="shared" ref="D8:O8" si="0">+C8</f>
        <v>35668592</v>
      </c>
      <c r="E8" s="42">
        <f t="shared" si="0"/>
        <v>35668592</v>
      </c>
      <c r="F8" s="42">
        <f t="shared" si="0"/>
        <v>35668592</v>
      </c>
      <c r="G8" s="42">
        <f t="shared" si="0"/>
        <v>35668592</v>
      </c>
      <c r="H8" s="42">
        <f t="shared" si="0"/>
        <v>35668592</v>
      </c>
      <c r="I8" s="42">
        <f t="shared" si="0"/>
        <v>35668592</v>
      </c>
      <c r="J8" s="42">
        <f t="shared" si="0"/>
        <v>35668592</v>
      </c>
      <c r="K8" s="42">
        <f t="shared" si="0"/>
        <v>35668592</v>
      </c>
      <c r="L8" s="42">
        <f t="shared" si="0"/>
        <v>35668592</v>
      </c>
      <c r="M8" s="42">
        <f t="shared" si="0"/>
        <v>35668592</v>
      </c>
      <c r="N8" s="42">
        <f t="shared" si="0"/>
        <v>35668592</v>
      </c>
      <c r="O8" s="42">
        <f t="shared" si="0"/>
        <v>35668592</v>
      </c>
      <c r="P8" s="42">
        <f>AVERAGE(C8:O8)</f>
        <v>35668592</v>
      </c>
    </row>
    <row r="9" spans="1:17" x14ac:dyDescent="0.25">
      <c r="B9" t="s">
        <v>80</v>
      </c>
      <c r="C9" s="48">
        <f>-C8*C14*10/12</f>
        <v>-1961772.5600000003</v>
      </c>
      <c r="D9" s="45">
        <f t="shared" ref="D9:O9" si="1">+C9-D13</f>
        <v>-2160922.1986666671</v>
      </c>
      <c r="E9" s="45">
        <f t="shared" si="1"/>
        <v>-2360071.8373333337</v>
      </c>
      <c r="F9" s="45">
        <f t="shared" si="1"/>
        <v>-2559221.4760000003</v>
      </c>
      <c r="G9" s="45">
        <f t="shared" si="1"/>
        <v>-2758371.1146666668</v>
      </c>
      <c r="H9" s="45">
        <f t="shared" si="1"/>
        <v>-2957520.7533333334</v>
      </c>
      <c r="I9" s="45">
        <f t="shared" si="1"/>
        <v>-3156670.392</v>
      </c>
      <c r="J9" s="45">
        <f t="shared" si="1"/>
        <v>-3355820.0306666666</v>
      </c>
      <c r="K9" s="45">
        <f t="shared" si="1"/>
        <v>-3554969.6693333331</v>
      </c>
      <c r="L9" s="45">
        <f t="shared" si="1"/>
        <v>-3754119.3079999997</v>
      </c>
      <c r="M9" s="45">
        <f t="shared" si="1"/>
        <v>-3953268.9466666663</v>
      </c>
      <c r="N9" s="45">
        <f t="shared" si="1"/>
        <v>-4152418.5853333329</v>
      </c>
      <c r="O9" s="45">
        <f t="shared" si="1"/>
        <v>-4351568.2239999995</v>
      </c>
      <c r="P9" s="45">
        <f>AVERAGE(C9:O9)</f>
        <v>-3156670.392</v>
      </c>
    </row>
    <row r="10" spans="1:17" x14ac:dyDescent="0.25">
      <c r="B10" t="s">
        <v>79</v>
      </c>
      <c r="C10" s="42">
        <f t="shared" ref="C10:O10" si="2">+C8+C9</f>
        <v>33706819.439999998</v>
      </c>
      <c r="D10" s="42">
        <f t="shared" si="2"/>
        <v>33507669.801333334</v>
      </c>
      <c r="E10" s="42">
        <f t="shared" si="2"/>
        <v>33308520.162666667</v>
      </c>
      <c r="F10" s="42">
        <f t="shared" si="2"/>
        <v>33109370.524</v>
      </c>
      <c r="G10" s="42">
        <f t="shared" si="2"/>
        <v>32910220.885333333</v>
      </c>
      <c r="H10" s="42">
        <f t="shared" si="2"/>
        <v>32711071.246666666</v>
      </c>
      <c r="I10" s="42">
        <f t="shared" si="2"/>
        <v>32511921.607999999</v>
      </c>
      <c r="J10" s="42">
        <f t="shared" si="2"/>
        <v>32312771.969333332</v>
      </c>
      <c r="K10" s="42">
        <f t="shared" si="2"/>
        <v>32113622.330666669</v>
      </c>
      <c r="L10" s="42">
        <f t="shared" si="2"/>
        <v>31914472.692000002</v>
      </c>
      <c r="M10" s="42">
        <f t="shared" si="2"/>
        <v>31715323.053333335</v>
      </c>
      <c r="N10" s="42">
        <f t="shared" si="2"/>
        <v>31516173.414666668</v>
      </c>
      <c r="O10" s="42">
        <f t="shared" si="2"/>
        <v>31317023.776000001</v>
      </c>
      <c r="P10" s="42">
        <f>AVERAGE(C10:O10)</f>
        <v>32511921.607999999</v>
      </c>
      <c r="Q10" t="s">
        <v>44</v>
      </c>
    </row>
    <row r="11" spans="1:17" x14ac:dyDescent="0.25"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7" ht="17.25" x14ac:dyDescent="0.4"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7" t="s">
        <v>15</v>
      </c>
    </row>
    <row r="13" spans="1:17" x14ac:dyDescent="0.25">
      <c r="B13" t="s">
        <v>78</v>
      </c>
      <c r="D13" s="42">
        <f t="shared" ref="D13:O13" si="3">+C8*$C15/12</f>
        <v>199149.63866666669</v>
      </c>
      <c r="E13" s="42">
        <f t="shared" si="3"/>
        <v>199149.63866666669</v>
      </c>
      <c r="F13" s="42">
        <f t="shared" si="3"/>
        <v>199149.63866666669</v>
      </c>
      <c r="G13" s="42">
        <f t="shared" si="3"/>
        <v>199149.63866666669</v>
      </c>
      <c r="H13" s="42">
        <f t="shared" si="3"/>
        <v>199149.63866666669</v>
      </c>
      <c r="I13" s="42">
        <f t="shared" si="3"/>
        <v>199149.63866666669</v>
      </c>
      <c r="J13" s="42">
        <f t="shared" si="3"/>
        <v>199149.63866666669</v>
      </c>
      <c r="K13" s="42">
        <f t="shared" si="3"/>
        <v>199149.63866666669</v>
      </c>
      <c r="L13" s="42">
        <f t="shared" si="3"/>
        <v>199149.63866666669</v>
      </c>
      <c r="M13" s="42">
        <f t="shared" si="3"/>
        <v>199149.63866666669</v>
      </c>
      <c r="N13" s="42">
        <f t="shared" si="3"/>
        <v>199149.63866666669</v>
      </c>
      <c r="O13" s="42">
        <f t="shared" si="3"/>
        <v>199149.63866666669</v>
      </c>
      <c r="P13" s="42">
        <f>SUM(D13:O13)</f>
        <v>2389795.6639999999</v>
      </c>
      <c r="Q13" t="s">
        <v>46</v>
      </c>
    </row>
    <row r="14" spans="1:17" x14ac:dyDescent="0.25">
      <c r="B14" t="s">
        <v>76</v>
      </c>
      <c r="C14" s="46">
        <v>6.6000000000000003E-2</v>
      </c>
    </row>
    <row r="15" spans="1:17" x14ac:dyDescent="0.25">
      <c r="B15" t="s">
        <v>75</v>
      </c>
      <c r="C15" s="46">
        <v>6.7000000000000004E-2</v>
      </c>
    </row>
    <row r="17" spans="2:22" x14ac:dyDescent="0.25">
      <c r="B17" s="52" t="s">
        <v>95</v>
      </c>
    </row>
    <row r="18" spans="2:22" x14ac:dyDescent="0.25">
      <c r="C18" s="1">
        <v>2023</v>
      </c>
      <c r="D18" s="1">
        <v>2024</v>
      </c>
      <c r="E18" s="1">
        <v>2024</v>
      </c>
      <c r="F18" s="1">
        <v>2024</v>
      </c>
      <c r="G18" s="1">
        <v>2024</v>
      </c>
      <c r="H18" s="1">
        <v>2024</v>
      </c>
      <c r="I18" s="1">
        <v>2024</v>
      </c>
      <c r="J18" s="1">
        <v>2024</v>
      </c>
      <c r="K18" s="1">
        <v>2024</v>
      </c>
      <c r="L18" s="1">
        <v>2024</v>
      </c>
      <c r="M18" s="1">
        <v>2024</v>
      </c>
      <c r="N18" s="1">
        <v>2024</v>
      </c>
      <c r="O18" s="1">
        <v>2024</v>
      </c>
      <c r="P18" s="1">
        <v>2024</v>
      </c>
    </row>
    <row r="19" spans="2:22" x14ac:dyDescent="0.25">
      <c r="C19" s="51" t="s">
        <v>83</v>
      </c>
      <c r="D19" s="51" t="s">
        <v>94</v>
      </c>
      <c r="E19" s="51" t="s">
        <v>93</v>
      </c>
      <c r="F19" s="51" t="s">
        <v>92</v>
      </c>
      <c r="G19" s="51" t="s">
        <v>91</v>
      </c>
      <c r="H19" s="51" t="s">
        <v>90</v>
      </c>
      <c r="I19" s="51" t="s">
        <v>89</v>
      </c>
      <c r="J19" s="51" t="s">
        <v>88</v>
      </c>
      <c r="K19" s="51" t="s">
        <v>87</v>
      </c>
      <c r="L19" s="51" t="s">
        <v>86</v>
      </c>
      <c r="M19" s="51" t="s">
        <v>85</v>
      </c>
      <c r="N19" s="51" t="s">
        <v>84</v>
      </c>
      <c r="O19" s="51" t="s">
        <v>83</v>
      </c>
      <c r="P19" s="50" t="s">
        <v>82</v>
      </c>
    </row>
    <row r="20" spans="2:22" x14ac:dyDescent="0.25">
      <c r="B20" t="s">
        <v>81</v>
      </c>
      <c r="C20" s="49">
        <v>35668592</v>
      </c>
      <c r="D20" s="42">
        <f t="shared" ref="D20:O20" si="4">+C20</f>
        <v>35668592</v>
      </c>
      <c r="E20" s="42">
        <f t="shared" si="4"/>
        <v>35668592</v>
      </c>
      <c r="F20" s="42">
        <f t="shared" si="4"/>
        <v>35668592</v>
      </c>
      <c r="G20" s="42">
        <f t="shared" si="4"/>
        <v>35668592</v>
      </c>
      <c r="H20" s="42">
        <f t="shared" si="4"/>
        <v>35668592</v>
      </c>
      <c r="I20" s="42">
        <f t="shared" si="4"/>
        <v>35668592</v>
      </c>
      <c r="J20" s="42">
        <f t="shared" si="4"/>
        <v>35668592</v>
      </c>
      <c r="K20" s="42">
        <f t="shared" si="4"/>
        <v>35668592</v>
      </c>
      <c r="L20" s="42">
        <f t="shared" si="4"/>
        <v>35668592</v>
      </c>
      <c r="M20" s="42">
        <f t="shared" si="4"/>
        <v>35668592</v>
      </c>
      <c r="N20" s="42">
        <f t="shared" si="4"/>
        <v>35668592</v>
      </c>
      <c r="O20" s="42">
        <f t="shared" si="4"/>
        <v>35668592</v>
      </c>
      <c r="P20" s="42">
        <f>AVERAGE(C20:O20)</f>
        <v>35668592</v>
      </c>
    </row>
    <row r="21" spans="2:22" x14ac:dyDescent="0.25">
      <c r="B21" t="s">
        <v>80</v>
      </c>
      <c r="C21" s="48">
        <f>-C20*C26*10/12</f>
        <v>-1991496.3866666669</v>
      </c>
      <c r="D21" s="45">
        <f t="shared" ref="D21:O21" si="5">+C21-D25</f>
        <v>-2190646.0253333338</v>
      </c>
      <c r="E21" s="45">
        <f t="shared" si="5"/>
        <v>-2389795.6640000003</v>
      </c>
      <c r="F21" s="45">
        <f t="shared" si="5"/>
        <v>-2588945.3026666669</v>
      </c>
      <c r="G21" s="45">
        <f t="shared" si="5"/>
        <v>-2788094.9413333335</v>
      </c>
      <c r="H21" s="45">
        <f t="shared" si="5"/>
        <v>-2987244.58</v>
      </c>
      <c r="I21" s="45">
        <f t="shared" si="5"/>
        <v>-3186394.2186666667</v>
      </c>
      <c r="J21" s="45">
        <f t="shared" si="5"/>
        <v>-3385543.8573333332</v>
      </c>
      <c r="K21" s="45">
        <f t="shared" si="5"/>
        <v>-3584693.4959999998</v>
      </c>
      <c r="L21" s="45">
        <f t="shared" si="5"/>
        <v>-3783843.1346666664</v>
      </c>
      <c r="M21" s="45">
        <f t="shared" si="5"/>
        <v>-3982992.773333333</v>
      </c>
      <c r="N21" s="45">
        <f t="shared" si="5"/>
        <v>-4182142.4119999995</v>
      </c>
      <c r="O21" s="45">
        <f t="shared" si="5"/>
        <v>-4381292.0506666666</v>
      </c>
      <c r="P21" s="45">
        <f>AVERAGE(C21:O21)</f>
        <v>-3186394.2186666662</v>
      </c>
    </row>
    <row r="22" spans="2:22" x14ac:dyDescent="0.25">
      <c r="B22" t="s">
        <v>79</v>
      </c>
      <c r="C22" s="42">
        <f t="shared" ref="C22:O22" si="6">+C20+C21</f>
        <v>33677095.61333333</v>
      </c>
      <c r="D22" s="42">
        <f t="shared" si="6"/>
        <v>33477945.974666666</v>
      </c>
      <c r="E22" s="42">
        <f t="shared" si="6"/>
        <v>33278796.335999999</v>
      </c>
      <c r="F22" s="42">
        <f t="shared" si="6"/>
        <v>33079646.697333332</v>
      </c>
      <c r="G22" s="42">
        <f t="shared" si="6"/>
        <v>32880497.058666665</v>
      </c>
      <c r="H22" s="42">
        <f t="shared" si="6"/>
        <v>32681347.420000002</v>
      </c>
      <c r="I22" s="42">
        <f t="shared" si="6"/>
        <v>32482197.781333335</v>
      </c>
      <c r="J22" s="42">
        <f t="shared" si="6"/>
        <v>32283048.142666668</v>
      </c>
      <c r="K22" s="42">
        <f t="shared" si="6"/>
        <v>32083898.504000001</v>
      </c>
      <c r="L22" s="42">
        <f t="shared" si="6"/>
        <v>31884748.865333334</v>
      </c>
      <c r="M22" s="42">
        <f t="shared" si="6"/>
        <v>31685599.226666667</v>
      </c>
      <c r="N22" s="42">
        <f t="shared" si="6"/>
        <v>31486449.588</v>
      </c>
      <c r="O22" s="42">
        <f t="shared" si="6"/>
        <v>31287299.949333332</v>
      </c>
      <c r="P22" s="42">
        <f>AVERAGE(C22:O22)</f>
        <v>32482197.781333331</v>
      </c>
      <c r="Q22" t="s">
        <v>54</v>
      </c>
    </row>
    <row r="23" spans="2:22" x14ac:dyDescent="0.25"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U23" s="77">
        <f>+C20+'Brightmark - Staff IRR No. 34'!C20</f>
        <v>43145503.950000003</v>
      </c>
      <c r="V23" t="s">
        <v>143</v>
      </c>
    </row>
    <row r="24" spans="2:22" ht="17.25" x14ac:dyDescent="0.4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7" t="s">
        <v>15</v>
      </c>
    </row>
    <row r="25" spans="2:22" x14ac:dyDescent="0.25">
      <c r="B25" t="s">
        <v>78</v>
      </c>
      <c r="D25" s="42">
        <f t="shared" ref="D25:O25" si="7">+C20*$C27/12</f>
        <v>199149.63866666669</v>
      </c>
      <c r="E25" s="42">
        <f t="shared" si="7"/>
        <v>199149.63866666669</v>
      </c>
      <c r="F25" s="42">
        <f t="shared" si="7"/>
        <v>199149.63866666669</v>
      </c>
      <c r="G25" s="42">
        <f t="shared" si="7"/>
        <v>199149.63866666669</v>
      </c>
      <c r="H25" s="42">
        <f t="shared" si="7"/>
        <v>199149.63866666669</v>
      </c>
      <c r="I25" s="42">
        <f t="shared" si="7"/>
        <v>199149.63866666669</v>
      </c>
      <c r="J25" s="42">
        <f t="shared" si="7"/>
        <v>199149.63866666669</v>
      </c>
      <c r="K25" s="42">
        <f t="shared" si="7"/>
        <v>199149.63866666669</v>
      </c>
      <c r="L25" s="42">
        <f t="shared" si="7"/>
        <v>199149.63866666669</v>
      </c>
      <c r="M25" s="42">
        <f t="shared" si="7"/>
        <v>199149.63866666669</v>
      </c>
      <c r="N25" s="42">
        <f t="shared" si="7"/>
        <v>199149.63866666669</v>
      </c>
      <c r="O25" s="42">
        <f t="shared" si="7"/>
        <v>199149.63866666669</v>
      </c>
      <c r="P25" s="42">
        <f>SUM(D25:O25)</f>
        <v>2389795.6639999999</v>
      </c>
      <c r="Q25" t="s">
        <v>77</v>
      </c>
    </row>
    <row r="26" spans="2:22" x14ac:dyDescent="0.25">
      <c r="B26" t="s">
        <v>76</v>
      </c>
      <c r="C26" s="46">
        <v>6.7000000000000004E-2</v>
      </c>
    </row>
    <row r="27" spans="2:22" x14ac:dyDescent="0.25">
      <c r="B27" t="s">
        <v>75</v>
      </c>
      <c r="C27" s="46">
        <v>6.7000000000000004E-2</v>
      </c>
    </row>
    <row r="30" spans="2:22" x14ac:dyDescent="0.25">
      <c r="C30" s="42">
        <f>+C21-C9</f>
        <v>-29723.82666666666</v>
      </c>
      <c r="D30" t="s">
        <v>74</v>
      </c>
    </row>
    <row r="31" spans="2:22" x14ac:dyDescent="0.25">
      <c r="L31" t="s">
        <v>73</v>
      </c>
      <c r="P31" s="42">
        <f>+P10</f>
        <v>32511921.607999999</v>
      </c>
      <c r="Q31" t="s">
        <v>44</v>
      </c>
    </row>
    <row r="32" spans="2:22" x14ac:dyDescent="0.25">
      <c r="L32" t="s">
        <v>72</v>
      </c>
      <c r="P32" s="45">
        <f>+P22</f>
        <v>32482197.781333331</v>
      </c>
      <c r="Q32" s="44" t="s">
        <v>71</v>
      </c>
    </row>
    <row r="33" spans="12:20" x14ac:dyDescent="0.25">
      <c r="L33" t="s">
        <v>70</v>
      </c>
      <c r="P33" s="42">
        <f>+P32-P31</f>
        <v>-29723.826666668057</v>
      </c>
      <c r="T33" s="42"/>
    </row>
    <row r="35" spans="12:20" x14ac:dyDescent="0.25">
      <c r="L35" t="s">
        <v>69</v>
      </c>
      <c r="P35" s="42">
        <f>+P13</f>
        <v>2389795.6639999999</v>
      </c>
      <c r="Q35" t="s">
        <v>46</v>
      </c>
    </row>
    <row r="36" spans="12:20" x14ac:dyDescent="0.25">
      <c r="L36" t="s">
        <v>68</v>
      </c>
      <c r="P36" s="45">
        <f>+P25</f>
        <v>2389795.6639999999</v>
      </c>
      <c r="Q36" s="44" t="s">
        <v>67</v>
      </c>
    </row>
    <row r="37" spans="12:20" x14ac:dyDescent="0.25">
      <c r="L37" t="s">
        <v>66</v>
      </c>
      <c r="P37" s="42">
        <f>+P36-P35</f>
        <v>0</v>
      </c>
    </row>
    <row r="38" spans="12:20" x14ac:dyDescent="0.25">
      <c r="L38" t="s">
        <v>65</v>
      </c>
      <c r="P38" s="43">
        <f>-P37*0.25345</f>
        <v>0</v>
      </c>
    </row>
    <row r="39" spans="12:20" x14ac:dyDescent="0.25">
      <c r="L39" t="s">
        <v>64</v>
      </c>
      <c r="P39" s="42">
        <f>+P37+P38</f>
        <v>0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67" orientation="landscape" horizontalDpi="90" verticalDpi="90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79A1E-493C-4F25-8CCB-85E9435096E0}">
  <dimension ref="A1:AB67"/>
  <sheetViews>
    <sheetView workbookViewId="0">
      <selection activeCell="L13" sqref="L13"/>
    </sheetView>
  </sheetViews>
  <sheetFormatPr defaultColWidth="9.140625" defaultRowHeight="12.75" x14ac:dyDescent="0.2"/>
  <cols>
    <col min="1" max="1" width="5.85546875" style="114" customWidth="1"/>
    <col min="2" max="2" width="19.28515625" style="114" customWidth="1"/>
    <col min="3" max="3" width="3.140625" style="114" customWidth="1"/>
    <col min="4" max="4" width="16.7109375" style="114" customWidth="1"/>
    <col min="5" max="5" width="12.5703125" style="114" customWidth="1"/>
    <col min="6" max="6" width="16.42578125" style="114" customWidth="1"/>
    <col min="7" max="7" width="14.42578125" style="114" customWidth="1"/>
    <col min="8" max="9" width="12.7109375" style="114" customWidth="1"/>
    <col min="10" max="10" width="15" style="114" customWidth="1"/>
    <col min="11" max="11" width="17.28515625" style="114" customWidth="1"/>
    <col min="12" max="12" width="14.28515625" style="114" customWidth="1"/>
    <col min="13" max="14" width="9.140625" style="114"/>
    <col min="15" max="15" width="14" style="114" bestFit="1" customWidth="1"/>
    <col min="16" max="17" width="9.140625" style="114"/>
    <col min="18" max="18" width="14.28515625" style="114" customWidth="1"/>
    <col min="19" max="19" width="17.42578125" style="114" customWidth="1"/>
    <col min="20" max="20" width="10.85546875" style="114" customWidth="1"/>
    <col min="21" max="22" width="9.140625" style="114"/>
    <col min="23" max="23" width="23.7109375" style="114" bestFit="1" customWidth="1"/>
    <col min="24" max="25" width="9.140625" style="114"/>
    <col min="26" max="26" width="20.5703125" style="114" bestFit="1" customWidth="1"/>
    <col min="27" max="27" width="9.140625" style="114"/>
    <col min="28" max="28" width="20.5703125" style="114" bestFit="1" customWidth="1"/>
    <col min="29" max="16384" width="9.140625" style="114"/>
  </cols>
  <sheetData>
    <row r="1" spans="1:10" x14ac:dyDescent="0.2">
      <c r="A1" s="113" t="s">
        <v>157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x14ac:dyDescent="0.2">
      <c r="A2" s="113" t="s">
        <v>158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13" t="s">
        <v>159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x14ac:dyDescent="0.2">
      <c r="A4" s="113" t="s">
        <v>160</v>
      </c>
      <c r="B4" s="113"/>
      <c r="C4" s="113"/>
      <c r="D4" s="113"/>
      <c r="E4" s="113"/>
      <c r="F4" s="113"/>
      <c r="G4" s="113"/>
      <c r="H4" s="113"/>
      <c r="I4" s="113"/>
      <c r="J4" s="113"/>
    </row>
    <row r="5" spans="1:10" x14ac:dyDescent="0.2">
      <c r="A5" s="113"/>
      <c r="B5" s="113"/>
      <c r="C5" s="113"/>
      <c r="D5" s="113"/>
      <c r="E5" s="113"/>
      <c r="F5" s="113"/>
      <c r="G5" s="113"/>
      <c r="H5" s="113"/>
      <c r="I5" s="113"/>
      <c r="J5" s="113"/>
    </row>
    <row r="7" spans="1:10" ht="4.5" customHeight="1" x14ac:dyDescent="0.2"/>
    <row r="8" spans="1:10" x14ac:dyDescent="0.2">
      <c r="A8" s="115" t="s">
        <v>161</v>
      </c>
    </row>
    <row r="9" spans="1:10" x14ac:dyDescent="0.2">
      <c r="A9" s="116"/>
      <c r="F9" s="117" t="s">
        <v>162</v>
      </c>
      <c r="H9" s="117"/>
      <c r="J9" s="118" t="s">
        <v>163</v>
      </c>
    </row>
    <row r="10" spans="1:10" x14ac:dyDescent="0.2">
      <c r="A10" s="116"/>
      <c r="F10" s="117" t="s">
        <v>164</v>
      </c>
      <c r="G10" s="117" t="s">
        <v>165</v>
      </c>
      <c r="H10" s="117" t="s">
        <v>166</v>
      </c>
      <c r="I10" s="117" t="s">
        <v>167</v>
      </c>
      <c r="J10" s="117" t="s">
        <v>168</v>
      </c>
    </row>
    <row r="11" spans="1:10" x14ac:dyDescent="0.2">
      <c r="A11" s="116"/>
      <c r="F11" s="119" t="s">
        <v>165</v>
      </c>
      <c r="G11" s="119" t="s">
        <v>169</v>
      </c>
      <c r="H11" s="119" t="s">
        <v>170</v>
      </c>
      <c r="I11" s="119" t="s">
        <v>171</v>
      </c>
      <c r="J11" s="120" t="s">
        <v>166</v>
      </c>
    </row>
    <row r="13" spans="1:10" x14ac:dyDescent="0.2">
      <c r="B13" s="114" t="s">
        <v>172</v>
      </c>
      <c r="F13" s="121">
        <v>832185531</v>
      </c>
      <c r="G13" s="122">
        <v>0.35160959567179367</v>
      </c>
      <c r="H13" s="123">
        <v>5.535098468271335E-2</v>
      </c>
      <c r="I13" s="122">
        <v>1.9461937344324484E-2</v>
      </c>
      <c r="J13" s="124">
        <v>1.9615042098910469E-2</v>
      </c>
    </row>
    <row r="14" spans="1:10" x14ac:dyDescent="0.2">
      <c r="B14" s="114" t="s">
        <v>173</v>
      </c>
      <c r="F14" s="121">
        <v>99671451</v>
      </c>
      <c r="G14" s="125">
        <v>4.2112530536331801E-2</v>
      </c>
      <c r="H14" s="123">
        <v>4.848075859086514E-2</v>
      </c>
      <c r="I14" s="122">
        <v>2.0416474265823386E-3</v>
      </c>
      <c r="J14" s="124">
        <v>2.0577088249245316E-3</v>
      </c>
    </row>
    <row r="15" spans="1:10" x14ac:dyDescent="0.2">
      <c r="B15" s="114" t="s">
        <v>174</v>
      </c>
      <c r="F15" s="121">
        <v>27528183</v>
      </c>
      <c r="G15" s="125">
        <v>1.1631028098479573E-2</v>
      </c>
      <c r="H15" s="123">
        <v>2.53E-2</v>
      </c>
      <c r="I15" s="122">
        <v>2.9426501089153322E-4</v>
      </c>
      <c r="J15" s="124">
        <v>2.9657995885784804E-4</v>
      </c>
    </row>
    <row r="16" spans="1:10" x14ac:dyDescent="0.2">
      <c r="B16" s="114" t="s">
        <v>175</v>
      </c>
      <c r="F16" s="121">
        <v>280240209</v>
      </c>
      <c r="G16" s="125">
        <v>0.11840526289740184</v>
      </c>
      <c r="H16" s="122">
        <v>0</v>
      </c>
      <c r="I16" s="122">
        <v>0</v>
      </c>
      <c r="J16" s="124">
        <v>0</v>
      </c>
    </row>
    <row r="17" spans="1:27" x14ac:dyDescent="0.2">
      <c r="B17" s="114" t="s">
        <v>176</v>
      </c>
      <c r="F17" s="126">
        <v>3156892</v>
      </c>
      <c r="G17" s="125">
        <v>1.3338293906236156E-3</v>
      </c>
      <c r="H17" s="124">
        <v>8.4917044589858465E-2</v>
      </c>
      <c r="I17" s="122">
        <v>1.1326484983884931E-4</v>
      </c>
      <c r="J17" s="124">
        <v>1.1415589098912064E-4</v>
      </c>
    </row>
    <row r="18" spans="1:27" x14ac:dyDescent="0.2">
      <c r="B18" s="114" t="s">
        <v>177</v>
      </c>
      <c r="F18" s="127">
        <v>1124006187</v>
      </c>
      <c r="G18" s="128">
        <v>0.4749077534053695</v>
      </c>
      <c r="H18" s="129">
        <v>0.11</v>
      </c>
      <c r="I18" s="128">
        <v>5.2239852874590646E-2</v>
      </c>
      <c r="J18" s="129">
        <v>7.0525507475759946E-2</v>
      </c>
    </row>
    <row r="19" spans="1:27" x14ac:dyDescent="0.2">
      <c r="F19" s="130"/>
      <c r="H19" s="124"/>
      <c r="I19" s="122"/>
      <c r="J19" s="124"/>
    </row>
    <row r="20" spans="1:27" ht="13.5" thickBot="1" x14ac:dyDescent="0.25">
      <c r="B20" s="131" t="s">
        <v>178</v>
      </c>
      <c r="C20" s="131"/>
      <c r="D20" s="131"/>
      <c r="F20" s="132">
        <v>2366788453</v>
      </c>
      <c r="G20" s="133">
        <v>1</v>
      </c>
      <c r="H20" s="133"/>
      <c r="I20" s="134">
        <v>7.4150967506227849E-2</v>
      </c>
      <c r="J20" s="135">
        <v>9.2608994249441912E-2</v>
      </c>
    </row>
    <row r="21" spans="1:27" ht="13.5" thickTop="1" x14ac:dyDescent="0.2">
      <c r="B21" s="131"/>
      <c r="C21" s="131"/>
      <c r="D21" s="131"/>
      <c r="F21" s="136"/>
      <c r="G21" s="124"/>
      <c r="H21" s="124"/>
      <c r="I21" s="124"/>
      <c r="J21" s="124"/>
    </row>
    <row r="22" spans="1:27" x14ac:dyDescent="0.2">
      <c r="B22" s="131"/>
      <c r="C22" s="131"/>
      <c r="D22" s="131"/>
      <c r="F22" s="136"/>
      <c r="G22" s="124"/>
      <c r="H22" s="124"/>
      <c r="I22" s="124"/>
      <c r="J22" s="124"/>
    </row>
    <row r="23" spans="1:27" x14ac:dyDescent="0.2">
      <c r="A23" s="115" t="s">
        <v>179</v>
      </c>
      <c r="I23" s="124"/>
      <c r="J23" s="124"/>
    </row>
    <row r="24" spans="1:27" x14ac:dyDescent="0.2">
      <c r="A24" s="115"/>
      <c r="D24" s="117" t="s">
        <v>162</v>
      </c>
      <c r="F24" s="117" t="s">
        <v>162</v>
      </c>
      <c r="H24" s="117"/>
      <c r="J24" s="118" t="s">
        <v>163</v>
      </c>
      <c r="M24" s="137" t="s">
        <v>180</v>
      </c>
      <c r="P24" s="137" t="s">
        <v>180</v>
      </c>
      <c r="Q24" s="137"/>
    </row>
    <row r="25" spans="1:27" x14ac:dyDescent="0.2">
      <c r="A25" s="115"/>
      <c r="D25" s="117" t="s">
        <v>181</v>
      </c>
      <c r="E25" s="117" t="s">
        <v>162</v>
      </c>
      <c r="F25" s="117" t="s">
        <v>164</v>
      </c>
      <c r="G25" s="117" t="s">
        <v>165</v>
      </c>
      <c r="H25" s="117" t="s">
        <v>166</v>
      </c>
      <c r="I25" s="117" t="s">
        <v>167</v>
      </c>
      <c r="J25" s="117" t="s">
        <v>168</v>
      </c>
      <c r="L25" s="117" t="s">
        <v>162</v>
      </c>
      <c r="M25" s="114" t="s">
        <v>182</v>
      </c>
      <c r="O25" s="117" t="s">
        <v>162</v>
      </c>
      <c r="P25" s="114" t="s">
        <v>182</v>
      </c>
      <c r="S25" s="138"/>
    </row>
    <row r="26" spans="1:27" x14ac:dyDescent="0.2">
      <c r="A26" s="115"/>
      <c r="D26" s="119" t="s">
        <v>183</v>
      </c>
      <c r="E26" s="119" t="s">
        <v>183</v>
      </c>
      <c r="F26" s="119" t="s">
        <v>165</v>
      </c>
      <c r="G26" s="119" t="s">
        <v>169</v>
      </c>
      <c r="H26" s="119" t="s">
        <v>170</v>
      </c>
      <c r="I26" s="119" t="s">
        <v>171</v>
      </c>
      <c r="J26" s="120" t="s">
        <v>166</v>
      </c>
      <c r="L26" s="117" t="s">
        <v>181</v>
      </c>
      <c r="M26" s="137" t="s">
        <v>184</v>
      </c>
      <c r="O26" s="117" t="s">
        <v>185</v>
      </c>
      <c r="P26" s="137" t="s">
        <v>184</v>
      </c>
      <c r="Q26" s="137"/>
      <c r="R26" s="117" t="s">
        <v>186</v>
      </c>
      <c r="S26" s="138" t="s">
        <v>187</v>
      </c>
      <c r="W26" s="114" t="s">
        <v>188</v>
      </c>
      <c r="AA26" s="114" t="s">
        <v>168</v>
      </c>
    </row>
    <row r="27" spans="1:27" x14ac:dyDescent="0.2">
      <c r="A27" s="115"/>
      <c r="L27" s="119" t="s">
        <v>183</v>
      </c>
      <c r="M27" s="139" t="s">
        <v>189</v>
      </c>
      <c r="O27" s="119" t="s">
        <v>183</v>
      </c>
      <c r="P27" s="139" t="s">
        <v>189</v>
      </c>
      <c r="R27" s="119" t="s">
        <v>190</v>
      </c>
      <c r="S27" s="140" t="s">
        <v>191</v>
      </c>
      <c r="X27" s="114" t="s">
        <v>169</v>
      </c>
      <c r="Y27" s="114" t="s">
        <v>170</v>
      </c>
      <c r="Z27" s="114" t="s">
        <v>20</v>
      </c>
      <c r="AA27" s="114" t="s">
        <v>20</v>
      </c>
    </row>
    <row r="28" spans="1:27" x14ac:dyDescent="0.2">
      <c r="A28" s="115"/>
      <c r="B28" s="114" t="s">
        <v>172</v>
      </c>
      <c r="D28" s="141">
        <v>832185531</v>
      </c>
      <c r="E28" s="121">
        <v>3436.5892177365954</v>
      </c>
      <c r="F28" s="121">
        <v>832188967.58921778</v>
      </c>
      <c r="G28" s="122">
        <v>0.35161104767702606</v>
      </c>
      <c r="H28" s="122">
        <v>5.535098468271335E-2</v>
      </c>
      <c r="I28" s="122">
        <v>1.9462017714243864E-2</v>
      </c>
      <c r="J28" s="124">
        <v>1.9615123101090478E-2</v>
      </c>
      <c r="L28" s="141">
        <v>832185531</v>
      </c>
      <c r="M28" s="142">
        <v>0.4047864388780244</v>
      </c>
      <c r="O28" s="143">
        <v>832188967.58921778</v>
      </c>
      <c r="P28" s="142">
        <v>0.4047864388780244</v>
      </c>
      <c r="Q28" s="142"/>
      <c r="R28" s="144">
        <v>-84935.530999017879</v>
      </c>
      <c r="S28" s="145">
        <v>832104032.05821872</v>
      </c>
      <c r="V28" s="114" t="s">
        <v>192</v>
      </c>
      <c r="W28" s="143">
        <v>832188967.58921778</v>
      </c>
      <c r="X28" s="142">
        <v>0.4047864388780244</v>
      </c>
      <c r="Y28" s="124">
        <v>5.535098468271335E-2</v>
      </c>
      <c r="Z28" s="142">
        <v>2.2405327978107611E-2</v>
      </c>
      <c r="AA28" s="142">
        <v>2.2581588037978113E-2</v>
      </c>
    </row>
    <row r="29" spans="1:27" x14ac:dyDescent="0.2">
      <c r="A29" s="115"/>
      <c r="B29" s="114" t="s">
        <v>173</v>
      </c>
      <c r="D29" s="141">
        <v>99671451</v>
      </c>
      <c r="E29" s="121">
        <v>411.60272687168526</v>
      </c>
      <c r="F29" s="126">
        <v>99671862.602726877</v>
      </c>
      <c r="G29" s="122">
        <v>4.2112704444027843E-2</v>
      </c>
      <c r="H29" s="122">
        <v>4.848075859086514E-2</v>
      </c>
      <c r="I29" s="122">
        <v>2.0416558577593673E-3</v>
      </c>
      <c r="J29" s="124">
        <v>2.0577173224286308E-3</v>
      </c>
      <c r="L29" s="141">
        <v>99671451</v>
      </c>
      <c r="M29" s="142">
        <v>4.8481558745216279E-2</v>
      </c>
      <c r="O29" s="143">
        <v>99671862.602726877</v>
      </c>
      <c r="P29" s="142">
        <v>4.8481558745216279E-2</v>
      </c>
      <c r="Q29" s="142"/>
      <c r="R29" s="146">
        <v>-10172.788760163619</v>
      </c>
      <c r="S29" s="145">
        <v>99661689.813966706</v>
      </c>
      <c r="V29" s="114" t="s">
        <v>193</v>
      </c>
      <c r="W29" s="143">
        <v>99671862.602726877</v>
      </c>
      <c r="X29" s="142">
        <v>4.8481558745216279E-2</v>
      </c>
      <c r="Y29" s="124">
        <v>4.848075859086514E-2</v>
      </c>
      <c r="Z29" s="142">
        <v>2.3504227456356769E-3</v>
      </c>
      <c r="AA29" s="142">
        <v>2.3689132428188265E-3</v>
      </c>
    </row>
    <row r="30" spans="1:27" x14ac:dyDescent="0.2">
      <c r="A30" s="115"/>
      <c r="B30" s="114" t="s">
        <v>174</v>
      </c>
      <c r="D30" s="141">
        <v>27528182.600000001</v>
      </c>
      <c r="E30" s="121"/>
      <c r="F30" s="126">
        <v>27528182.600000001</v>
      </c>
      <c r="G30" s="122">
        <v>1.1631027929474185E-2</v>
      </c>
      <c r="H30" s="122">
        <v>2.53E-2</v>
      </c>
      <c r="I30" s="122">
        <v>2.9426500661569691E-4</v>
      </c>
      <c r="J30" s="124">
        <v>2.9657995454837426E-4</v>
      </c>
      <c r="L30" s="141"/>
      <c r="M30" s="142"/>
      <c r="O30" s="143"/>
      <c r="P30" s="142"/>
      <c r="Q30" s="142"/>
      <c r="R30" s="146">
        <v>-2809.6032243040499</v>
      </c>
      <c r="S30" s="145">
        <v>27525372.996775698</v>
      </c>
      <c r="W30" s="143"/>
      <c r="X30" s="142"/>
      <c r="Z30" s="142"/>
      <c r="AA30" s="142"/>
    </row>
    <row r="31" spans="1:27" x14ac:dyDescent="0.2">
      <c r="A31" s="115"/>
      <c r="B31" s="114" t="s">
        <v>175</v>
      </c>
      <c r="D31" s="141">
        <v>280240209</v>
      </c>
      <c r="E31" s="121">
        <v>-8489.8822877120983</v>
      </c>
      <c r="F31" s="126">
        <v>280231719.11771226</v>
      </c>
      <c r="G31" s="122">
        <v>0.11840167580778385</v>
      </c>
      <c r="H31" s="122">
        <v>0</v>
      </c>
      <c r="I31" s="122">
        <v>0</v>
      </c>
      <c r="J31" s="124">
        <v>0</v>
      </c>
      <c r="L31" s="141"/>
      <c r="M31" s="142"/>
      <c r="O31" s="143"/>
      <c r="P31" s="142"/>
      <c r="Q31" s="142"/>
      <c r="R31" s="146">
        <v>-28601.232163629691</v>
      </c>
      <c r="S31" s="145">
        <v>280203117.88554865</v>
      </c>
      <c r="W31" s="143"/>
      <c r="X31" s="142"/>
      <c r="Z31" s="142"/>
      <c r="AA31" s="142"/>
    </row>
    <row r="32" spans="1:27" x14ac:dyDescent="0.2">
      <c r="A32" s="115"/>
      <c r="B32" s="114" t="s">
        <v>176</v>
      </c>
      <c r="D32" s="141">
        <v>3156891.6</v>
      </c>
      <c r="E32" s="121"/>
      <c r="F32" s="126">
        <v>3156891.6</v>
      </c>
      <c r="G32" s="122">
        <v>1.333829221618228E-3</v>
      </c>
      <c r="H32" s="122">
        <v>8.4917044589858465E-2</v>
      </c>
      <c r="I32" s="122">
        <v>1.1326483548741127E-4</v>
      </c>
      <c r="J32" s="124">
        <v>1.1415587652478154E-4</v>
      </c>
      <c r="L32" s="141"/>
      <c r="M32" s="142"/>
      <c r="O32" s="143"/>
      <c r="P32" s="142"/>
      <c r="Q32" s="142"/>
      <c r="R32" s="146">
        <v>-322.20117640960325</v>
      </c>
      <c r="S32" s="145">
        <v>3156569.3988235905</v>
      </c>
      <c r="W32" s="143"/>
      <c r="X32" s="142"/>
      <c r="Z32" s="142"/>
      <c r="AA32" s="142"/>
    </row>
    <row r="33" spans="1:28" x14ac:dyDescent="0.2">
      <c r="A33" s="115"/>
      <c r="B33" s="114" t="s">
        <v>177</v>
      </c>
      <c r="D33" s="147">
        <v>1124006187</v>
      </c>
      <c r="E33" s="127">
        <v>4641.6903431038181</v>
      </c>
      <c r="F33" s="127">
        <v>1124010828.6903431</v>
      </c>
      <c r="G33" s="128">
        <v>0.47490971458205905</v>
      </c>
      <c r="H33" s="128">
        <v>0.11</v>
      </c>
      <c r="I33" s="128">
        <v>5.2240068604026496E-2</v>
      </c>
      <c r="J33" s="129">
        <v>7.0525798717543831E-2</v>
      </c>
      <c r="L33" s="147">
        <v>1124006187</v>
      </c>
      <c r="M33" s="148">
        <v>0.54673200237675934</v>
      </c>
      <c r="O33" s="149">
        <v>1124010828.6903431</v>
      </c>
      <c r="P33" s="148">
        <v>0.54673200237675934</v>
      </c>
      <c r="Q33" s="150"/>
      <c r="R33" s="149">
        <v>-114719.68543397612</v>
      </c>
      <c r="S33" s="151">
        <v>1123896109.0049093</v>
      </c>
      <c r="V33" s="114" t="s">
        <v>194</v>
      </c>
      <c r="W33" s="143">
        <v>1124010828.6903431</v>
      </c>
      <c r="X33" s="142">
        <v>0.54673200237675934</v>
      </c>
      <c r="Y33" s="124">
        <v>0.11</v>
      </c>
      <c r="Z33" s="142">
        <v>6.0140520261443529E-2</v>
      </c>
      <c r="AA33" s="142">
        <v>8.1191666474955862E-2</v>
      </c>
    </row>
    <row r="34" spans="1:28" x14ac:dyDescent="0.2">
      <c r="A34" s="115"/>
      <c r="F34" s="121"/>
      <c r="H34" s="122"/>
      <c r="I34" s="122"/>
      <c r="J34" s="124"/>
      <c r="L34" s="141"/>
      <c r="M34" s="142"/>
      <c r="O34" s="143"/>
      <c r="P34" s="142"/>
      <c r="Q34" s="142"/>
      <c r="S34" s="145"/>
      <c r="W34" s="143"/>
      <c r="X34" s="142"/>
      <c r="Z34" s="142"/>
      <c r="AA34" s="142"/>
    </row>
    <row r="35" spans="1:28" ht="13.5" thickBot="1" x14ac:dyDescent="0.25">
      <c r="A35" s="115"/>
      <c r="B35" s="131" t="s">
        <v>178</v>
      </c>
      <c r="C35" s="131"/>
      <c r="D35" s="152">
        <v>2366788452.1999998</v>
      </c>
      <c r="E35" s="153">
        <v>0</v>
      </c>
      <c r="F35" s="154">
        <v>2366788452.1999998</v>
      </c>
      <c r="G35" s="133">
        <v>0.99999999966198927</v>
      </c>
      <c r="H35" s="134"/>
      <c r="I35" s="134">
        <v>7.4151272018132833E-2</v>
      </c>
      <c r="J35" s="135">
        <v>9.2609374972136088E-2</v>
      </c>
      <c r="L35" s="155">
        <v>2055863169</v>
      </c>
      <c r="M35" s="156">
        <v>1</v>
      </c>
      <c r="O35" s="157">
        <v>2055871658.8822877</v>
      </c>
      <c r="P35" s="156">
        <v>1</v>
      </c>
      <c r="Q35" s="150"/>
      <c r="R35" s="157">
        <v>-241561.04175750096</v>
      </c>
      <c r="S35" s="158">
        <v>2366546891.1582427</v>
      </c>
      <c r="V35" s="114" t="s">
        <v>15</v>
      </c>
      <c r="W35" s="143">
        <v>2055871658.8822877</v>
      </c>
      <c r="Z35" s="142">
        <v>8.4896270985186817E-2</v>
      </c>
      <c r="AA35" s="142">
        <v>0.1061421677557528</v>
      </c>
      <c r="AB35" s="142">
        <v>1.2502571258315114</v>
      </c>
    </row>
    <row r="36" spans="1:28" ht="13.5" thickTop="1" x14ac:dyDescent="0.2">
      <c r="B36" s="131"/>
      <c r="C36" s="131"/>
      <c r="D36" s="131"/>
      <c r="F36" s="136"/>
      <c r="G36" s="124"/>
      <c r="H36" s="124"/>
      <c r="I36" s="124"/>
      <c r="J36" s="124"/>
      <c r="L36" s="141"/>
      <c r="S36" s="145"/>
    </row>
    <row r="37" spans="1:28" x14ac:dyDescent="0.2">
      <c r="B37" s="159" t="s">
        <v>195</v>
      </c>
      <c r="C37" s="159"/>
      <c r="D37" s="159"/>
      <c r="G37" s="124"/>
      <c r="H37" s="124"/>
      <c r="I37" s="124"/>
      <c r="J37" s="160">
        <v>3.8072269417654958E-7</v>
      </c>
    </row>
    <row r="38" spans="1:28" x14ac:dyDescent="0.2">
      <c r="B38" s="114" t="s">
        <v>196</v>
      </c>
      <c r="I38" s="124"/>
      <c r="J38" s="127">
        <v>2366546890.9581609</v>
      </c>
    </row>
    <row r="39" spans="1:28" x14ac:dyDescent="0.2">
      <c r="H39" s="117"/>
      <c r="I39" s="124"/>
      <c r="J39" s="124"/>
    </row>
    <row r="40" spans="1:28" ht="13.5" thickBot="1" x14ac:dyDescent="0.25">
      <c r="B40" s="114" t="s">
        <v>197</v>
      </c>
      <c r="G40" s="117"/>
      <c r="H40" s="117"/>
      <c r="I40" s="161"/>
      <c r="J40" s="162">
        <v>900.99810822072811</v>
      </c>
    </row>
    <row r="41" spans="1:28" ht="13.5" thickTop="1" x14ac:dyDescent="0.2">
      <c r="B41" s="131"/>
      <c r="C41" s="131"/>
      <c r="D41" s="131"/>
      <c r="F41" s="136"/>
      <c r="G41" s="124"/>
      <c r="H41" s="124"/>
      <c r="I41" s="124"/>
      <c r="J41" s="124"/>
    </row>
    <row r="42" spans="1:28" x14ac:dyDescent="0.2">
      <c r="B42" s="131"/>
      <c r="C42" s="131"/>
      <c r="D42" s="131"/>
      <c r="F42" s="136"/>
      <c r="G42" s="124"/>
      <c r="H42" s="124"/>
      <c r="I42" s="124"/>
      <c r="J42" s="124"/>
    </row>
    <row r="45" spans="1:28" x14ac:dyDescent="0.2">
      <c r="B45" s="116" t="s">
        <v>198</v>
      </c>
      <c r="J45" s="163"/>
    </row>
    <row r="46" spans="1:28" x14ac:dyDescent="0.2">
      <c r="B46" s="164" t="s">
        <v>199</v>
      </c>
      <c r="J46" s="165">
        <v>63946.132743270406</v>
      </c>
    </row>
    <row r="47" spans="1:28" x14ac:dyDescent="0.2">
      <c r="B47" s="164" t="s">
        <v>200</v>
      </c>
      <c r="J47" s="165">
        <v>-4004.0380760999869</v>
      </c>
    </row>
    <row r="48" spans="1:28" x14ac:dyDescent="0.2">
      <c r="B48" s="164" t="s">
        <v>201</v>
      </c>
      <c r="J48" s="165">
        <v>13054.026395400006</v>
      </c>
    </row>
    <row r="49" spans="2:10" x14ac:dyDescent="0.2">
      <c r="B49" s="164" t="s">
        <v>202</v>
      </c>
      <c r="J49" s="166">
        <v>-81486.003350282524</v>
      </c>
    </row>
    <row r="50" spans="2:10" ht="13.5" thickBot="1" x14ac:dyDescent="0.25">
      <c r="B50" s="114" t="s">
        <v>203</v>
      </c>
      <c r="J50" s="167">
        <v>-8489.8822877120983</v>
      </c>
    </row>
    <row r="51" spans="2:10" ht="13.5" thickTop="1" x14ac:dyDescent="0.2"/>
    <row r="67" spans="1:10" x14ac:dyDescent="0.2">
      <c r="A67" s="168"/>
      <c r="B67" s="168"/>
      <c r="C67" s="168"/>
      <c r="D67" s="168"/>
      <c r="E67" s="168"/>
      <c r="F67" s="168"/>
      <c r="G67" s="168"/>
      <c r="H67" s="168"/>
      <c r="I67" s="168"/>
      <c r="J67" s="168"/>
    </row>
  </sheetData>
  <mergeCells count="5">
    <mergeCell ref="A1:J1"/>
    <mergeCell ref="A2:J2"/>
    <mergeCell ref="A3:J3"/>
    <mergeCell ref="A4:J4"/>
    <mergeCell ref="A5:J5"/>
  </mergeCells>
  <pageMargins left="1.22" right="0.25" top="0.4" bottom="0" header="0.51" footer="0.17"/>
  <pageSetup scale="80" orientation="landscape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26237F-647A-4D2F-A1F7-32EA15A1FEA8}"/>
</file>

<file path=customXml/itemProps2.xml><?xml version="1.0" encoding="utf-8"?>
<ds:datastoreItem xmlns:ds="http://schemas.openxmlformats.org/officeDocument/2006/customXml" ds:itemID="{B973B76D-5792-493E-9403-9CD56887901A}">
  <ds:schemaRefs>
    <ds:schemaRef ds:uri="94791C15-4105-42DF-B17E-66B53D20FDE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e9d3abe-bc67-4c3a-8bb7-62a662d1f451"/>
    <ds:schemaRef ds:uri="http://purl.org/dc/elements/1.1/"/>
    <ds:schemaRef ds:uri="http://schemas.microsoft.com/office/2006/metadata/properties"/>
    <ds:schemaRef ds:uri="94791c15-4105-42df-b17e-66b53d20fde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5244FC-3C7E-4A75-820C-19FB8F6158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IRR 154</vt:lpstr>
      <vt:lpstr>Alliance RNG Total  OPC 198</vt:lpstr>
      <vt:lpstr>IRR 137c</vt:lpstr>
      <vt:lpstr>Alliance Staff IRR No. 5 and 35</vt:lpstr>
      <vt:lpstr>New River RNG Depr Correction</vt:lpstr>
      <vt:lpstr>Brightmark - Staff IRR No. 34</vt:lpstr>
      <vt:lpstr>IRR 137b Brightmark</vt:lpstr>
      <vt:lpstr>COC RBP-2 Doc 1</vt:lpstr>
      <vt:lpstr>'Alliance RNG Total  OPC 198'!Print_Area</vt:lpstr>
      <vt:lpstr>'Alliance Staff IRR No. 5 and 35'!Print_Area</vt:lpstr>
      <vt:lpstr>'Brightmark - Staff IRR No. 34'!Print_Area</vt:lpstr>
      <vt:lpstr>'IRR 137b Brightmark'!Print_Area</vt:lpstr>
      <vt:lpstr>'IRR 137c'!Print_Area</vt:lpstr>
      <vt:lpstr>'New River RNG Depr Correction'!Print_Area</vt:lpstr>
      <vt:lpstr>'COC RBP-2 Doc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Hillary, Sean P.</dc:creator>
  <cp:lastModifiedBy>Hillary, Sean P.</cp:lastModifiedBy>
  <dcterms:created xsi:type="dcterms:W3CDTF">2023-08-07T13:16:19Z</dcterms:created>
  <dcterms:modified xsi:type="dcterms:W3CDTF">2023-08-08T15:21:07Z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0x01010093961404F3F6B34988E14CCD792B016F</vt:lpwstr>
  </property>
</Properties>
</file>