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fmee\Desktop\Testimony Stats\"/>
    </mc:Choice>
  </mc:AlternateContent>
  <xr:revisionPtr revIDLastSave="0" documentId="13_ncr:1_{60523CD9-7D2A-48D5-BF24-9426C5006565}" xr6:coauthVersionLast="47" xr6:coauthVersionMax="47" xr10:uidLastSave="{00000000-0000-0000-0000-000000000000}"/>
  <bookViews>
    <workbookView xWindow="-110" yWindow="-110" windowWidth="19420" windowHeight="10420" xr2:uid="{E0667018-8A20-4C8C-804B-055BC4AD6779}"/>
  </bookViews>
  <sheets>
    <sheet name="Tech Training" sheetId="9" r:id="rId1"/>
    <sheet name="Sustainable" sheetId="8" r:id="rId2"/>
    <sheet name="BOSS" sheetId="7" r:id="rId3"/>
    <sheet name="CE" sheetId="5" r:id="rId4"/>
    <sheet name="HR" sheetId="1" r:id="rId5"/>
    <sheet name="Fuels &amp; Comm Dev" sheetId="2" r:id="rId6"/>
    <sheet name="PSOS" sheetId="4" r:id="rId7"/>
    <sheet name="EA" sheetId="3" r:id="rId8"/>
  </sheets>
  <definedNames>
    <definedName name="_xlnm.Print_Area" localSheetId="5">'Fuels &amp; Comm Dev'!$A$1:$J$29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9" l="1"/>
  <c r="D20" i="9"/>
  <c r="C20" i="9" l="1"/>
  <c r="E26" i="9"/>
  <c r="D26" i="9"/>
  <c r="C26" i="9"/>
  <c r="E25" i="9"/>
  <c r="G25" i="9" s="1"/>
  <c r="D25" i="9"/>
  <c r="E24" i="9"/>
  <c r="D24" i="9"/>
  <c r="D27" i="9" l="1"/>
  <c r="E27" i="9"/>
  <c r="C24" i="9"/>
  <c r="C27" i="9" s="1"/>
  <c r="G26" i="9"/>
  <c r="E23" i="8"/>
  <c r="E25" i="8"/>
  <c r="D25" i="8"/>
  <c r="C25" i="8"/>
  <c r="E24" i="8"/>
  <c r="D24" i="8"/>
  <c r="D23" i="8"/>
  <c r="C23" i="8"/>
  <c r="D19" i="8"/>
  <c r="C19" i="8"/>
  <c r="G24" i="9" l="1"/>
  <c r="G27" i="9" s="1"/>
  <c r="C26" i="8"/>
  <c r="G25" i="8"/>
  <c r="G23" i="8"/>
  <c r="D26" i="8"/>
  <c r="E19" i="8"/>
  <c r="E26" i="8"/>
  <c r="G24" i="8"/>
  <c r="D25" i="2"/>
  <c r="E25" i="2"/>
  <c r="C25" i="2"/>
  <c r="D25" i="1"/>
  <c r="E25" i="1"/>
  <c r="C25" i="1"/>
  <c r="D25" i="5"/>
  <c r="E25" i="5"/>
  <c r="C25" i="5"/>
  <c r="D25" i="7"/>
  <c r="E25" i="7"/>
  <c r="C25" i="7"/>
  <c r="G26" i="8" l="1"/>
  <c r="E23" i="7"/>
  <c r="D23" i="7"/>
  <c r="C23" i="7"/>
  <c r="E19" i="7"/>
  <c r="D19" i="7"/>
  <c r="C19" i="7"/>
  <c r="E24" i="7"/>
  <c r="G24" i="7" s="1"/>
  <c r="D24" i="7"/>
  <c r="E26" i="7" l="1"/>
  <c r="D26" i="7"/>
  <c r="C26" i="7"/>
  <c r="G25" i="7"/>
  <c r="G23" i="7"/>
  <c r="G26" i="7" l="1"/>
  <c r="D23" i="5" l="1"/>
  <c r="C23" i="5"/>
  <c r="E19" i="5"/>
  <c r="D19" i="5"/>
  <c r="C19" i="5"/>
  <c r="E24" i="5"/>
  <c r="G24" i="5" s="1"/>
  <c r="D24" i="5"/>
  <c r="D25" i="3"/>
  <c r="E25" i="3"/>
  <c r="C25" i="3"/>
  <c r="D26" i="5" l="1"/>
  <c r="C26" i="5"/>
  <c r="G25" i="5"/>
  <c r="E23" i="5"/>
  <c r="E79" i="4"/>
  <c r="D79" i="4"/>
  <c r="C79" i="4"/>
  <c r="E78" i="4"/>
  <c r="G78" i="4" s="1"/>
  <c r="D78" i="4"/>
  <c r="E77" i="4"/>
  <c r="D77" i="4"/>
  <c r="C77" i="4"/>
  <c r="E73" i="4"/>
  <c r="D73" i="4"/>
  <c r="C73" i="4"/>
  <c r="E52" i="4"/>
  <c r="G52" i="4" s="1"/>
  <c r="E53" i="4"/>
  <c r="D53" i="4"/>
  <c r="C53" i="4"/>
  <c r="D52" i="4"/>
  <c r="D51" i="4"/>
  <c r="C51" i="4"/>
  <c r="E47" i="4"/>
  <c r="D47" i="4"/>
  <c r="C47" i="4"/>
  <c r="G79" i="4" l="1"/>
  <c r="C54" i="4"/>
  <c r="C80" i="4"/>
  <c r="E80" i="4"/>
  <c r="E26" i="5"/>
  <c r="G23" i="5"/>
  <c r="G26" i="5" s="1"/>
  <c r="D80" i="4"/>
  <c r="D54" i="4"/>
  <c r="G77" i="4"/>
  <c r="G80" i="4" s="1"/>
  <c r="E51" i="4"/>
  <c r="E54" i="4" s="1"/>
  <c r="G53" i="4"/>
  <c r="G51" i="4" l="1"/>
  <c r="G54" i="4" s="1"/>
  <c r="D27" i="4" l="1"/>
  <c r="E27" i="4"/>
  <c r="C27" i="4"/>
  <c r="G27" i="4" l="1"/>
  <c r="E26" i="4"/>
  <c r="G26" i="4" s="1"/>
  <c r="D26" i="4"/>
  <c r="D25" i="4"/>
  <c r="C25" i="4"/>
  <c r="E21" i="4"/>
  <c r="D21" i="4"/>
  <c r="C21" i="4"/>
  <c r="E25" i="4"/>
  <c r="C28" i="4" l="1"/>
  <c r="D28" i="4"/>
  <c r="G25" i="4"/>
  <c r="G28" i="4" s="1"/>
  <c r="E28" i="4"/>
  <c r="G25" i="3" l="1"/>
  <c r="J8" i="2"/>
  <c r="I8" i="2"/>
  <c r="J8" i="1"/>
  <c r="I8" i="1"/>
  <c r="G25" i="2"/>
  <c r="G25" i="1"/>
  <c r="E23" i="3" l="1"/>
  <c r="E24" i="3"/>
  <c r="G24" i="3" s="1"/>
  <c r="D24" i="3"/>
  <c r="D23" i="3"/>
  <c r="C23" i="3"/>
  <c r="G23" i="3" s="1"/>
  <c r="G26" i="3" s="1"/>
  <c r="D19" i="3"/>
  <c r="C19" i="3"/>
  <c r="E23" i="2"/>
  <c r="G23" i="2" s="1"/>
  <c r="D24" i="2"/>
  <c r="D19" i="2"/>
  <c r="E19" i="2"/>
  <c r="C19" i="2"/>
  <c r="D19" i="1"/>
  <c r="E19" i="1"/>
  <c r="C19" i="1"/>
  <c r="C23" i="2"/>
  <c r="C26" i="2" s="1"/>
  <c r="D24" i="1"/>
  <c r="D23" i="1"/>
  <c r="E24" i="1"/>
  <c r="G24" i="1" s="1"/>
  <c r="C23" i="1"/>
  <c r="E19" i="3" l="1"/>
  <c r="C26" i="3"/>
  <c r="D26" i="3"/>
  <c r="E26" i="3"/>
  <c r="D23" i="2"/>
  <c r="D26" i="2" s="1"/>
  <c r="E24" i="2"/>
  <c r="C26" i="1"/>
  <c r="D26" i="1"/>
  <c r="E23" i="1"/>
  <c r="E26" i="2" l="1"/>
  <c r="G24" i="2"/>
  <c r="G26" i="2" s="1"/>
  <c r="E26" i="1"/>
  <c r="G23" i="1"/>
  <c r="G26" i="1" s="1"/>
</calcChain>
</file>

<file path=xl/sharedStrings.xml><?xml version="1.0" encoding="utf-8"?>
<sst xmlns="http://schemas.openxmlformats.org/spreadsheetml/2006/main" count="249" uniqueCount="36">
  <si>
    <t>Actual</t>
  </si>
  <si>
    <t>Budget</t>
  </si>
  <si>
    <t>Labor Fringe and Payroll Taxes</t>
  </si>
  <si>
    <t>Employee Expenses</t>
  </si>
  <si>
    <t>Materials and Supplies</t>
  </si>
  <si>
    <t>Insurance</t>
  </si>
  <si>
    <t>Rent</t>
  </si>
  <si>
    <t>Lease</t>
  </si>
  <si>
    <t>Outside Services</t>
  </si>
  <si>
    <t>Transportation</t>
  </si>
  <si>
    <t>Utilities</t>
  </si>
  <si>
    <t>Miscellaneous Billing Expense</t>
  </si>
  <si>
    <t>Other Operational</t>
  </si>
  <si>
    <t>Total O&amp;M</t>
  </si>
  <si>
    <t>Labor Trended</t>
  </si>
  <si>
    <t>Additions</t>
  </si>
  <si>
    <t>From Labor Additions Exhibit:</t>
  </si>
  <si>
    <t>Labor Not Trended</t>
  </si>
  <si>
    <t>From "Master 2024 Rate Case Budget Summary O&amp;M.xlsx":</t>
  </si>
  <si>
    <t>Human Resources</t>
  </si>
  <si>
    <t>Calculation of Trended and Not Trended O&amp;M</t>
  </si>
  <si>
    <t>Fuels &amp; Commercial Development</t>
  </si>
  <si>
    <t>Pipeline Safety Operations Support</t>
  </si>
  <si>
    <t>vs 2022</t>
  </si>
  <si>
    <t>Pipeline Compliance / Damage Prevention</t>
  </si>
  <si>
    <t>Pipeline Safety Operations Support (ALL)</t>
  </si>
  <si>
    <t>Safety</t>
  </si>
  <si>
    <t>External Affairs</t>
  </si>
  <si>
    <t>Customer Experience</t>
  </si>
  <si>
    <t>Business Operations Support</t>
  </si>
  <si>
    <t>From "Expense Report by Cost Center" (EPM):</t>
  </si>
  <si>
    <t>Other</t>
  </si>
  <si>
    <t>Sustainable Operations</t>
  </si>
  <si>
    <t>?</t>
  </si>
  <si>
    <t>Technical Training</t>
  </si>
  <si>
    <t>Charitable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</si>
</sst>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0" borderId="2" xfId="1" applyNumberFormat="1" applyFont="1" applyBorder="1"/>
    <xf numFmtId="164" fontId="0" fillId="0" borderId="0" xfId="0" applyNumberFormat="1"/>
    <xf numFmtId="0" fontId="3" fillId="0" borderId="0" xfId="0" applyFont="1"/>
    <xf numFmtId="164" fontId="0" fillId="0" borderId="2" xfId="0" applyNumberForma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5" fillId="0" borderId="0" xfId="1" applyNumberFormat="1" applyFont="1"/>
    <xf numFmtId="164" fontId="0" fillId="0" borderId="0" xfId="1" applyNumberFormat="1" applyFont="1" applyAlignment="1">
      <alignment vertical="top"/>
    </xf>
    <xf numFmtId="43" fontId="0" fillId="0" borderId="0" xfId="1" applyFont="1"/>
    <xf numFmtId="164" fontId="5" fillId="0" borderId="0" xfId="1" applyNumberFormat="1" applyFont="1" applyBorder="1"/>
    <xf numFmtId="0" fontId="6" fillId="0" borderId="0" xfId="0" applyFont="1"/>
    <xf numFmtId="0" fontId="7" fillId="0" borderId="0" xfId="0" applyFont="1" applyAlignment="1">
      <alignment horizontal="left"/>
    </xf>
    <xf numFmtId="9" fontId="0" fillId="0" borderId="0" xfId="2" applyFont="1"/>
    <xf numFmtId="0" fontId="2" fillId="0" borderId="1" xfId="0" quotePrefix="1" applyFont="1" applyBorder="1" applyAlignment="1">
      <alignment horizontal="center"/>
    </xf>
    <xf numFmtId="43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124B0-1F32-4DD3-AB4E-C103496A86A7}">
  <dimension ref="A1:J28"/>
  <sheetViews>
    <sheetView tabSelected="1" zoomScale="130" zoomScaleNormal="130" workbookViewId="0">
      <selection activeCell="D31" sqref="D31"/>
    </sheetView>
  </sheetViews>
  <sheetFormatPr defaultRowHeight="14.5" x14ac:dyDescent="0.35"/>
  <cols>
    <col min="1" max="1" width="8.7265625" style="4"/>
    <col min="2" max="2" width="33.26953125" bestFit="1" customWidth="1"/>
    <col min="3" max="5" width="13.26953125" bestFit="1" customWidth="1"/>
    <col min="6" max="6" width="10.36328125" bestFit="1" customWidth="1"/>
    <col min="7" max="7" width="10.1796875" bestFit="1" customWidth="1"/>
    <col min="9" max="9" width="11.1796875" bestFit="1" customWidth="1"/>
    <col min="10" max="10" width="12.26953125" bestFit="1" customWidth="1"/>
  </cols>
  <sheetData>
    <row r="1" spans="1:10" ht="18.5" x14ac:dyDescent="0.45">
      <c r="A1" s="10" t="s">
        <v>20</v>
      </c>
    </row>
    <row r="2" spans="1:10" ht="18.5" x14ac:dyDescent="0.45">
      <c r="A2" s="10" t="s">
        <v>34</v>
      </c>
    </row>
    <row r="4" spans="1:10" x14ac:dyDescent="0.35">
      <c r="A4" s="9" t="s">
        <v>30</v>
      </c>
      <c r="H4" s="7" t="s">
        <v>16</v>
      </c>
    </row>
    <row r="6" spans="1:10" x14ac:dyDescent="0.35">
      <c r="C6" s="1">
        <v>2022</v>
      </c>
      <c r="D6" s="1">
        <v>2023</v>
      </c>
      <c r="E6" s="1">
        <v>2024</v>
      </c>
      <c r="I6" s="1">
        <v>2023</v>
      </c>
      <c r="J6" s="1">
        <v>2024</v>
      </c>
    </row>
    <row r="7" spans="1:10" x14ac:dyDescent="0.35">
      <c r="C7" s="2" t="s">
        <v>0</v>
      </c>
      <c r="D7" s="2" t="s">
        <v>1</v>
      </c>
      <c r="E7" s="2" t="s">
        <v>1</v>
      </c>
      <c r="I7" s="2" t="s">
        <v>15</v>
      </c>
      <c r="J7" s="2" t="s">
        <v>15</v>
      </c>
    </row>
    <row r="8" spans="1:10" x14ac:dyDescent="0.35">
      <c r="B8" t="s">
        <v>2</v>
      </c>
      <c r="C8" s="3">
        <v>1030691.79</v>
      </c>
      <c r="D8" s="3">
        <v>1090366.7871172</v>
      </c>
      <c r="E8" s="3">
        <v>1330645.2909402</v>
      </c>
      <c r="I8" s="3">
        <v>0</v>
      </c>
      <c r="J8" s="3">
        <v>141386.16550171052</v>
      </c>
    </row>
    <row r="9" spans="1:10" x14ac:dyDescent="0.35">
      <c r="B9" t="s">
        <v>3</v>
      </c>
      <c r="C9" s="3">
        <v>213824.97</v>
      </c>
      <c r="D9" s="3">
        <v>175307.75242919999</v>
      </c>
      <c r="E9" s="3">
        <v>286063.99617</v>
      </c>
      <c r="F9" s="19"/>
      <c r="G9" s="19"/>
    </row>
    <row r="10" spans="1:10" x14ac:dyDescent="0.35">
      <c r="B10" t="s">
        <v>4</v>
      </c>
      <c r="C10" s="3">
        <v>135540.34</v>
      </c>
      <c r="D10" s="3">
        <v>98686.3019088</v>
      </c>
      <c r="E10" s="3">
        <v>141204.01790760001</v>
      </c>
    </row>
    <row r="11" spans="1:10" x14ac:dyDescent="0.35">
      <c r="B11" t="s">
        <v>5</v>
      </c>
      <c r="C11" s="3">
        <v>0</v>
      </c>
      <c r="D11" s="3">
        <v>0</v>
      </c>
      <c r="E11" s="3">
        <v>0</v>
      </c>
    </row>
    <row r="12" spans="1:10" x14ac:dyDescent="0.35">
      <c r="B12" t="s">
        <v>6</v>
      </c>
      <c r="C12" s="3">
        <v>2333.41</v>
      </c>
      <c r="D12" s="3">
        <v>0</v>
      </c>
      <c r="E12" s="3">
        <v>0</v>
      </c>
    </row>
    <row r="13" spans="1:10" x14ac:dyDescent="0.35">
      <c r="B13" t="s">
        <v>7</v>
      </c>
      <c r="C13" s="3">
        <v>0</v>
      </c>
      <c r="D13" s="3">
        <v>0</v>
      </c>
      <c r="E13" s="3">
        <v>0</v>
      </c>
    </row>
    <row r="14" spans="1:10" x14ac:dyDescent="0.35">
      <c r="B14" t="s">
        <v>8</v>
      </c>
      <c r="C14" s="3">
        <v>112384.33</v>
      </c>
      <c r="D14" s="3">
        <v>133500</v>
      </c>
      <c r="E14" s="3">
        <v>136437</v>
      </c>
      <c r="G14" s="6"/>
    </row>
    <row r="15" spans="1:10" x14ac:dyDescent="0.35">
      <c r="B15" t="s">
        <v>9</v>
      </c>
      <c r="C15" s="3">
        <v>95150.58</v>
      </c>
      <c r="D15" s="3">
        <v>82538.868377699997</v>
      </c>
      <c r="E15" s="3">
        <v>100566.7234816</v>
      </c>
    </row>
    <row r="16" spans="1:10" x14ac:dyDescent="0.35">
      <c r="B16" t="s">
        <v>10</v>
      </c>
      <c r="C16" s="3">
        <v>10442.82</v>
      </c>
      <c r="D16" s="3">
        <v>11045.2127256</v>
      </c>
      <c r="E16" s="3">
        <v>21068.207406000001</v>
      </c>
    </row>
    <row r="17" spans="2:7" x14ac:dyDescent="0.35">
      <c r="B17" t="s">
        <v>11</v>
      </c>
      <c r="C17" s="3">
        <v>0</v>
      </c>
      <c r="D17" s="3">
        <v>0</v>
      </c>
      <c r="E17" s="3">
        <v>0</v>
      </c>
    </row>
    <row r="18" spans="2:7" x14ac:dyDescent="0.35">
      <c r="B18" t="s">
        <v>12</v>
      </c>
      <c r="C18" s="3">
        <v>3190.52</v>
      </c>
      <c r="D18" s="3">
        <v>1572.6699996</v>
      </c>
      <c r="E18" s="3">
        <v>1607.2687392</v>
      </c>
    </row>
    <row r="19" spans="2:7" x14ac:dyDescent="0.35">
      <c r="B19" t="s">
        <v>35</v>
      </c>
      <c r="C19" s="3">
        <v>31.28</v>
      </c>
      <c r="D19" s="3">
        <v>0</v>
      </c>
      <c r="E19" s="3">
        <v>0</v>
      </c>
    </row>
    <row r="20" spans="2:7" ht="15" thickBot="1" x14ac:dyDescent="0.4">
      <c r="B20" t="s">
        <v>13</v>
      </c>
      <c r="C20" s="5">
        <f>SUM(C8:C18)</f>
        <v>1603558.7600000002</v>
      </c>
      <c r="D20" s="5">
        <f>SUM(D8:D19)</f>
        <v>1593017.5925580997</v>
      </c>
      <c r="E20" s="5">
        <f>SUM(E8:E19)</f>
        <v>2017592.5046445997</v>
      </c>
      <c r="G20" s="6"/>
    </row>
    <row r="21" spans="2:7" ht="15" thickTop="1" x14ac:dyDescent="0.35"/>
    <row r="22" spans="2:7" x14ac:dyDescent="0.35">
      <c r="G22" s="1">
        <v>2024</v>
      </c>
    </row>
    <row r="23" spans="2:7" x14ac:dyDescent="0.35">
      <c r="C23" s="2">
        <v>2022</v>
      </c>
      <c r="D23" s="2">
        <v>2023</v>
      </c>
      <c r="E23" s="2">
        <v>2024</v>
      </c>
      <c r="G23" s="2" t="s">
        <v>23</v>
      </c>
    </row>
    <row r="24" spans="2:7" x14ac:dyDescent="0.35">
      <c r="B24" t="s">
        <v>14</v>
      </c>
      <c r="C24" s="6">
        <f>C8</f>
        <v>1030691.79</v>
      </c>
      <c r="D24" s="6">
        <f>+D8-I8</f>
        <v>1090366.7871172</v>
      </c>
      <c r="E24" s="6">
        <f>+E8-J8</f>
        <v>1189259.1254384895</v>
      </c>
      <c r="G24" s="6">
        <f>E24-C24</f>
        <v>158567.33543848945</v>
      </c>
    </row>
    <row r="25" spans="2:7" x14ac:dyDescent="0.35">
      <c r="B25" t="s">
        <v>17</v>
      </c>
      <c r="C25" s="3">
        <v>0</v>
      </c>
      <c r="D25" s="6">
        <f>I8</f>
        <v>0</v>
      </c>
      <c r="E25" s="6">
        <f>J8</f>
        <v>141386.16550171052</v>
      </c>
      <c r="G25" s="6">
        <f>E25-C25</f>
        <v>141386.16550171052</v>
      </c>
    </row>
    <row r="26" spans="2:7" x14ac:dyDescent="0.35">
      <c r="B26" t="s">
        <v>31</v>
      </c>
      <c r="C26" s="3">
        <f>SUM(C9:C18)</f>
        <v>572866.97</v>
      </c>
      <c r="D26" s="3">
        <f t="shared" ref="D26:E26" si="0">SUM(D9:D18)</f>
        <v>502650.80544089997</v>
      </c>
      <c r="E26" s="3">
        <f>SUM(E9:E18)</f>
        <v>686947.2137044</v>
      </c>
      <c r="G26" s="6">
        <f>E26-C26</f>
        <v>114080.24370440003</v>
      </c>
    </row>
    <row r="27" spans="2:7" ht="15" thickBot="1" x14ac:dyDescent="0.4">
      <c r="C27" s="8">
        <f>SUM(C24:C26)</f>
        <v>1603558.76</v>
      </c>
      <c r="D27" s="8">
        <f t="shared" ref="D27:E27" si="1">SUM(D24:D26)</f>
        <v>1593017.5925580999</v>
      </c>
      <c r="E27" s="8">
        <f t="shared" si="1"/>
        <v>2017592.5046446</v>
      </c>
      <c r="G27" s="8">
        <f>SUM(G24:G26)</f>
        <v>414033.74464459997</v>
      </c>
    </row>
    <row r="28" spans="2:7" ht="15" thickTop="1" x14ac:dyDescent="0.3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F7E20-C149-48E1-8A17-E87AAAA3445E}">
  <dimension ref="A1:J27"/>
  <sheetViews>
    <sheetView zoomScale="130" zoomScaleNormal="130" workbookViewId="0">
      <selection activeCell="F24" sqref="F24"/>
    </sheetView>
  </sheetViews>
  <sheetFormatPr defaultRowHeight="14.5" x14ac:dyDescent="0.35"/>
  <cols>
    <col min="1" max="1" width="8.7265625" style="4"/>
    <col min="2" max="2" width="33.26953125" bestFit="1" customWidth="1"/>
    <col min="3" max="5" width="13.26953125" bestFit="1" customWidth="1"/>
    <col min="6" max="6" width="10.36328125" bestFit="1" customWidth="1"/>
    <col min="7" max="7" width="10.1796875" bestFit="1" customWidth="1"/>
    <col min="9" max="9" width="11.1796875" bestFit="1" customWidth="1"/>
    <col min="10" max="10" width="12.26953125" bestFit="1" customWidth="1"/>
  </cols>
  <sheetData>
    <row r="1" spans="1:10" ht="18.5" x14ac:dyDescent="0.45">
      <c r="A1" s="10" t="s">
        <v>20</v>
      </c>
    </row>
    <row r="2" spans="1:10" ht="18.5" x14ac:dyDescent="0.45">
      <c r="A2" s="10" t="s">
        <v>32</v>
      </c>
    </row>
    <row r="4" spans="1:10" x14ac:dyDescent="0.35">
      <c r="A4" s="9" t="s">
        <v>30</v>
      </c>
      <c r="H4" s="7" t="s">
        <v>16</v>
      </c>
    </row>
    <row r="6" spans="1:10" x14ac:dyDescent="0.35">
      <c r="C6" s="1">
        <v>2022</v>
      </c>
      <c r="D6" s="1">
        <v>2023</v>
      </c>
      <c r="E6" s="1">
        <v>2024</v>
      </c>
      <c r="I6" s="1">
        <v>2023</v>
      </c>
      <c r="J6" s="1">
        <v>2024</v>
      </c>
    </row>
    <row r="7" spans="1:10" x14ac:dyDescent="0.35">
      <c r="C7" s="2" t="s">
        <v>0</v>
      </c>
      <c r="D7" s="2" t="s">
        <v>1</v>
      </c>
      <c r="E7" s="2" t="s">
        <v>1</v>
      </c>
      <c r="I7" s="2" t="s">
        <v>15</v>
      </c>
      <c r="J7" s="2" t="s">
        <v>15</v>
      </c>
    </row>
    <row r="8" spans="1:10" x14ac:dyDescent="0.35">
      <c r="B8" t="s">
        <v>2</v>
      </c>
      <c r="C8" s="3">
        <v>123390.56</v>
      </c>
      <c r="D8" s="3">
        <v>444444.54322789999</v>
      </c>
      <c r="E8" s="3">
        <v>466666.76649720001</v>
      </c>
      <c r="I8" s="3"/>
      <c r="J8" s="3"/>
    </row>
    <row r="9" spans="1:10" x14ac:dyDescent="0.35">
      <c r="B9" t="s">
        <v>3</v>
      </c>
      <c r="C9" s="3">
        <v>8808.65</v>
      </c>
      <c r="D9" s="3">
        <v>15525.4098096</v>
      </c>
      <c r="E9" s="3">
        <v>24810.6280272</v>
      </c>
      <c r="F9" s="19"/>
      <c r="G9" s="19"/>
    </row>
    <row r="10" spans="1:10" x14ac:dyDescent="0.35">
      <c r="B10" t="s">
        <v>4</v>
      </c>
      <c r="C10" s="3">
        <v>102.01</v>
      </c>
      <c r="D10" s="3">
        <v>10965.1446564</v>
      </c>
      <c r="E10" s="3">
        <v>15689.3353224</v>
      </c>
    </row>
    <row r="11" spans="1:10" x14ac:dyDescent="0.35">
      <c r="B11" t="s">
        <v>5</v>
      </c>
      <c r="C11" s="3">
        <v>0</v>
      </c>
      <c r="D11" s="3">
        <v>0</v>
      </c>
      <c r="E11" s="3">
        <v>0</v>
      </c>
    </row>
    <row r="12" spans="1:10" x14ac:dyDescent="0.35">
      <c r="B12" t="s">
        <v>6</v>
      </c>
      <c r="C12" s="3">
        <v>0</v>
      </c>
      <c r="D12" s="3">
        <v>0</v>
      </c>
      <c r="E12" s="3">
        <v>0</v>
      </c>
    </row>
    <row r="13" spans="1:10" x14ac:dyDescent="0.35">
      <c r="B13" t="s">
        <v>7</v>
      </c>
      <c r="C13" s="3">
        <v>0</v>
      </c>
      <c r="D13" s="3">
        <v>0</v>
      </c>
      <c r="E13" s="3">
        <v>0</v>
      </c>
    </row>
    <row r="14" spans="1:10" x14ac:dyDescent="0.35">
      <c r="B14" t="s">
        <v>8</v>
      </c>
      <c r="C14" s="3">
        <v>0</v>
      </c>
      <c r="D14" s="3">
        <v>0</v>
      </c>
      <c r="E14" s="3">
        <v>0</v>
      </c>
      <c r="G14" s="6"/>
    </row>
    <row r="15" spans="1:10" x14ac:dyDescent="0.35">
      <c r="B15" t="s">
        <v>9</v>
      </c>
      <c r="C15" s="3">
        <v>10926.59</v>
      </c>
      <c r="D15" s="3">
        <v>26163.208309900001</v>
      </c>
      <c r="E15" s="3">
        <v>26738.798892700001</v>
      </c>
    </row>
    <row r="16" spans="1:10" x14ac:dyDescent="0.35">
      <c r="B16" t="s">
        <v>10</v>
      </c>
      <c r="C16" s="3">
        <v>0</v>
      </c>
      <c r="D16" s="3">
        <v>0</v>
      </c>
      <c r="E16" s="3">
        <v>0</v>
      </c>
    </row>
    <row r="17" spans="2:7" x14ac:dyDescent="0.35">
      <c r="B17" t="s">
        <v>11</v>
      </c>
      <c r="C17" s="3">
        <v>0</v>
      </c>
      <c r="D17" s="3">
        <v>0</v>
      </c>
      <c r="E17" s="3">
        <v>0</v>
      </c>
    </row>
    <row r="18" spans="2:7" x14ac:dyDescent="0.35">
      <c r="B18" t="s">
        <v>12</v>
      </c>
      <c r="C18" s="3">
        <v>0</v>
      </c>
      <c r="D18" s="3">
        <v>0</v>
      </c>
      <c r="E18" s="3">
        <v>0</v>
      </c>
    </row>
    <row r="19" spans="2:7" ht="15" thickBot="1" x14ac:dyDescent="0.4">
      <c r="B19" t="s">
        <v>13</v>
      </c>
      <c r="C19" s="5">
        <f>SUM(C8:C18)</f>
        <v>143227.81</v>
      </c>
      <c r="D19" s="5">
        <f t="shared" ref="D19:E19" si="0">SUM(D8:D18)</f>
        <v>497098.30600380001</v>
      </c>
      <c r="E19" s="5">
        <f t="shared" si="0"/>
        <v>533905.52873949998</v>
      </c>
      <c r="G19" s="6"/>
    </row>
    <row r="20" spans="2:7" ht="15" thickTop="1" x14ac:dyDescent="0.35"/>
    <row r="21" spans="2:7" x14ac:dyDescent="0.35">
      <c r="G21" s="1">
        <v>2024</v>
      </c>
    </row>
    <row r="22" spans="2:7" x14ac:dyDescent="0.35">
      <c r="C22" s="2">
        <v>2022</v>
      </c>
      <c r="D22" s="2">
        <v>2023</v>
      </c>
      <c r="E22" s="2">
        <v>2024</v>
      </c>
      <c r="G22" s="2" t="s">
        <v>23</v>
      </c>
    </row>
    <row r="23" spans="2:7" x14ac:dyDescent="0.35">
      <c r="B23" t="s">
        <v>14</v>
      </c>
      <c r="C23" s="6">
        <f>C8</f>
        <v>123390.56</v>
      </c>
      <c r="D23" s="6">
        <f>+D8-I8</f>
        <v>444444.54322789999</v>
      </c>
      <c r="E23" s="6">
        <f>+E8-J8</f>
        <v>466666.76649720001</v>
      </c>
      <c r="F23" t="s">
        <v>33</v>
      </c>
      <c r="G23" s="6">
        <f>E23-C23</f>
        <v>343276.20649720001</v>
      </c>
    </row>
    <row r="24" spans="2:7" x14ac:dyDescent="0.35">
      <c r="B24" t="s">
        <v>17</v>
      </c>
      <c r="C24" s="3">
        <v>0</v>
      </c>
      <c r="D24" s="6">
        <f>I8</f>
        <v>0</v>
      </c>
      <c r="E24" s="6">
        <f>J8</f>
        <v>0</v>
      </c>
      <c r="G24" s="6">
        <f>E24-C24</f>
        <v>0</v>
      </c>
    </row>
    <row r="25" spans="2:7" x14ac:dyDescent="0.35">
      <c r="B25" t="s">
        <v>31</v>
      </c>
      <c r="C25" s="3">
        <f>SUM(C9:C18)</f>
        <v>19837.25</v>
      </c>
      <c r="D25" s="3">
        <f t="shared" ref="D25:E25" si="1">SUM(D9:D18)</f>
        <v>52653.762775900002</v>
      </c>
      <c r="E25" s="3">
        <f t="shared" si="1"/>
        <v>67238.762242299999</v>
      </c>
      <c r="F25" t="s">
        <v>33</v>
      </c>
      <c r="G25" s="6">
        <f>E25-C25</f>
        <v>47401.512242299999</v>
      </c>
    </row>
    <row r="26" spans="2:7" ht="15" thickBot="1" x14ac:dyDescent="0.4">
      <c r="C26" s="8">
        <f>SUM(C23:C25)</f>
        <v>143227.81</v>
      </c>
      <c r="D26" s="8">
        <f t="shared" ref="D26:E26" si="2">SUM(D23:D25)</f>
        <v>497098.30600380001</v>
      </c>
      <c r="E26" s="8">
        <f t="shared" si="2"/>
        <v>533905.52873949998</v>
      </c>
      <c r="F26" t="s">
        <v>33</v>
      </c>
      <c r="G26" s="8">
        <f>SUM(G23:G25)</f>
        <v>390677.71873950004</v>
      </c>
    </row>
    <row r="27" spans="2:7" ht="15" thickTop="1" x14ac:dyDescent="0.3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2F85F-CED5-4DA2-9425-D1D08E15FCAC}">
  <dimension ref="A1:J27"/>
  <sheetViews>
    <sheetView zoomScale="130" zoomScaleNormal="130" workbookViewId="0">
      <selection activeCell="D4" sqref="D4"/>
    </sheetView>
  </sheetViews>
  <sheetFormatPr defaultRowHeight="14.5" x14ac:dyDescent="0.35"/>
  <cols>
    <col min="1" max="1" width="8.7265625" style="4"/>
    <col min="2" max="2" width="33.26953125" bestFit="1" customWidth="1"/>
    <col min="3" max="5" width="13.26953125" bestFit="1" customWidth="1"/>
    <col min="6" max="6" width="10.36328125" bestFit="1" customWidth="1"/>
    <col min="7" max="7" width="10.1796875" bestFit="1" customWidth="1"/>
    <col min="9" max="9" width="11.1796875" bestFit="1" customWidth="1"/>
    <col min="10" max="10" width="12.26953125" bestFit="1" customWidth="1"/>
  </cols>
  <sheetData>
    <row r="1" spans="1:10" ht="18.5" x14ac:dyDescent="0.45">
      <c r="A1" s="10" t="s">
        <v>20</v>
      </c>
    </row>
    <row r="2" spans="1:10" ht="18.5" x14ac:dyDescent="0.45">
      <c r="A2" s="10" t="s">
        <v>29</v>
      </c>
    </row>
    <row r="4" spans="1:10" x14ac:dyDescent="0.35">
      <c r="A4" s="9" t="s">
        <v>30</v>
      </c>
      <c r="H4" s="7" t="s">
        <v>16</v>
      </c>
    </row>
    <row r="6" spans="1:10" x14ac:dyDescent="0.35">
      <c r="C6" s="1">
        <v>2022</v>
      </c>
      <c r="D6" s="1">
        <v>2023</v>
      </c>
      <c r="E6" s="1">
        <v>2024</v>
      </c>
      <c r="I6" s="1">
        <v>2023</v>
      </c>
      <c r="J6" s="1">
        <v>2024</v>
      </c>
    </row>
    <row r="7" spans="1:10" x14ac:dyDescent="0.35">
      <c r="C7" s="2" t="s">
        <v>0</v>
      </c>
      <c r="D7" s="2" t="s">
        <v>1</v>
      </c>
      <c r="E7" s="2" t="s">
        <v>1</v>
      </c>
      <c r="I7" s="2" t="s">
        <v>15</v>
      </c>
      <c r="J7" s="2" t="s">
        <v>15</v>
      </c>
    </row>
    <row r="8" spans="1:10" x14ac:dyDescent="0.35">
      <c r="B8" t="s">
        <v>2</v>
      </c>
      <c r="C8" s="3">
        <v>1531430.8</v>
      </c>
      <c r="D8" s="3">
        <v>1672795.9878745</v>
      </c>
      <c r="E8" s="3">
        <v>2155743.2034160998</v>
      </c>
      <c r="I8" s="3">
        <v>149419.72464532751</v>
      </c>
      <c r="J8" s="3">
        <v>465508.945721358</v>
      </c>
    </row>
    <row r="9" spans="1:10" x14ac:dyDescent="0.35">
      <c r="B9" t="s">
        <v>3</v>
      </c>
      <c r="C9" s="3">
        <v>20729.27</v>
      </c>
      <c r="D9" s="3">
        <v>29907.171931199999</v>
      </c>
      <c r="E9" s="3">
        <v>47793.631679999999</v>
      </c>
      <c r="F9" s="19"/>
      <c r="G9" s="19"/>
    </row>
    <row r="10" spans="1:10" x14ac:dyDescent="0.35">
      <c r="B10" t="s">
        <v>4</v>
      </c>
      <c r="C10" s="3">
        <v>16551.53</v>
      </c>
      <c r="D10" s="3">
        <v>39474.520764000001</v>
      </c>
      <c r="E10" s="3">
        <v>56481.607162799999</v>
      </c>
    </row>
    <row r="11" spans="1:10" x14ac:dyDescent="0.35">
      <c r="B11" t="s">
        <v>5</v>
      </c>
      <c r="C11" s="3">
        <v>0</v>
      </c>
      <c r="D11" s="3">
        <v>0</v>
      </c>
      <c r="E11" s="3">
        <v>0</v>
      </c>
    </row>
    <row r="12" spans="1:10" x14ac:dyDescent="0.35">
      <c r="B12" t="s">
        <v>6</v>
      </c>
      <c r="C12" s="3">
        <v>0</v>
      </c>
      <c r="D12" s="3">
        <v>0</v>
      </c>
      <c r="E12" s="3">
        <v>0</v>
      </c>
    </row>
    <row r="13" spans="1:10" x14ac:dyDescent="0.35">
      <c r="B13" t="s">
        <v>7</v>
      </c>
      <c r="C13" s="3">
        <v>0</v>
      </c>
      <c r="D13" s="3">
        <v>0</v>
      </c>
      <c r="E13" s="3">
        <v>0</v>
      </c>
    </row>
    <row r="14" spans="1:10" x14ac:dyDescent="0.35">
      <c r="B14" t="s">
        <v>8</v>
      </c>
      <c r="C14" s="3">
        <v>199216.6</v>
      </c>
      <c r="D14" s="3">
        <v>218400</v>
      </c>
      <c r="E14" s="3">
        <v>223204.8</v>
      </c>
      <c r="G14" s="6"/>
    </row>
    <row r="15" spans="1:10" x14ac:dyDescent="0.35">
      <c r="B15" t="s">
        <v>9</v>
      </c>
      <c r="C15" s="3">
        <v>134588.71</v>
      </c>
      <c r="D15" s="3">
        <v>212668.93645099999</v>
      </c>
      <c r="E15" s="3">
        <v>217347.65305250001</v>
      </c>
    </row>
    <row r="16" spans="1:10" x14ac:dyDescent="0.35">
      <c r="B16" t="s">
        <v>10</v>
      </c>
      <c r="C16" s="3">
        <v>34073.71</v>
      </c>
      <c r="D16" s="3">
        <v>66882.12</v>
      </c>
      <c r="E16" s="3">
        <v>68353.526639999996</v>
      </c>
    </row>
    <row r="17" spans="2:7" x14ac:dyDescent="0.35">
      <c r="B17" t="s">
        <v>11</v>
      </c>
      <c r="C17" s="3">
        <v>0</v>
      </c>
      <c r="D17" s="3">
        <v>0</v>
      </c>
      <c r="E17" s="3">
        <v>0</v>
      </c>
    </row>
    <row r="18" spans="2:7" x14ac:dyDescent="0.35">
      <c r="B18" t="s">
        <v>12</v>
      </c>
      <c r="C18" s="3">
        <v>22534.5</v>
      </c>
      <c r="D18" s="3">
        <v>40000</v>
      </c>
      <c r="E18" s="3">
        <v>40880</v>
      </c>
    </row>
    <row r="19" spans="2:7" ht="15" thickBot="1" x14ac:dyDescent="0.4">
      <c r="B19" t="s">
        <v>13</v>
      </c>
      <c r="C19" s="5">
        <f>SUM(C8:C18)</f>
        <v>1959125.12</v>
      </c>
      <c r="D19" s="5">
        <f t="shared" ref="D19:E19" si="0">SUM(D8:D18)</f>
        <v>2280128.7370207002</v>
      </c>
      <c r="E19" s="5">
        <f t="shared" si="0"/>
        <v>2809804.4219513997</v>
      </c>
      <c r="G19" s="6"/>
    </row>
    <row r="20" spans="2:7" ht="15" thickTop="1" x14ac:dyDescent="0.35"/>
    <row r="21" spans="2:7" x14ac:dyDescent="0.35">
      <c r="G21" s="1">
        <v>2024</v>
      </c>
    </row>
    <row r="22" spans="2:7" x14ac:dyDescent="0.35">
      <c r="C22" s="2">
        <v>2022</v>
      </c>
      <c r="D22" s="2">
        <v>2023</v>
      </c>
      <c r="E22" s="2">
        <v>2024</v>
      </c>
      <c r="G22" s="2" t="s">
        <v>23</v>
      </c>
    </row>
    <row r="23" spans="2:7" x14ac:dyDescent="0.35">
      <c r="B23" t="s">
        <v>14</v>
      </c>
      <c r="C23" s="6">
        <f>C8</f>
        <v>1531430.8</v>
      </c>
      <c r="D23" s="6">
        <f>+D8-I8</f>
        <v>1523376.2632291724</v>
      </c>
      <c r="E23" s="6">
        <f>+E8-J8</f>
        <v>1690234.2576947417</v>
      </c>
      <c r="G23" s="6">
        <f>E23-C23</f>
        <v>158803.45769474166</v>
      </c>
    </row>
    <row r="24" spans="2:7" x14ac:dyDescent="0.35">
      <c r="B24" t="s">
        <v>17</v>
      </c>
      <c r="C24" s="3">
        <v>0</v>
      </c>
      <c r="D24" s="6">
        <f>I8</f>
        <v>149419.72464532751</v>
      </c>
      <c r="E24" s="6">
        <f>J8</f>
        <v>465508.945721358</v>
      </c>
      <c r="G24" s="6">
        <f>E24-C24</f>
        <v>465508.945721358</v>
      </c>
    </row>
    <row r="25" spans="2:7" x14ac:dyDescent="0.35">
      <c r="B25" t="s">
        <v>31</v>
      </c>
      <c r="C25" s="3">
        <f>SUM(C9:C18)</f>
        <v>427694.32</v>
      </c>
      <c r="D25" s="3">
        <f t="shared" ref="D25:E25" si="1">SUM(D9:D18)</f>
        <v>607332.74914620002</v>
      </c>
      <c r="E25" s="3">
        <f t="shared" si="1"/>
        <v>654061.21853529988</v>
      </c>
      <c r="G25" s="6">
        <f>E25-C25</f>
        <v>226366.89853529987</v>
      </c>
    </row>
    <row r="26" spans="2:7" ht="15" thickBot="1" x14ac:dyDescent="0.4">
      <c r="C26" s="8">
        <f>SUM(C23:C25)</f>
        <v>1959125.12</v>
      </c>
      <c r="D26" s="8">
        <f t="shared" ref="D26:E26" si="2">SUM(D23:D25)</f>
        <v>2280128.7370207002</v>
      </c>
      <c r="E26" s="8">
        <f t="shared" si="2"/>
        <v>2809804.4219513997</v>
      </c>
      <c r="G26" s="8">
        <f>SUM(G23:G25)</f>
        <v>850679.30195139954</v>
      </c>
    </row>
    <row r="27" spans="2:7" ht="15" thickTop="1" x14ac:dyDescent="0.3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97099-CE9B-4C57-BDC9-8D67DF364082}">
  <dimension ref="A1:J37"/>
  <sheetViews>
    <sheetView topLeftCell="A15" zoomScale="130" zoomScaleNormal="130" workbookViewId="0">
      <selection activeCell="I8" sqref="I8:J8"/>
    </sheetView>
  </sheetViews>
  <sheetFormatPr defaultRowHeight="14.5" x14ac:dyDescent="0.35"/>
  <cols>
    <col min="1" max="1" width="8.7265625" style="4"/>
    <col min="2" max="2" width="33.26953125" bestFit="1" customWidth="1"/>
    <col min="3" max="5" width="13.26953125" bestFit="1" customWidth="1"/>
    <col min="7" max="7" width="10.1796875" bestFit="1" customWidth="1"/>
    <col min="9" max="9" width="11.1796875" bestFit="1" customWidth="1"/>
    <col min="10" max="10" width="12.26953125" bestFit="1" customWidth="1"/>
  </cols>
  <sheetData>
    <row r="1" spans="1:10" ht="18.5" x14ac:dyDescent="0.45">
      <c r="A1" s="10" t="s">
        <v>20</v>
      </c>
    </row>
    <row r="2" spans="1:10" ht="18.5" x14ac:dyDescent="0.45">
      <c r="A2" s="10" t="s">
        <v>28</v>
      </c>
    </row>
    <row r="4" spans="1:10" x14ac:dyDescent="0.35">
      <c r="A4" s="9" t="s">
        <v>18</v>
      </c>
      <c r="H4" s="7" t="s">
        <v>16</v>
      </c>
    </row>
    <row r="6" spans="1:10" x14ac:dyDescent="0.35">
      <c r="C6" s="1">
        <v>2022</v>
      </c>
      <c r="D6" s="1">
        <v>2023</v>
      </c>
      <c r="E6" s="1">
        <v>2024</v>
      </c>
      <c r="I6" s="1">
        <v>2023</v>
      </c>
      <c r="J6" s="1">
        <v>2024</v>
      </c>
    </row>
    <row r="7" spans="1:10" x14ac:dyDescent="0.35">
      <c r="C7" s="2" t="s">
        <v>0</v>
      </c>
      <c r="D7" s="2" t="s">
        <v>1</v>
      </c>
      <c r="E7" s="2" t="s">
        <v>1</v>
      </c>
      <c r="I7" s="2" t="s">
        <v>15</v>
      </c>
      <c r="J7" s="2" t="s">
        <v>15</v>
      </c>
    </row>
    <row r="8" spans="1:10" x14ac:dyDescent="0.35">
      <c r="B8" t="s">
        <v>2</v>
      </c>
      <c r="C8" s="3">
        <v>8945017.0499999989</v>
      </c>
      <c r="D8" s="3">
        <v>8831388.3883616999</v>
      </c>
      <c r="E8" s="3">
        <v>9265308.8302596994</v>
      </c>
      <c r="I8" s="3"/>
      <c r="J8" s="3"/>
    </row>
    <row r="9" spans="1:10" x14ac:dyDescent="0.35">
      <c r="B9" t="s">
        <v>3</v>
      </c>
      <c r="C9" s="3">
        <v>79605.799999999988</v>
      </c>
      <c r="D9" s="3">
        <v>69365.005714399987</v>
      </c>
      <c r="E9" s="3">
        <v>70891.035839200005</v>
      </c>
    </row>
    <row r="10" spans="1:10" x14ac:dyDescent="0.35">
      <c r="B10" t="s">
        <v>4</v>
      </c>
      <c r="C10" s="3">
        <v>151939.35999999999</v>
      </c>
      <c r="D10" s="3">
        <v>150256.5</v>
      </c>
      <c r="E10" s="3">
        <v>153562.14300000001</v>
      </c>
    </row>
    <row r="11" spans="1:10" x14ac:dyDescent="0.35">
      <c r="B11" t="s">
        <v>5</v>
      </c>
      <c r="C11" s="3">
        <v>0</v>
      </c>
      <c r="D11" s="3">
        <v>0</v>
      </c>
      <c r="E11" s="3">
        <v>0</v>
      </c>
    </row>
    <row r="12" spans="1:10" x14ac:dyDescent="0.35">
      <c r="B12" t="s">
        <v>6</v>
      </c>
      <c r="C12" s="3">
        <v>142596.66</v>
      </c>
      <c r="D12" s="3">
        <v>159962.19999960001</v>
      </c>
      <c r="E12" s="3">
        <v>163481.36839920003</v>
      </c>
    </row>
    <row r="13" spans="1:10" x14ac:dyDescent="0.35">
      <c r="B13" t="s">
        <v>7</v>
      </c>
      <c r="C13" s="3">
        <v>9949.3799999999992</v>
      </c>
      <c r="D13" s="3">
        <v>70605.999999599982</v>
      </c>
      <c r="E13" s="3">
        <v>72159.331999200003</v>
      </c>
    </row>
    <row r="14" spans="1:10" x14ac:dyDescent="0.35">
      <c r="B14" t="s">
        <v>8</v>
      </c>
      <c r="C14" s="3">
        <v>1170001.6100000001</v>
      </c>
      <c r="D14" s="3">
        <v>1297303.8943238999</v>
      </c>
      <c r="E14" s="3">
        <v>1425844.5799984001</v>
      </c>
      <c r="G14" s="6"/>
    </row>
    <row r="15" spans="1:10" x14ac:dyDescent="0.35">
      <c r="B15" t="s">
        <v>9</v>
      </c>
      <c r="C15" s="3">
        <v>140.35</v>
      </c>
      <c r="D15" s="3">
        <v>0</v>
      </c>
      <c r="E15" s="3">
        <v>0</v>
      </c>
    </row>
    <row r="16" spans="1:10" x14ac:dyDescent="0.35">
      <c r="B16" t="s">
        <v>10</v>
      </c>
      <c r="C16" s="3">
        <v>226207.75</v>
      </c>
      <c r="D16" s="3">
        <v>185498.21999999997</v>
      </c>
      <c r="E16" s="3">
        <v>189579.18084000002</v>
      </c>
    </row>
    <row r="17" spans="2:7" x14ac:dyDescent="0.35">
      <c r="B17" t="s">
        <v>11</v>
      </c>
      <c r="C17" s="3">
        <v>0</v>
      </c>
      <c r="D17" s="3">
        <v>0</v>
      </c>
      <c r="E17" s="3">
        <v>0</v>
      </c>
    </row>
    <row r="18" spans="2:7" x14ac:dyDescent="0.35">
      <c r="B18" t="s">
        <v>12</v>
      </c>
      <c r="C18" s="3">
        <v>1110744.8900000001</v>
      </c>
      <c r="D18" s="3">
        <v>932116.7516004002</v>
      </c>
      <c r="E18" s="3">
        <v>952623.32013599994</v>
      </c>
    </row>
    <row r="19" spans="2:7" ht="15" thickBot="1" x14ac:dyDescent="0.4">
      <c r="B19" t="s">
        <v>13</v>
      </c>
      <c r="C19" s="5">
        <f>SUM(C8:C18)</f>
        <v>11836202.85</v>
      </c>
      <c r="D19" s="5">
        <f t="shared" ref="D19:E19" si="0">SUM(D8:D18)</f>
        <v>11696496.9599996</v>
      </c>
      <c r="E19" s="5">
        <f t="shared" si="0"/>
        <v>12293449.790471697</v>
      </c>
      <c r="G19" s="6"/>
    </row>
    <row r="20" spans="2:7" ht="15" thickTop="1" x14ac:dyDescent="0.35"/>
    <row r="21" spans="2:7" x14ac:dyDescent="0.35">
      <c r="G21" s="1">
        <v>2024</v>
      </c>
    </row>
    <row r="22" spans="2:7" x14ac:dyDescent="0.35">
      <c r="C22" s="2">
        <v>2022</v>
      </c>
      <c r="D22" s="2">
        <v>2023</v>
      </c>
      <c r="E22" s="2">
        <v>2024</v>
      </c>
      <c r="G22" s="2" t="s">
        <v>23</v>
      </c>
    </row>
    <row r="23" spans="2:7" x14ac:dyDescent="0.35">
      <c r="B23" t="s">
        <v>14</v>
      </c>
      <c r="C23" s="6">
        <f>C8</f>
        <v>8945017.0499999989</v>
      </c>
      <c r="D23" s="6">
        <f>+D8-I8</f>
        <v>8831388.3883616999</v>
      </c>
      <c r="E23" s="6">
        <f>+E8-J8</f>
        <v>9265308.8302596994</v>
      </c>
      <c r="G23" s="6">
        <f>E23-C23</f>
        <v>320291.78025970049</v>
      </c>
    </row>
    <row r="24" spans="2:7" x14ac:dyDescent="0.35">
      <c r="B24" t="s">
        <v>17</v>
      </c>
      <c r="C24" s="3">
        <v>0</v>
      </c>
      <c r="D24" s="6">
        <f>I8</f>
        <v>0</v>
      </c>
      <c r="E24" s="6">
        <f>J8</f>
        <v>0</v>
      </c>
      <c r="G24" s="6">
        <f>E24-C24</f>
        <v>0</v>
      </c>
    </row>
    <row r="25" spans="2:7" x14ac:dyDescent="0.35">
      <c r="B25" t="s">
        <v>31</v>
      </c>
      <c r="C25" s="3">
        <f>SUM(C9:C18)</f>
        <v>2891185.8000000003</v>
      </c>
      <c r="D25" s="3">
        <f t="shared" ref="D25:E25" si="1">SUM(D9:D18)</f>
        <v>2865108.5716379001</v>
      </c>
      <c r="E25" s="3">
        <f t="shared" si="1"/>
        <v>3028140.9602120002</v>
      </c>
      <c r="G25" s="6">
        <f>E25-C25</f>
        <v>136955.1602119999</v>
      </c>
    </row>
    <row r="26" spans="2:7" ht="15" thickBot="1" x14ac:dyDescent="0.4">
      <c r="C26" s="8">
        <f>SUM(C23:C25)</f>
        <v>11836202.85</v>
      </c>
      <c r="D26" s="8">
        <f>SUM(D23:D25)</f>
        <v>11696496.9599996</v>
      </c>
      <c r="E26" s="8">
        <f>SUM(E23:E25)</f>
        <v>12293449.790471699</v>
      </c>
      <c r="G26" s="8">
        <f>SUM(G23:G25)</f>
        <v>457246.94047170039</v>
      </c>
    </row>
    <row r="27" spans="2:7" ht="15" thickTop="1" x14ac:dyDescent="0.35"/>
    <row r="30" spans="2:7" x14ac:dyDescent="0.35">
      <c r="C30" s="3"/>
      <c r="D30" s="3"/>
      <c r="E30" s="3"/>
    </row>
    <row r="31" spans="2:7" x14ac:dyDescent="0.35">
      <c r="C31" s="3"/>
      <c r="D31" s="3"/>
      <c r="E31" s="3"/>
    </row>
    <row r="32" spans="2:7" x14ac:dyDescent="0.35">
      <c r="C32" s="3"/>
      <c r="D32" s="3"/>
      <c r="E32" s="3"/>
    </row>
    <row r="33" spans="3:5" x14ac:dyDescent="0.35">
      <c r="C33" s="3"/>
      <c r="D33" s="3"/>
      <c r="E33" s="3"/>
    </row>
    <row r="34" spans="3:5" x14ac:dyDescent="0.35">
      <c r="C34" s="3"/>
      <c r="D34" s="3"/>
      <c r="E34" s="3"/>
    </row>
    <row r="36" spans="3:5" x14ac:dyDescent="0.35">
      <c r="C36" s="6"/>
      <c r="E36" s="6"/>
    </row>
    <row r="37" spans="3:5" x14ac:dyDescent="0.35">
      <c r="C37" s="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BDE9E-F862-4584-841A-FC762E18D015}">
  <dimension ref="A1:J27"/>
  <sheetViews>
    <sheetView zoomScale="130" zoomScaleNormal="130" workbookViewId="0">
      <selection activeCell="B25" sqref="B25"/>
    </sheetView>
  </sheetViews>
  <sheetFormatPr defaultRowHeight="14.5" x14ac:dyDescent="0.35"/>
  <cols>
    <col min="1" max="1" width="9.1796875" style="4"/>
    <col min="2" max="2" width="33.26953125" bestFit="1" customWidth="1"/>
    <col min="3" max="5" width="13.26953125" bestFit="1" customWidth="1"/>
    <col min="6" max="6" width="10.36328125" bestFit="1" customWidth="1"/>
    <col min="7" max="7" width="10.1796875" bestFit="1" customWidth="1"/>
    <col min="9" max="9" width="11.1796875" bestFit="1" customWidth="1"/>
    <col min="10" max="10" width="12.26953125" bestFit="1" customWidth="1"/>
  </cols>
  <sheetData>
    <row r="1" spans="1:10" ht="18.5" x14ac:dyDescent="0.45">
      <c r="A1" s="10" t="s">
        <v>20</v>
      </c>
    </row>
    <row r="2" spans="1:10" ht="18.5" x14ac:dyDescent="0.45">
      <c r="A2" s="10" t="s">
        <v>19</v>
      </c>
    </row>
    <row r="4" spans="1:10" x14ac:dyDescent="0.35">
      <c r="A4" s="9" t="s">
        <v>18</v>
      </c>
      <c r="H4" s="7" t="s">
        <v>16</v>
      </c>
    </row>
    <row r="6" spans="1:10" x14ac:dyDescent="0.35">
      <c r="C6" s="1">
        <v>2022</v>
      </c>
      <c r="D6" s="1">
        <v>2023</v>
      </c>
      <c r="E6" s="1">
        <v>2024</v>
      </c>
      <c r="I6" s="1">
        <v>2023</v>
      </c>
      <c r="J6" s="1">
        <v>2024</v>
      </c>
    </row>
    <row r="7" spans="1:10" x14ac:dyDescent="0.35">
      <c r="C7" s="2" t="s">
        <v>0</v>
      </c>
      <c r="D7" s="2" t="s">
        <v>1</v>
      </c>
      <c r="E7" s="2" t="s">
        <v>1</v>
      </c>
      <c r="I7" s="2" t="s">
        <v>15</v>
      </c>
      <c r="J7" s="2" t="s">
        <v>15</v>
      </c>
    </row>
    <row r="8" spans="1:10" x14ac:dyDescent="0.35">
      <c r="B8" t="s">
        <v>2</v>
      </c>
      <c r="C8" s="3">
        <v>1523602.95</v>
      </c>
      <c r="D8" s="3">
        <v>1449387.2331483997</v>
      </c>
      <c r="E8" s="3">
        <v>1887342.1719628999</v>
      </c>
      <c r="I8" s="3">
        <f>47095.6459930425</f>
        <v>47095.645993042497</v>
      </c>
      <c r="J8" s="3">
        <f>296702.569756168</f>
        <v>296702.569756168</v>
      </c>
    </row>
    <row r="9" spans="1:10" x14ac:dyDescent="0.35">
      <c r="A9" s="4">
        <v>921</v>
      </c>
      <c r="B9" t="s">
        <v>3</v>
      </c>
      <c r="C9" s="3">
        <v>36922.379999999997</v>
      </c>
      <c r="D9" s="3">
        <v>27355</v>
      </c>
      <c r="E9" s="3">
        <v>49956.809999599987</v>
      </c>
      <c r="F9" s="19"/>
    </row>
    <row r="10" spans="1:10" x14ac:dyDescent="0.35">
      <c r="A10" s="4">
        <v>921</v>
      </c>
      <c r="B10" t="s">
        <v>4</v>
      </c>
      <c r="C10" s="3">
        <v>16086.480000000003</v>
      </c>
      <c r="D10" s="3">
        <v>54499.999999999985</v>
      </c>
      <c r="E10" s="3">
        <v>55698.999999999993</v>
      </c>
    </row>
    <row r="11" spans="1:10" x14ac:dyDescent="0.35">
      <c r="B11" t="s">
        <v>5</v>
      </c>
      <c r="C11" s="3">
        <v>0</v>
      </c>
      <c r="D11" s="3">
        <v>0</v>
      </c>
      <c r="E11" s="3">
        <v>0</v>
      </c>
    </row>
    <row r="12" spans="1:10" x14ac:dyDescent="0.35">
      <c r="A12" s="4">
        <v>921</v>
      </c>
      <c r="B12" t="s">
        <v>6</v>
      </c>
      <c r="C12" s="3">
        <v>227</v>
      </c>
      <c r="D12" s="3">
        <v>0</v>
      </c>
      <c r="E12" s="3">
        <v>0</v>
      </c>
    </row>
    <row r="13" spans="1:10" x14ac:dyDescent="0.35">
      <c r="B13" t="s">
        <v>7</v>
      </c>
      <c r="C13" s="3">
        <v>0</v>
      </c>
      <c r="D13" s="3">
        <v>0</v>
      </c>
      <c r="E13" s="3">
        <v>0</v>
      </c>
    </row>
    <row r="14" spans="1:10" x14ac:dyDescent="0.35">
      <c r="A14" s="4">
        <v>921</v>
      </c>
      <c r="B14" t="s">
        <v>8</v>
      </c>
      <c r="C14" s="3">
        <v>876599.07</v>
      </c>
      <c r="D14" s="3">
        <v>282791.0000004</v>
      </c>
      <c r="E14" s="3">
        <v>289012.40200080001</v>
      </c>
      <c r="G14" s="6"/>
    </row>
    <row r="15" spans="1:10" x14ac:dyDescent="0.35">
      <c r="A15" s="4">
        <v>921</v>
      </c>
      <c r="B15" t="s">
        <v>9</v>
      </c>
      <c r="C15" s="3">
        <v>102.53</v>
      </c>
      <c r="D15" s="3">
        <v>0</v>
      </c>
      <c r="E15" s="3">
        <v>0</v>
      </c>
    </row>
    <row r="16" spans="1:10" x14ac:dyDescent="0.35">
      <c r="A16" s="4">
        <v>921</v>
      </c>
      <c r="B16" t="s">
        <v>10</v>
      </c>
      <c r="C16" s="3">
        <v>1585.1399999999999</v>
      </c>
      <c r="D16" s="3">
        <v>1000.0000000000001</v>
      </c>
      <c r="E16" s="3">
        <v>1022.0000000000001</v>
      </c>
    </row>
    <row r="17" spans="1:7" x14ac:dyDescent="0.35">
      <c r="B17" t="s">
        <v>11</v>
      </c>
      <c r="C17" s="3">
        <v>0</v>
      </c>
      <c r="D17" s="3">
        <v>0</v>
      </c>
      <c r="E17" s="3">
        <v>0</v>
      </c>
    </row>
    <row r="18" spans="1:7" x14ac:dyDescent="0.35">
      <c r="A18" s="4">
        <v>921</v>
      </c>
      <c r="B18" t="s">
        <v>12</v>
      </c>
      <c r="C18" s="3">
        <v>701506</v>
      </c>
      <c r="D18" s="3">
        <v>702638.65511669987</v>
      </c>
      <c r="E18" s="3">
        <v>718096.70552949992</v>
      </c>
    </row>
    <row r="19" spans="1:7" ht="15" thickBot="1" x14ac:dyDescent="0.4">
      <c r="B19" t="s">
        <v>13</v>
      </c>
      <c r="C19" s="5">
        <f>SUM(C8:C18)</f>
        <v>3156631.55</v>
      </c>
      <c r="D19" s="5">
        <f t="shared" ref="D19:E19" si="0">SUM(D8:D18)</f>
        <v>2517671.8882654998</v>
      </c>
      <c r="E19" s="5">
        <f t="shared" si="0"/>
        <v>3001129.0894927997</v>
      </c>
      <c r="G19" s="6"/>
    </row>
    <row r="20" spans="1:7" ht="15" thickTop="1" x14ac:dyDescent="0.35"/>
    <row r="21" spans="1:7" x14ac:dyDescent="0.35">
      <c r="G21" s="1">
        <v>2024</v>
      </c>
    </row>
    <row r="22" spans="1:7" x14ac:dyDescent="0.35">
      <c r="C22" s="2">
        <v>2022</v>
      </c>
      <c r="D22" s="2">
        <v>2023</v>
      </c>
      <c r="E22" s="2">
        <v>2024</v>
      </c>
      <c r="G22" s="2" t="s">
        <v>23</v>
      </c>
    </row>
    <row r="23" spans="1:7" x14ac:dyDescent="0.35">
      <c r="B23" t="s">
        <v>14</v>
      </c>
      <c r="C23" s="6">
        <f>C8</f>
        <v>1523602.95</v>
      </c>
      <c r="D23" s="6">
        <f>+D8-I8</f>
        <v>1402291.5871553572</v>
      </c>
      <c r="E23" s="6">
        <f>+E8-J8</f>
        <v>1590639.6022067319</v>
      </c>
      <c r="G23" s="6">
        <f>E23-C23</f>
        <v>67036.65220673196</v>
      </c>
    </row>
    <row r="24" spans="1:7" x14ac:dyDescent="0.35">
      <c r="B24" t="s">
        <v>17</v>
      </c>
      <c r="C24" s="3">
        <v>0</v>
      </c>
      <c r="D24" s="6">
        <f>I8</f>
        <v>47095.645993042497</v>
      </c>
      <c r="E24" s="6">
        <f>J8</f>
        <v>296702.569756168</v>
      </c>
      <c r="G24" s="6">
        <f>E24-C24</f>
        <v>296702.569756168</v>
      </c>
    </row>
    <row r="25" spans="1:7" x14ac:dyDescent="0.35">
      <c r="B25" t="s">
        <v>31</v>
      </c>
      <c r="C25" s="3">
        <f>SUM(C9:C18)</f>
        <v>1633028.6</v>
      </c>
      <c r="D25" s="3">
        <f t="shared" ref="D25:E25" si="1">SUM(D9:D18)</f>
        <v>1068284.6551170999</v>
      </c>
      <c r="E25" s="3">
        <f t="shared" si="1"/>
        <v>1113786.9175298999</v>
      </c>
      <c r="G25" s="6">
        <f>E25-C25</f>
        <v>-519241.68247010023</v>
      </c>
    </row>
    <row r="26" spans="1:7" ht="15" thickBot="1" x14ac:dyDescent="0.4">
      <c r="C26" s="8">
        <f>SUM(C23:C25)</f>
        <v>3156631.55</v>
      </c>
      <c r="D26" s="8">
        <f t="shared" ref="D26:E26" si="2">SUM(D23:D25)</f>
        <v>2517671.8882654998</v>
      </c>
      <c r="E26" s="8">
        <f t="shared" si="2"/>
        <v>3001129.0894927997</v>
      </c>
      <c r="G26" s="8">
        <f>SUM(G23:G25)</f>
        <v>-155502.46050720027</v>
      </c>
    </row>
    <row r="27" spans="1:7" ht="15" thickTop="1" x14ac:dyDescent="0.35"/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A0291-527A-4274-8FC4-84EEF4125FDF}">
  <sheetPr>
    <pageSetUpPr fitToPage="1"/>
  </sheetPr>
  <dimension ref="A1:J27"/>
  <sheetViews>
    <sheetView zoomScale="130" zoomScaleNormal="130" workbookViewId="0">
      <selection activeCell="D28" sqref="D28"/>
    </sheetView>
  </sheetViews>
  <sheetFormatPr defaultRowHeight="14.5" x14ac:dyDescent="0.35"/>
  <cols>
    <col min="1" max="1" width="9.1796875" style="4"/>
    <col min="2" max="2" width="33.26953125" bestFit="1" customWidth="1"/>
    <col min="3" max="5" width="13.26953125" bestFit="1" customWidth="1"/>
    <col min="7" max="7" width="11.1796875" bestFit="1" customWidth="1"/>
    <col min="9" max="9" width="11.1796875" bestFit="1" customWidth="1"/>
    <col min="10" max="10" width="12.26953125" bestFit="1" customWidth="1"/>
  </cols>
  <sheetData>
    <row r="1" spans="1:10" ht="18.5" x14ac:dyDescent="0.45">
      <c r="A1" s="10" t="s">
        <v>20</v>
      </c>
    </row>
    <row r="2" spans="1:10" ht="18.5" x14ac:dyDescent="0.45">
      <c r="A2" s="10" t="s">
        <v>21</v>
      </c>
    </row>
    <row r="4" spans="1:10" x14ac:dyDescent="0.35">
      <c r="A4" s="9" t="s">
        <v>18</v>
      </c>
      <c r="H4" s="7" t="s">
        <v>16</v>
      </c>
    </row>
    <row r="6" spans="1:10" x14ac:dyDescent="0.35">
      <c r="C6" s="1">
        <v>2022</v>
      </c>
      <c r="D6" s="1">
        <v>2023</v>
      </c>
      <c r="E6" s="1">
        <v>2024</v>
      </c>
      <c r="I6" s="1">
        <v>2023</v>
      </c>
      <c r="J6" s="1">
        <v>2024</v>
      </c>
    </row>
    <row r="7" spans="1:10" x14ac:dyDescent="0.35">
      <c r="C7" s="2" t="s">
        <v>0</v>
      </c>
      <c r="D7" s="2" t="s">
        <v>1</v>
      </c>
      <c r="E7" s="2" t="s">
        <v>1</v>
      </c>
      <c r="I7" s="2" t="s">
        <v>15</v>
      </c>
      <c r="J7" s="2" t="s">
        <v>15</v>
      </c>
    </row>
    <row r="8" spans="1:10" x14ac:dyDescent="0.35">
      <c r="B8" t="s">
        <v>2</v>
      </c>
      <c r="C8" s="3">
        <v>2040082.35</v>
      </c>
      <c r="D8" s="3">
        <v>2347697.0273484997</v>
      </c>
      <c r="E8" s="3">
        <v>3102241.2597284997</v>
      </c>
      <c r="I8" s="3">
        <f>47817.0544751393</f>
        <v>47817.054475139303</v>
      </c>
      <c r="J8" s="3">
        <f>452457.771781501</f>
        <v>452457.77178150101</v>
      </c>
    </row>
    <row r="9" spans="1:10" x14ac:dyDescent="0.35">
      <c r="A9" s="4">
        <v>921</v>
      </c>
      <c r="B9" t="s">
        <v>3</v>
      </c>
      <c r="C9" s="3">
        <v>185821.09</v>
      </c>
      <c r="D9" s="3">
        <v>169247.0000004</v>
      </c>
      <c r="E9" s="3">
        <v>259370.31738840006</v>
      </c>
    </row>
    <row r="10" spans="1:10" x14ac:dyDescent="0.35">
      <c r="A10" s="4">
        <v>921</v>
      </c>
      <c r="B10" t="s">
        <v>4</v>
      </c>
      <c r="C10" s="3">
        <v>22047.78</v>
      </c>
      <c r="D10" s="3">
        <v>52533.457199999983</v>
      </c>
      <c r="E10" s="3">
        <v>53689.193258399995</v>
      </c>
      <c r="J10" s="11"/>
    </row>
    <row r="11" spans="1:10" x14ac:dyDescent="0.35">
      <c r="B11" t="s">
        <v>5</v>
      </c>
      <c r="C11" s="3">
        <v>0</v>
      </c>
      <c r="D11" s="3">
        <v>0</v>
      </c>
      <c r="E11" s="3">
        <v>0</v>
      </c>
      <c r="J11" s="11"/>
    </row>
    <row r="12" spans="1:10" x14ac:dyDescent="0.35">
      <c r="B12" t="s">
        <v>6</v>
      </c>
      <c r="C12" s="3">
        <v>0</v>
      </c>
      <c r="D12" s="3">
        <v>0</v>
      </c>
      <c r="E12" s="3">
        <v>0</v>
      </c>
      <c r="J12" s="11"/>
    </row>
    <row r="13" spans="1:10" x14ac:dyDescent="0.35">
      <c r="B13" t="s">
        <v>7</v>
      </c>
      <c r="C13" s="3">
        <v>0</v>
      </c>
      <c r="D13" s="3">
        <v>0</v>
      </c>
      <c r="E13" s="3">
        <v>0</v>
      </c>
      <c r="J13" s="11"/>
    </row>
    <row r="14" spans="1:10" x14ac:dyDescent="0.35">
      <c r="A14" s="4">
        <v>921</v>
      </c>
      <c r="B14" t="s">
        <v>8</v>
      </c>
      <c r="C14" s="3">
        <v>288473.24000000005</v>
      </c>
      <c r="D14" s="3">
        <v>145157.79856080003</v>
      </c>
      <c r="E14" s="3">
        <v>148351.27012920001</v>
      </c>
      <c r="J14" s="11"/>
    </row>
    <row r="15" spans="1:10" x14ac:dyDescent="0.35">
      <c r="A15" s="4">
        <v>921</v>
      </c>
      <c r="B15" t="s">
        <v>9</v>
      </c>
      <c r="C15" s="3">
        <v>356.24</v>
      </c>
      <c r="D15" s="3">
        <v>6291.4319999999998</v>
      </c>
      <c r="E15" s="3">
        <v>6605.9018351999994</v>
      </c>
      <c r="J15" s="11"/>
    </row>
    <row r="16" spans="1:10" x14ac:dyDescent="0.35">
      <c r="A16" s="4">
        <v>921</v>
      </c>
      <c r="B16" t="s">
        <v>10</v>
      </c>
      <c r="C16" s="3">
        <v>19922.43</v>
      </c>
      <c r="D16" s="3">
        <v>20847.765959999993</v>
      </c>
      <c r="E16" s="3">
        <v>24984.317197199998</v>
      </c>
      <c r="J16" s="11"/>
    </row>
    <row r="17" spans="1:10" x14ac:dyDescent="0.35">
      <c r="A17" s="4">
        <v>925</v>
      </c>
      <c r="B17" t="s">
        <v>11</v>
      </c>
      <c r="C17" s="3">
        <v>0</v>
      </c>
      <c r="D17" s="3">
        <v>0</v>
      </c>
      <c r="E17" s="3">
        <v>0</v>
      </c>
      <c r="J17" s="11"/>
    </row>
    <row r="18" spans="1:10" x14ac:dyDescent="0.35">
      <c r="A18" s="4">
        <v>921</v>
      </c>
      <c r="B18" t="s">
        <v>12</v>
      </c>
      <c r="C18" s="3">
        <v>14037.99</v>
      </c>
      <c r="D18" s="3">
        <v>15734.289999999999</v>
      </c>
      <c r="E18" s="3">
        <v>16080.444379999992</v>
      </c>
      <c r="J18" s="11"/>
    </row>
    <row r="19" spans="1:10" ht="15" thickBot="1" x14ac:dyDescent="0.4">
      <c r="B19" t="s">
        <v>13</v>
      </c>
      <c r="C19" s="5">
        <f>SUM(C8:C18)</f>
        <v>2570741.1200000006</v>
      </c>
      <c r="D19" s="5">
        <f t="shared" ref="D19:E19" si="0">SUM(D8:D18)</f>
        <v>2757508.7710696999</v>
      </c>
      <c r="E19" s="5">
        <f t="shared" si="0"/>
        <v>3611322.7039168994</v>
      </c>
      <c r="J19" s="11"/>
    </row>
    <row r="20" spans="1:10" ht="15" thickTop="1" x14ac:dyDescent="0.35">
      <c r="J20" s="11"/>
    </row>
    <row r="21" spans="1:10" x14ac:dyDescent="0.35">
      <c r="G21" s="1">
        <v>2024</v>
      </c>
    </row>
    <row r="22" spans="1:10" x14ac:dyDescent="0.35">
      <c r="C22" s="2">
        <v>2022</v>
      </c>
      <c r="D22" s="2">
        <v>2023</v>
      </c>
      <c r="E22" s="2">
        <v>2024</v>
      </c>
      <c r="G22" s="2" t="s">
        <v>23</v>
      </c>
    </row>
    <row r="23" spans="1:10" x14ac:dyDescent="0.35">
      <c r="B23" t="s">
        <v>14</v>
      </c>
      <c r="C23" s="6">
        <f>C8</f>
        <v>2040082.35</v>
      </c>
      <c r="D23" s="6">
        <f>+D8-I8</f>
        <v>2299879.9728733604</v>
      </c>
      <c r="E23" s="6">
        <f>+E8-J8</f>
        <v>2649783.4879469988</v>
      </c>
      <c r="G23" s="6">
        <f>E23-C23</f>
        <v>609701.1379469987</v>
      </c>
    </row>
    <row r="24" spans="1:10" x14ac:dyDescent="0.35">
      <c r="B24" t="s">
        <v>17</v>
      </c>
      <c r="C24" s="3">
        <v>0</v>
      </c>
      <c r="D24" s="6">
        <f>I8</f>
        <v>47817.054475139303</v>
      </c>
      <c r="E24" s="6">
        <f>J8</f>
        <v>452457.77178150101</v>
      </c>
      <c r="G24" s="6">
        <f>E24-C24</f>
        <v>452457.77178150101</v>
      </c>
    </row>
    <row r="25" spans="1:10" x14ac:dyDescent="0.35">
      <c r="B25" t="s">
        <v>31</v>
      </c>
      <c r="C25" s="3">
        <f>SUM(C9:C18)</f>
        <v>530658.77</v>
      </c>
      <c r="D25" s="3">
        <f t="shared" ref="D25:E25" si="1">SUM(D9:D18)</f>
        <v>409811.74372119992</v>
      </c>
      <c r="E25" s="3">
        <f t="shared" si="1"/>
        <v>509081.44418840006</v>
      </c>
      <c r="G25" s="6">
        <f>E25-C25</f>
        <v>-21577.325811599963</v>
      </c>
    </row>
    <row r="26" spans="1:10" ht="15" thickBot="1" x14ac:dyDescent="0.4">
      <c r="C26" s="8">
        <f>SUM(C23:C25)</f>
        <v>2570741.12</v>
      </c>
      <c r="D26" s="8">
        <f t="shared" ref="D26:E26" si="2">SUM(D23:D25)</f>
        <v>2757508.7710696999</v>
      </c>
      <c r="E26" s="8">
        <f t="shared" si="2"/>
        <v>3611322.7039168999</v>
      </c>
      <c r="G26" s="8">
        <f>SUM(G23:G25)</f>
        <v>1040581.5839168996</v>
      </c>
    </row>
    <row r="27" spans="1:10" ht="15" thickTop="1" x14ac:dyDescent="0.35"/>
  </sheetData>
  <pageMargins left="0.7" right="0.7" top="0.75" bottom="0.75" header="0.3" footer="0.3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C561D-4E18-42ED-B004-B76E08ED3DB9}">
  <dimension ref="A1:J81"/>
  <sheetViews>
    <sheetView zoomScale="130" zoomScaleNormal="130" workbookViewId="0">
      <selection activeCell="B79" sqref="B79"/>
    </sheetView>
  </sheetViews>
  <sheetFormatPr defaultRowHeight="14.5" x14ac:dyDescent="0.35"/>
  <cols>
    <col min="1" max="1" width="9.1796875" style="4"/>
    <col min="2" max="2" width="33.26953125" bestFit="1" customWidth="1"/>
    <col min="3" max="5" width="13.26953125" bestFit="1" customWidth="1"/>
    <col min="7" max="7" width="11.1796875" bestFit="1" customWidth="1"/>
    <col min="9" max="9" width="11.1796875" bestFit="1" customWidth="1"/>
    <col min="10" max="10" width="12.26953125" bestFit="1" customWidth="1"/>
  </cols>
  <sheetData>
    <row r="1" spans="1:10" ht="18.5" x14ac:dyDescent="0.45">
      <c r="A1" s="10" t="s">
        <v>20</v>
      </c>
    </row>
    <row r="2" spans="1:10" ht="18.5" x14ac:dyDescent="0.45">
      <c r="A2" s="10" t="s">
        <v>22</v>
      </c>
    </row>
    <row r="4" spans="1:10" x14ac:dyDescent="0.35">
      <c r="A4" s="9" t="s">
        <v>18</v>
      </c>
      <c r="H4" s="7" t="s">
        <v>16</v>
      </c>
    </row>
    <row r="6" spans="1:10" ht="18.5" x14ac:dyDescent="0.45">
      <c r="A6" s="16" t="s">
        <v>25</v>
      </c>
    </row>
    <row r="8" spans="1:10" x14ac:dyDescent="0.35">
      <c r="C8" s="1">
        <v>2022</v>
      </c>
      <c r="D8" s="1">
        <v>2023</v>
      </c>
      <c r="E8" s="1">
        <v>2024</v>
      </c>
      <c r="I8" s="1">
        <v>2023</v>
      </c>
      <c r="J8" s="1">
        <v>2024</v>
      </c>
    </row>
    <row r="9" spans="1:10" x14ac:dyDescent="0.35">
      <c r="C9" s="2" t="s">
        <v>0</v>
      </c>
      <c r="D9" s="2" t="s">
        <v>1</v>
      </c>
      <c r="E9" s="2" t="s">
        <v>1</v>
      </c>
      <c r="I9" s="2" t="s">
        <v>15</v>
      </c>
      <c r="J9" s="2" t="s">
        <v>15</v>
      </c>
    </row>
    <row r="10" spans="1:10" x14ac:dyDescent="0.35">
      <c r="B10" t="s">
        <v>2</v>
      </c>
      <c r="C10" s="3">
        <v>3157925.42</v>
      </c>
      <c r="D10" s="3">
        <v>1795092.1635866</v>
      </c>
      <c r="E10" s="3">
        <v>4577231.9834660999</v>
      </c>
      <c r="I10" s="3">
        <v>18628.794723262501</v>
      </c>
      <c r="J10" s="3">
        <v>454280.08667097648</v>
      </c>
    </row>
    <row r="11" spans="1:10" x14ac:dyDescent="0.35">
      <c r="A11" s="4">
        <v>921</v>
      </c>
      <c r="B11" t="s">
        <v>3</v>
      </c>
      <c r="C11" s="3">
        <v>262528.02</v>
      </c>
      <c r="D11" s="3">
        <v>138821.13722999999</v>
      </c>
      <c r="E11" s="3">
        <v>303986.20554659999</v>
      </c>
    </row>
    <row r="12" spans="1:10" x14ac:dyDescent="0.35">
      <c r="A12" s="4">
        <v>921</v>
      </c>
      <c r="B12" t="s">
        <v>4</v>
      </c>
      <c r="C12" s="3">
        <v>53131.6</v>
      </c>
      <c r="D12" s="3">
        <v>38344.217352</v>
      </c>
      <c r="E12" s="3">
        <v>66944.209413699995</v>
      </c>
      <c r="J12" s="11"/>
    </row>
    <row r="13" spans="1:10" x14ac:dyDescent="0.35">
      <c r="B13" t="s">
        <v>5</v>
      </c>
      <c r="C13" s="3">
        <v>0</v>
      </c>
      <c r="D13" s="3">
        <v>0</v>
      </c>
      <c r="E13" s="3">
        <v>0</v>
      </c>
      <c r="J13" s="11"/>
    </row>
    <row r="14" spans="1:10" x14ac:dyDescent="0.35">
      <c r="B14" t="s">
        <v>6</v>
      </c>
      <c r="C14" s="3">
        <v>0</v>
      </c>
      <c r="D14" s="3">
        <v>0</v>
      </c>
      <c r="E14" s="3">
        <v>0</v>
      </c>
      <c r="J14" s="11"/>
    </row>
    <row r="15" spans="1:10" x14ac:dyDescent="0.35">
      <c r="B15" t="s">
        <v>7</v>
      </c>
      <c r="C15" s="3">
        <v>0</v>
      </c>
      <c r="D15" s="3">
        <v>0</v>
      </c>
      <c r="E15" s="3">
        <v>0</v>
      </c>
      <c r="J15" s="11"/>
    </row>
    <row r="16" spans="1:10" x14ac:dyDescent="0.35">
      <c r="A16" s="4">
        <v>921</v>
      </c>
      <c r="B16" t="s">
        <v>8</v>
      </c>
      <c r="C16" s="3">
        <v>957570.38</v>
      </c>
      <c r="D16" s="3">
        <v>219914.1688244</v>
      </c>
      <c r="E16" s="3">
        <v>1083947.0901208001</v>
      </c>
      <c r="J16" s="11"/>
    </row>
    <row r="17" spans="1:10" x14ac:dyDescent="0.35">
      <c r="A17" s="4">
        <v>921</v>
      </c>
      <c r="B17" t="s">
        <v>9</v>
      </c>
      <c r="C17" s="3">
        <v>278411.63</v>
      </c>
      <c r="D17" s="3">
        <v>161289.09342200006</v>
      </c>
      <c r="E17" s="3">
        <v>301704.71746789996</v>
      </c>
      <c r="J17" s="11"/>
    </row>
    <row r="18" spans="1:10" x14ac:dyDescent="0.35">
      <c r="A18" s="4">
        <v>921</v>
      </c>
      <c r="B18" t="s">
        <v>10</v>
      </c>
      <c r="C18" s="3">
        <v>27621.34</v>
      </c>
      <c r="D18" s="3">
        <v>7410.12</v>
      </c>
      <c r="E18" s="3">
        <v>38617.054099900008</v>
      </c>
      <c r="J18" s="11"/>
    </row>
    <row r="19" spans="1:10" x14ac:dyDescent="0.35">
      <c r="A19" s="4">
        <v>925</v>
      </c>
      <c r="B19" t="s">
        <v>11</v>
      </c>
      <c r="C19" s="3">
        <v>-111979.34</v>
      </c>
      <c r="D19" s="3">
        <v>0</v>
      </c>
      <c r="E19" s="3">
        <v>-22075.199999999997</v>
      </c>
      <c r="J19" s="11"/>
    </row>
    <row r="20" spans="1:10" x14ac:dyDescent="0.35">
      <c r="A20" s="4">
        <v>921</v>
      </c>
      <c r="B20" t="s">
        <v>12</v>
      </c>
      <c r="C20" s="3">
        <v>123078.70000000001</v>
      </c>
      <c r="D20" s="3">
        <v>209422.65666650009</v>
      </c>
      <c r="E20" s="3">
        <v>214029.95511299995</v>
      </c>
      <c r="J20" s="11"/>
    </row>
    <row r="21" spans="1:10" ht="15" thickBot="1" x14ac:dyDescent="0.4">
      <c r="B21" t="s">
        <v>13</v>
      </c>
      <c r="C21" s="5">
        <f>SUM(C10:C20)</f>
        <v>4748287.75</v>
      </c>
      <c r="D21" s="5">
        <f t="shared" ref="D21:E21" si="0">SUM(D10:D20)</f>
        <v>2570293.5570815005</v>
      </c>
      <c r="E21" s="5">
        <f t="shared" si="0"/>
        <v>6564386.0152279995</v>
      </c>
      <c r="J21" s="11"/>
    </row>
    <row r="22" spans="1:10" ht="15" thickTop="1" x14ac:dyDescent="0.35">
      <c r="J22" s="11"/>
    </row>
    <row r="23" spans="1:10" x14ac:dyDescent="0.35">
      <c r="G23" s="1">
        <v>2024</v>
      </c>
    </row>
    <row r="24" spans="1:10" x14ac:dyDescent="0.35">
      <c r="C24" s="2">
        <v>2022</v>
      </c>
      <c r="D24" s="2">
        <v>2023</v>
      </c>
      <c r="E24" s="2">
        <v>2024</v>
      </c>
      <c r="G24" s="2" t="s">
        <v>23</v>
      </c>
    </row>
    <row r="25" spans="1:10" x14ac:dyDescent="0.35">
      <c r="B25" t="s">
        <v>14</v>
      </c>
      <c r="C25" s="6">
        <f>C10</f>
        <v>3157925.42</v>
      </c>
      <c r="D25" s="6">
        <f>+D10-I10</f>
        <v>1776463.3688633374</v>
      </c>
      <c r="E25" s="6">
        <f>+E10-J10</f>
        <v>4122951.8967951233</v>
      </c>
      <c r="G25" s="6">
        <f>E25-C25</f>
        <v>965026.47679512342</v>
      </c>
    </row>
    <row r="26" spans="1:10" x14ac:dyDescent="0.35">
      <c r="B26" t="s">
        <v>17</v>
      </c>
      <c r="C26" s="3">
        <v>0</v>
      </c>
      <c r="D26" s="6">
        <f>I10</f>
        <v>18628.794723262501</v>
      </c>
      <c r="E26" s="6">
        <f>J10</f>
        <v>454280.08667097648</v>
      </c>
      <c r="G26" s="6">
        <f>E26-C26</f>
        <v>454280.08667097648</v>
      </c>
    </row>
    <row r="27" spans="1:10" x14ac:dyDescent="0.35">
      <c r="B27" t="s">
        <v>31</v>
      </c>
      <c r="C27" s="3">
        <f>SUM(C11:C20)</f>
        <v>1590362.3299999998</v>
      </c>
      <c r="D27" s="3">
        <f>SUM(D11:D20)</f>
        <v>775201.39349490008</v>
      </c>
      <c r="E27" s="3">
        <f>SUM(E11:E20)</f>
        <v>1987154.0317618998</v>
      </c>
      <c r="G27" s="6">
        <f>E27-C27</f>
        <v>396791.70176189998</v>
      </c>
    </row>
    <row r="28" spans="1:10" ht="15" thickBot="1" x14ac:dyDescent="0.4">
      <c r="C28" s="8">
        <f>SUM(C25:C27)</f>
        <v>4748287.75</v>
      </c>
      <c r="D28" s="8">
        <f>SUM(D25:D27)</f>
        <v>2570293.5570815001</v>
      </c>
      <c r="E28" s="8">
        <f>SUM(E25:E27)</f>
        <v>6564386.0152279995</v>
      </c>
      <c r="G28" s="8">
        <f>SUM(G25:G27)</f>
        <v>1816098.265228</v>
      </c>
    </row>
    <row r="29" spans="1:10" ht="15" thickTop="1" x14ac:dyDescent="0.35"/>
    <row r="30" spans="1:10" x14ac:dyDescent="0.35">
      <c r="C30" s="6"/>
      <c r="D30" s="6"/>
      <c r="E30" s="6"/>
    </row>
    <row r="31" spans="1:10" x14ac:dyDescent="0.35">
      <c r="C31" s="6"/>
      <c r="D31" s="6"/>
      <c r="E31" s="6"/>
    </row>
    <row r="32" spans="1:10" ht="18.5" x14ac:dyDescent="0.45">
      <c r="A32" s="16" t="s">
        <v>24</v>
      </c>
      <c r="C32" s="6"/>
      <c r="D32" s="6"/>
      <c r="E32" s="6"/>
    </row>
    <row r="34" spans="1:10" x14ac:dyDescent="0.35">
      <c r="C34" s="1">
        <v>2022</v>
      </c>
      <c r="D34" s="1">
        <v>2023</v>
      </c>
      <c r="E34" s="1">
        <v>2024</v>
      </c>
      <c r="I34" s="1">
        <v>2023</v>
      </c>
      <c r="J34" s="1">
        <v>2024</v>
      </c>
    </row>
    <row r="35" spans="1:10" x14ac:dyDescent="0.35">
      <c r="C35" s="2" t="s">
        <v>0</v>
      </c>
      <c r="D35" s="2" t="s">
        <v>1</v>
      </c>
      <c r="E35" s="2" t="s">
        <v>1</v>
      </c>
      <c r="I35" s="2" t="s">
        <v>15</v>
      </c>
      <c r="J35" s="2" t="s">
        <v>15</v>
      </c>
    </row>
    <row r="36" spans="1:10" x14ac:dyDescent="0.35">
      <c r="A36" s="4">
        <v>925</v>
      </c>
      <c r="B36" t="s">
        <v>2</v>
      </c>
      <c r="C36" s="3">
        <v>1431807.0599999998</v>
      </c>
      <c r="D36" s="3">
        <v>2006488.1041466999</v>
      </c>
      <c r="E36" s="3">
        <v>2491074.6428924999</v>
      </c>
      <c r="I36" s="3">
        <v>0</v>
      </c>
      <c r="J36" s="3">
        <v>211424.55933720715</v>
      </c>
    </row>
    <row r="37" spans="1:10" x14ac:dyDescent="0.35">
      <c r="A37" s="4">
        <v>921</v>
      </c>
      <c r="B37" t="s">
        <v>3</v>
      </c>
      <c r="C37" s="3">
        <v>87379.78</v>
      </c>
      <c r="D37" s="3">
        <v>68202.590519200006</v>
      </c>
      <c r="E37" s="3">
        <v>81299.023562899994</v>
      </c>
    </row>
    <row r="38" spans="1:10" x14ac:dyDescent="0.35">
      <c r="A38" s="4">
        <v>921</v>
      </c>
      <c r="B38" t="s">
        <v>4</v>
      </c>
      <c r="C38" s="3">
        <v>12890.9</v>
      </c>
      <c r="D38" s="3">
        <v>16600</v>
      </c>
      <c r="E38" s="3">
        <v>16965.199999999997</v>
      </c>
      <c r="J38" s="13"/>
    </row>
    <row r="39" spans="1:10" x14ac:dyDescent="0.35">
      <c r="B39" t="s">
        <v>5</v>
      </c>
      <c r="C39" s="3">
        <v>0</v>
      </c>
      <c r="D39" s="3">
        <v>0</v>
      </c>
      <c r="E39" s="3">
        <v>0</v>
      </c>
      <c r="J39" s="13"/>
    </row>
    <row r="40" spans="1:10" x14ac:dyDescent="0.35">
      <c r="B40" t="s">
        <v>6</v>
      </c>
      <c r="C40" s="3">
        <v>0</v>
      </c>
      <c r="D40" s="3">
        <v>0</v>
      </c>
      <c r="E40" s="3">
        <v>0</v>
      </c>
      <c r="J40" s="13"/>
    </row>
    <row r="41" spans="1:10" x14ac:dyDescent="0.35">
      <c r="B41" t="s">
        <v>7</v>
      </c>
      <c r="C41" s="3">
        <v>0</v>
      </c>
      <c r="D41" s="3">
        <v>0</v>
      </c>
      <c r="E41" s="3">
        <v>0</v>
      </c>
    </row>
    <row r="42" spans="1:10" x14ac:dyDescent="0.35">
      <c r="A42" s="4">
        <v>921</v>
      </c>
      <c r="B42" t="s">
        <v>8</v>
      </c>
      <c r="C42" s="3">
        <v>731774.79999999993</v>
      </c>
      <c r="D42" s="3">
        <v>586296.29117640003</v>
      </c>
      <c r="E42" s="3">
        <v>689194.80958200013</v>
      </c>
    </row>
    <row r="43" spans="1:10" x14ac:dyDescent="0.35">
      <c r="A43" s="4">
        <v>921</v>
      </c>
      <c r="B43" t="s">
        <v>9</v>
      </c>
      <c r="C43" s="3">
        <v>126833.02999999998</v>
      </c>
      <c r="D43" s="3">
        <v>102349.24657799996</v>
      </c>
      <c r="E43" s="3">
        <v>122078.52757990002</v>
      </c>
    </row>
    <row r="44" spans="1:10" x14ac:dyDescent="0.35">
      <c r="A44" s="4">
        <v>921</v>
      </c>
      <c r="B44" t="s">
        <v>10</v>
      </c>
      <c r="C44" s="3">
        <v>21947.669999999995</v>
      </c>
      <c r="D44" s="3">
        <v>27000</v>
      </c>
      <c r="E44" s="3">
        <v>29462.702041099994</v>
      </c>
    </row>
    <row r="45" spans="1:10" x14ac:dyDescent="0.35">
      <c r="A45" s="4">
        <v>925</v>
      </c>
      <c r="B45" t="s">
        <v>11</v>
      </c>
      <c r="C45" s="3">
        <v>-111979.34</v>
      </c>
      <c r="D45" s="3">
        <v>-21600</v>
      </c>
      <c r="E45" s="3">
        <v>-22075.199999999997</v>
      </c>
    </row>
    <row r="46" spans="1:10" x14ac:dyDescent="0.35">
      <c r="A46" s="4">
        <v>921</v>
      </c>
      <c r="B46" t="s">
        <v>12</v>
      </c>
      <c r="C46" s="3">
        <v>1877.58</v>
      </c>
      <c r="D46" s="3">
        <v>0</v>
      </c>
      <c r="E46" s="3">
        <v>0</v>
      </c>
    </row>
    <row r="47" spans="1:10" ht="15" thickBot="1" x14ac:dyDescent="0.4">
      <c r="B47" t="s">
        <v>13</v>
      </c>
      <c r="C47" s="5">
        <f>SUM(C36:C46)</f>
        <v>2302531.4799999995</v>
      </c>
      <c r="D47" s="5">
        <f t="shared" ref="D47:E47" si="1">SUM(D36:D46)</f>
        <v>2785336.2324203001</v>
      </c>
      <c r="E47" s="5">
        <f t="shared" si="1"/>
        <v>3407999.7056583995</v>
      </c>
    </row>
    <row r="48" spans="1:10" ht="15" thickTop="1" x14ac:dyDescent="0.35"/>
    <row r="49" spans="1:10" x14ac:dyDescent="0.35">
      <c r="G49" s="1">
        <v>2024</v>
      </c>
    </row>
    <row r="50" spans="1:10" x14ac:dyDescent="0.35">
      <c r="C50" s="2">
        <v>2022</v>
      </c>
      <c r="D50" s="2">
        <v>2023</v>
      </c>
      <c r="E50" s="2">
        <v>2024</v>
      </c>
      <c r="G50" s="2" t="s">
        <v>23</v>
      </c>
    </row>
    <row r="51" spans="1:10" x14ac:dyDescent="0.35">
      <c r="B51" t="s">
        <v>14</v>
      </c>
      <c r="C51" s="6">
        <f>C36</f>
        <v>1431807.0599999998</v>
      </c>
      <c r="D51" s="6">
        <f>+D36-I36</f>
        <v>2006488.1041466999</v>
      </c>
      <c r="E51" s="6">
        <f>+E36-J36</f>
        <v>2279650.0835552928</v>
      </c>
      <c r="G51" s="6">
        <f>E51-C51</f>
        <v>847843.02355529298</v>
      </c>
    </row>
    <row r="52" spans="1:10" x14ac:dyDescent="0.35">
      <c r="B52" t="s">
        <v>17</v>
      </c>
      <c r="C52" s="3">
        <v>0</v>
      </c>
      <c r="D52" s="6">
        <f>I36</f>
        <v>0</v>
      </c>
      <c r="E52" s="6">
        <f>J36</f>
        <v>211424.55933720715</v>
      </c>
      <c r="G52" s="6">
        <f>E52-C52</f>
        <v>211424.55933720715</v>
      </c>
    </row>
    <row r="53" spans="1:10" x14ac:dyDescent="0.35">
      <c r="B53" t="s">
        <v>31</v>
      </c>
      <c r="C53" s="3">
        <f>SUM(C37:C46)</f>
        <v>870724.42</v>
      </c>
      <c r="D53" s="3">
        <f>SUM(D37:D46)</f>
        <v>778848.12827360001</v>
      </c>
      <c r="E53" s="3">
        <f>SUM(E37:E46)</f>
        <v>916925.06276590016</v>
      </c>
      <c r="G53" s="6">
        <f>E53-C53</f>
        <v>46200.64276590012</v>
      </c>
    </row>
    <row r="54" spans="1:10" ht="15" thickBot="1" x14ac:dyDescent="0.4">
      <c r="C54" s="8">
        <f>SUM(C51:C53)</f>
        <v>2302531.48</v>
      </c>
      <c r="D54" s="8">
        <f>SUM(D51:D53)</f>
        <v>2785336.2324203001</v>
      </c>
      <c r="E54" s="8">
        <f>SUM(E51:E53)</f>
        <v>3407999.7056584</v>
      </c>
      <c r="G54" s="8">
        <f>SUM(G51:G53)</f>
        <v>1105468.2256584002</v>
      </c>
    </row>
    <row r="55" spans="1:10" ht="15" thickTop="1" x14ac:dyDescent="0.35"/>
    <row r="58" spans="1:10" ht="18.5" x14ac:dyDescent="0.45">
      <c r="A58" s="16" t="s">
        <v>26</v>
      </c>
      <c r="C58" s="15"/>
      <c r="D58" s="6"/>
      <c r="E58" s="6"/>
    </row>
    <row r="60" spans="1:10" x14ac:dyDescent="0.35">
      <c r="C60" s="1">
        <v>2022</v>
      </c>
      <c r="D60" s="1">
        <v>2023</v>
      </c>
      <c r="E60" s="1">
        <v>2024</v>
      </c>
      <c r="I60" s="1">
        <v>2023</v>
      </c>
      <c r="J60" s="1">
        <v>2024</v>
      </c>
    </row>
    <row r="61" spans="1:10" x14ac:dyDescent="0.35">
      <c r="C61" s="2" t="s">
        <v>0</v>
      </c>
      <c r="D61" s="2" t="s">
        <v>1</v>
      </c>
      <c r="E61" s="2" t="s">
        <v>1</v>
      </c>
      <c r="I61" s="2" t="s">
        <v>15</v>
      </c>
      <c r="J61" s="2" t="s">
        <v>15</v>
      </c>
    </row>
    <row r="62" spans="1:10" x14ac:dyDescent="0.35">
      <c r="A62" s="4">
        <v>925</v>
      </c>
      <c r="B62" t="s">
        <v>2</v>
      </c>
      <c r="C62" s="3">
        <v>1726118.3599999999</v>
      </c>
      <c r="D62" s="3">
        <v>1795092.1635866</v>
      </c>
      <c r="E62" s="3">
        <v>2086157.3405735996</v>
      </c>
      <c r="I62" s="14">
        <v>18628.794723262501</v>
      </c>
      <c r="J62" s="3">
        <v>242855.52733376931</v>
      </c>
    </row>
    <row r="63" spans="1:10" x14ac:dyDescent="0.35">
      <c r="A63" s="4">
        <v>921</v>
      </c>
      <c r="B63" t="s">
        <v>3</v>
      </c>
      <c r="C63" s="3">
        <v>175148.24000000002</v>
      </c>
      <c r="D63" s="3">
        <v>138821.13722999999</v>
      </c>
      <c r="E63" s="3">
        <v>222687.18198369999</v>
      </c>
    </row>
    <row r="64" spans="1:10" x14ac:dyDescent="0.35">
      <c r="A64" s="4">
        <v>921</v>
      </c>
      <c r="B64" t="s">
        <v>4</v>
      </c>
      <c r="C64" s="3">
        <v>40240.699999999997</v>
      </c>
      <c r="D64" s="3">
        <v>38344.217352</v>
      </c>
      <c r="E64" s="3">
        <v>49979.009413700005</v>
      </c>
      <c r="I64" s="14"/>
      <c r="J64" s="11"/>
    </row>
    <row r="65" spans="1:10" x14ac:dyDescent="0.35">
      <c r="B65" t="s">
        <v>5</v>
      </c>
      <c r="C65" s="3">
        <v>0</v>
      </c>
      <c r="D65" s="3">
        <v>0</v>
      </c>
      <c r="E65" s="3">
        <v>0</v>
      </c>
      <c r="J65" s="13"/>
    </row>
    <row r="66" spans="1:10" x14ac:dyDescent="0.35">
      <c r="B66" t="s">
        <v>6</v>
      </c>
      <c r="C66" s="3">
        <v>0</v>
      </c>
      <c r="D66" s="3">
        <v>0</v>
      </c>
      <c r="E66" s="3">
        <v>0</v>
      </c>
      <c r="J66" s="13"/>
    </row>
    <row r="67" spans="1:10" x14ac:dyDescent="0.35">
      <c r="B67" t="s">
        <v>7</v>
      </c>
      <c r="C67" s="3">
        <v>0</v>
      </c>
      <c r="D67" s="3">
        <v>0</v>
      </c>
      <c r="E67" s="3">
        <v>0</v>
      </c>
    </row>
    <row r="68" spans="1:10" x14ac:dyDescent="0.35">
      <c r="A68" s="4">
        <v>921</v>
      </c>
      <c r="B68" t="s">
        <v>8</v>
      </c>
      <c r="C68" s="3">
        <v>225795.58000000002</v>
      </c>
      <c r="D68" s="3">
        <v>219914.1688244</v>
      </c>
      <c r="E68" s="3">
        <v>394752.28053879994</v>
      </c>
    </row>
    <row r="69" spans="1:10" x14ac:dyDescent="0.35">
      <c r="A69" s="4">
        <v>921</v>
      </c>
      <c r="B69" t="s">
        <v>9</v>
      </c>
      <c r="C69" s="3">
        <v>151578.6</v>
      </c>
      <c r="D69" s="3">
        <v>161289.09342200006</v>
      </c>
      <c r="E69" s="3">
        <v>179626.18988799996</v>
      </c>
    </row>
    <row r="70" spans="1:10" x14ac:dyDescent="0.35">
      <c r="A70" s="4">
        <v>921</v>
      </c>
      <c r="B70" t="s">
        <v>10</v>
      </c>
      <c r="C70" s="3">
        <v>5673.6699999999992</v>
      </c>
      <c r="D70" s="3">
        <v>7410.12</v>
      </c>
      <c r="E70" s="3">
        <v>9154.3520587999992</v>
      </c>
    </row>
    <row r="71" spans="1:10" x14ac:dyDescent="0.35">
      <c r="A71" s="4">
        <v>925</v>
      </c>
      <c r="B71" t="s">
        <v>11</v>
      </c>
      <c r="C71" s="3">
        <v>0</v>
      </c>
      <c r="D71" s="3">
        <v>0</v>
      </c>
      <c r="E71" s="3">
        <v>0</v>
      </c>
    </row>
    <row r="72" spans="1:10" x14ac:dyDescent="0.35">
      <c r="A72" s="4">
        <v>921</v>
      </c>
      <c r="B72" t="s">
        <v>12</v>
      </c>
      <c r="C72" s="3">
        <v>121201.12000000002</v>
      </c>
      <c r="D72" s="3">
        <v>209422.65666650009</v>
      </c>
      <c r="E72" s="3">
        <v>214029.95511299995</v>
      </c>
    </row>
    <row r="73" spans="1:10" ht="15" thickBot="1" x14ac:dyDescent="0.4">
      <c r="B73" t="s">
        <v>13</v>
      </c>
      <c r="C73" s="5">
        <f>SUM(C62:C72)</f>
        <v>2445756.27</v>
      </c>
      <c r="D73" s="5">
        <f t="shared" ref="D73:E73" si="2">SUM(D62:D72)</f>
        <v>2570293.5570815005</v>
      </c>
      <c r="E73" s="5">
        <f t="shared" si="2"/>
        <v>3156386.3095695991</v>
      </c>
    </row>
    <row r="74" spans="1:10" ht="15" thickTop="1" x14ac:dyDescent="0.35"/>
    <row r="75" spans="1:10" x14ac:dyDescent="0.35">
      <c r="G75" s="1">
        <v>2024</v>
      </c>
    </row>
    <row r="76" spans="1:10" x14ac:dyDescent="0.35">
      <c r="C76" s="2">
        <v>2022</v>
      </c>
      <c r="D76" s="2">
        <v>2023</v>
      </c>
      <c r="E76" s="2">
        <v>2024</v>
      </c>
      <c r="G76" s="2" t="s">
        <v>23</v>
      </c>
    </row>
    <row r="77" spans="1:10" x14ac:dyDescent="0.35">
      <c r="B77" t="s">
        <v>14</v>
      </c>
      <c r="C77" s="6">
        <f>C62</f>
        <v>1726118.3599999999</v>
      </c>
      <c r="D77" s="6">
        <f>+D62-I62</f>
        <v>1776463.3688633374</v>
      </c>
      <c r="E77" s="6">
        <f>+E62-J62</f>
        <v>1843301.8132398303</v>
      </c>
      <c r="G77" s="6">
        <f>E77-C77</f>
        <v>117183.45323983044</v>
      </c>
    </row>
    <row r="78" spans="1:10" x14ac:dyDescent="0.35">
      <c r="B78" t="s">
        <v>17</v>
      </c>
      <c r="C78" s="3">
        <v>0</v>
      </c>
      <c r="D78" s="6">
        <f>I62</f>
        <v>18628.794723262501</v>
      </c>
      <c r="E78" s="6">
        <f>J62</f>
        <v>242855.52733376931</v>
      </c>
      <c r="G78" s="6">
        <f>E78-C78</f>
        <v>242855.52733376931</v>
      </c>
    </row>
    <row r="79" spans="1:10" x14ac:dyDescent="0.35">
      <c r="B79" t="s">
        <v>31</v>
      </c>
      <c r="C79" s="3">
        <f>SUM(C63:C72)</f>
        <v>719637.91</v>
      </c>
      <c r="D79" s="3">
        <f>SUM(D63:D72)</f>
        <v>775201.39349490008</v>
      </c>
      <c r="E79" s="3">
        <f>SUM(E63:E72)</f>
        <v>1070228.9689959998</v>
      </c>
      <c r="G79" s="6">
        <f>E79-C79</f>
        <v>350591.05899599975</v>
      </c>
    </row>
    <row r="80" spans="1:10" ht="15" thickBot="1" x14ac:dyDescent="0.4">
      <c r="C80" s="8">
        <f>SUM(C77:C79)</f>
        <v>2445756.27</v>
      </c>
      <c r="D80" s="8">
        <f t="shared" ref="D80:E80" si="3">SUM(D77:D79)</f>
        <v>2570293.5570815001</v>
      </c>
      <c r="E80" s="8">
        <f t="shared" si="3"/>
        <v>3156386.3095695991</v>
      </c>
      <c r="G80" s="8">
        <f>SUM(G77:G79)</f>
        <v>710630.03956959955</v>
      </c>
    </row>
    <row r="81" ht="15" thickTop="1" x14ac:dyDescent="0.35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4092B-64E6-4692-8CBD-9F2AB0D74109}">
  <dimension ref="A1:J28"/>
  <sheetViews>
    <sheetView topLeftCell="A15" zoomScale="130" zoomScaleNormal="130" workbookViewId="0">
      <selection activeCell="C25" sqref="C25"/>
    </sheetView>
  </sheetViews>
  <sheetFormatPr defaultRowHeight="14.5" x14ac:dyDescent="0.35"/>
  <cols>
    <col min="1" max="1" width="9.1796875" style="4"/>
    <col min="2" max="2" width="33.26953125" bestFit="1" customWidth="1"/>
    <col min="3" max="5" width="13.26953125" bestFit="1" customWidth="1"/>
    <col min="7" max="7" width="9" bestFit="1" customWidth="1"/>
    <col min="9" max="9" width="11.1796875" bestFit="1" customWidth="1"/>
    <col min="10" max="10" width="12.26953125" bestFit="1" customWidth="1"/>
  </cols>
  <sheetData>
    <row r="1" spans="1:10" ht="18.5" x14ac:dyDescent="0.45">
      <c r="A1" s="10" t="s">
        <v>20</v>
      </c>
    </row>
    <row r="2" spans="1:10" ht="18.5" x14ac:dyDescent="0.45">
      <c r="A2" s="10" t="s">
        <v>27</v>
      </c>
    </row>
    <row r="4" spans="1:10" x14ac:dyDescent="0.35">
      <c r="A4" s="9" t="s">
        <v>18</v>
      </c>
      <c r="H4" s="7" t="s">
        <v>16</v>
      </c>
    </row>
    <row r="5" spans="1:10" x14ac:dyDescent="0.35">
      <c r="C5" s="18"/>
      <c r="D5" s="18"/>
      <c r="E5" s="18"/>
    </row>
    <row r="6" spans="1:10" x14ac:dyDescent="0.35">
      <c r="C6" s="1">
        <v>2022</v>
      </c>
      <c r="D6" s="1">
        <v>2023</v>
      </c>
      <c r="E6" s="1">
        <v>2024</v>
      </c>
      <c r="I6" s="1">
        <v>2023</v>
      </c>
      <c r="J6" s="1">
        <v>2024</v>
      </c>
    </row>
    <row r="7" spans="1:10" x14ac:dyDescent="0.35">
      <c r="C7" s="2" t="s">
        <v>0</v>
      </c>
      <c r="D7" s="2" t="s">
        <v>1</v>
      </c>
      <c r="E7" s="2" t="s">
        <v>1</v>
      </c>
      <c r="I7" s="2" t="s">
        <v>15</v>
      </c>
      <c r="J7" s="2" t="s">
        <v>15</v>
      </c>
    </row>
    <row r="8" spans="1:10" x14ac:dyDescent="0.35">
      <c r="B8" t="s">
        <v>2</v>
      </c>
      <c r="C8" s="3">
        <v>966136</v>
      </c>
      <c r="D8" s="3">
        <v>1198204.9673549</v>
      </c>
      <c r="E8" s="12">
        <v>1339022.3868799999</v>
      </c>
      <c r="I8" s="3">
        <v>12977.872563757501</v>
      </c>
      <c r="J8" s="3">
        <v>81760.597151672264</v>
      </c>
    </row>
    <row r="9" spans="1:10" x14ac:dyDescent="0.35">
      <c r="A9" s="4">
        <v>921</v>
      </c>
      <c r="B9" t="s">
        <v>3</v>
      </c>
      <c r="C9" s="3">
        <v>70190.53</v>
      </c>
      <c r="D9" s="3">
        <v>53574.99999959999</v>
      </c>
      <c r="E9" s="3">
        <v>104753.64999960001</v>
      </c>
    </row>
    <row r="10" spans="1:10" x14ac:dyDescent="0.35">
      <c r="A10" s="4">
        <v>921</v>
      </c>
      <c r="B10" t="s">
        <v>4</v>
      </c>
      <c r="C10" s="3">
        <v>113.12</v>
      </c>
      <c r="D10" s="3">
        <v>0</v>
      </c>
      <c r="E10" s="3">
        <v>0</v>
      </c>
      <c r="J10" s="11"/>
    </row>
    <row r="11" spans="1:10" x14ac:dyDescent="0.35">
      <c r="B11" t="s">
        <v>5</v>
      </c>
      <c r="C11" s="3">
        <v>0</v>
      </c>
      <c r="D11" s="3">
        <v>0</v>
      </c>
      <c r="E11" s="3">
        <v>0</v>
      </c>
      <c r="J11" s="11"/>
    </row>
    <row r="12" spans="1:10" x14ac:dyDescent="0.35">
      <c r="B12" t="s">
        <v>6</v>
      </c>
      <c r="C12" s="3">
        <v>0</v>
      </c>
      <c r="D12" s="3">
        <v>0</v>
      </c>
      <c r="E12" s="3">
        <v>0</v>
      </c>
      <c r="J12" s="11"/>
    </row>
    <row r="13" spans="1:10" x14ac:dyDescent="0.35">
      <c r="B13" t="s">
        <v>7</v>
      </c>
      <c r="C13" s="3">
        <v>0</v>
      </c>
      <c r="D13" s="3">
        <v>0</v>
      </c>
      <c r="E13" s="3">
        <v>0</v>
      </c>
      <c r="J13" s="11"/>
    </row>
    <row r="14" spans="1:10" x14ac:dyDescent="0.35">
      <c r="A14" s="4">
        <v>921</v>
      </c>
      <c r="B14" t="s">
        <v>8</v>
      </c>
      <c r="C14" s="3">
        <v>46742</v>
      </c>
      <c r="D14" s="3">
        <v>79100</v>
      </c>
      <c r="E14" s="3">
        <v>80840.200000000012</v>
      </c>
      <c r="J14" s="11"/>
    </row>
    <row r="15" spans="1:10" x14ac:dyDescent="0.35">
      <c r="B15" t="s">
        <v>9</v>
      </c>
      <c r="C15" s="3">
        <v>24469.94</v>
      </c>
      <c r="D15" s="3">
        <v>30000</v>
      </c>
      <c r="E15" s="3">
        <v>30660</v>
      </c>
      <c r="J15" s="11"/>
    </row>
    <row r="16" spans="1:10" x14ac:dyDescent="0.35">
      <c r="B16" t="s">
        <v>10</v>
      </c>
      <c r="C16" s="3">
        <v>2817.28</v>
      </c>
      <c r="D16" s="3">
        <v>6000</v>
      </c>
      <c r="E16" s="3">
        <v>6132</v>
      </c>
      <c r="J16" s="11"/>
    </row>
    <row r="17" spans="1:10" x14ac:dyDescent="0.35">
      <c r="B17" t="s">
        <v>11</v>
      </c>
      <c r="C17" s="3">
        <v>0</v>
      </c>
      <c r="D17" s="3">
        <v>0</v>
      </c>
      <c r="E17" s="3">
        <v>0</v>
      </c>
      <c r="J17" s="11"/>
    </row>
    <row r="18" spans="1:10" x14ac:dyDescent="0.35">
      <c r="A18" s="4">
        <v>921</v>
      </c>
      <c r="B18" t="s">
        <v>12</v>
      </c>
      <c r="C18" s="3">
        <v>321309.17</v>
      </c>
      <c r="D18" s="3">
        <v>367200</v>
      </c>
      <c r="E18" s="3">
        <v>375278.40000000008</v>
      </c>
      <c r="J18" s="11"/>
    </row>
    <row r="19" spans="1:10" ht="15" thickBot="1" x14ac:dyDescent="0.4">
      <c r="B19" t="s">
        <v>13</v>
      </c>
      <c r="C19" s="5">
        <f>SUM(C8:C18)</f>
        <v>1431778.0399999998</v>
      </c>
      <c r="D19" s="5">
        <f t="shared" ref="D19:E19" si="0">SUM(D8:D18)</f>
        <v>1734079.9673545</v>
      </c>
      <c r="E19" s="5">
        <f t="shared" si="0"/>
        <v>1936686.6368795999</v>
      </c>
      <c r="J19" s="11"/>
    </row>
    <row r="20" spans="1:10" ht="15" thickTop="1" x14ac:dyDescent="0.35">
      <c r="J20" s="11"/>
    </row>
    <row r="21" spans="1:10" x14ac:dyDescent="0.35">
      <c r="G21" s="1">
        <v>2024</v>
      </c>
    </row>
    <row r="22" spans="1:10" x14ac:dyDescent="0.35">
      <c r="C22" s="2">
        <v>2022</v>
      </c>
      <c r="D22" s="2">
        <v>2023</v>
      </c>
      <c r="E22" s="2">
        <v>2024</v>
      </c>
      <c r="G22" s="2" t="s">
        <v>23</v>
      </c>
    </row>
    <row r="23" spans="1:10" x14ac:dyDescent="0.35">
      <c r="B23" t="s">
        <v>14</v>
      </c>
      <c r="C23" s="6">
        <f>C8</f>
        <v>966136</v>
      </c>
      <c r="D23" s="6">
        <f>+D8-I8</f>
        <v>1185227.0947911425</v>
      </c>
      <c r="E23" s="6">
        <f>+E8-J8</f>
        <v>1257261.7897283277</v>
      </c>
      <c r="G23" s="6">
        <f>E23-C23</f>
        <v>291125.78972832765</v>
      </c>
    </row>
    <row r="24" spans="1:10" x14ac:dyDescent="0.35">
      <c r="B24" t="s">
        <v>17</v>
      </c>
      <c r="C24" s="3">
        <v>0</v>
      </c>
      <c r="D24" s="6">
        <f>I8</f>
        <v>12977.872563757501</v>
      </c>
      <c r="E24" s="6">
        <f>J8</f>
        <v>81760.597151672264</v>
      </c>
      <c r="G24" s="6">
        <f>E24-C24</f>
        <v>81760.597151672264</v>
      </c>
    </row>
    <row r="25" spans="1:10" x14ac:dyDescent="0.35">
      <c r="B25" t="s">
        <v>31</v>
      </c>
      <c r="C25" s="3">
        <f>SUM(C9:C18)</f>
        <v>465642.04</v>
      </c>
      <c r="D25" s="3">
        <f>SUM(D9:D18)</f>
        <v>535874.9999996</v>
      </c>
      <c r="E25" s="3">
        <f>SUM(E9:E18)</f>
        <v>597664.24999960011</v>
      </c>
      <c r="G25" s="6">
        <f>E25-C25</f>
        <v>132022.20999960013</v>
      </c>
    </row>
    <row r="26" spans="1:10" ht="15" thickBot="1" x14ac:dyDescent="0.4">
      <c r="C26" s="8">
        <f>SUM(C23:C25)</f>
        <v>1431778.04</v>
      </c>
      <c r="D26" s="8">
        <f t="shared" ref="D26:E26" si="1">SUM(D23:D25)</f>
        <v>1734079.9673545</v>
      </c>
      <c r="E26" s="8">
        <f t="shared" si="1"/>
        <v>1936686.6368796001</v>
      </c>
      <c r="G26" s="8">
        <f>SUM(G23:G25)</f>
        <v>504908.59687960002</v>
      </c>
    </row>
    <row r="27" spans="1:10" ht="15" thickTop="1" x14ac:dyDescent="0.35"/>
    <row r="28" spans="1:10" x14ac:dyDescent="0.35">
      <c r="D28" s="17"/>
      <c r="E28" s="17"/>
    </row>
  </sheetData>
  <mergeCells count="1">
    <mergeCell ref="C5:E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EC2AD7-09EA-4EA6-B06C-897C4FA18E0D}"/>
</file>

<file path=customXml/itemProps2.xml><?xml version="1.0" encoding="utf-8"?>
<ds:datastoreItem xmlns:ds="http://schemas.openxmlformats.org/officeDocument/2006/customXml" ds:itemID="{7203FE9C-3BD8-4904-A4E3-9F7893780CCD}"/>
</file>

<file path=customXml/itemProps3.xml><?xml version="1.0" encoding="utf-8"?>
<ds:datastoreItem xmlns:ds="http://schemas.openxmlformats.org/officeDocument/2006/customXml" ds:itemID="{270CA837-A59F-4E2B-A08F-5F847B350A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Tech Training</vt:lpstr>
      <vt:lpstr>Sustainable</vt:lpstr>
      <vt:lpstr>BOSS</vt:lpstr>
      <vt:lpstr>CE</vt:lpstr>
      <vt:lpstr>HR</vt:lpstr>
      <vt:lpstr>Fuels &amp; Comm Dev</vt:lpstr>
      <vt:lpstr>PSOS</vt:lpstr>
      <vt:lpstr>EA</vt:lpstr>
      <vt:lpstr>'Fuels &amp; Comm Dev'!Print_Area</vt:lpstr>
    </vt:vector>
  </TitlesOfParts>
  <Company>TECO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Elliott, Matthew E.</dc:creator>
  <cp:lastModifiedBy>Elliott, Matthew E.</cp:lastModifiedBy>
  <cp:lastPrinted>2023-03-06T22:59:44Z</cp:lastPrinted>
  <dcterms:created xsi:type="dcterms:W3CDTF">2023-03-04T12:37:14Z</dcterms:created>
  <dcterms:modified xsi:type="dcterms:W3CDTF">2023-03-08T04:34:37Z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2023-03-04T12:37:14Z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d854d9fb-e522-49e1-9646-18c1fd08e94c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0x0101001B9469E761E20748A773F85B33816D32</vt:lpwstr>
  </property>
</Properties>
</file>