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 ACTUAL\RATE CASE\PGS\2022 Rate Case\Discovery\6th IRR Data Request\"/>
    </mc:Choice>
  </mc:AlternateContent>
  <xr:revisionPtr revIDLastSave="0" documentId="13_ncr:1_{10AAE09B-0555-4644-9C74-8B23EEE75AF3}" xr6:coauthVersionLast="47" xr6:coauthVersionMax="47" xr10:uidLastSave="{00000000-0000-0000-0000-000000000000}"/>
  <bookViews>
    <workbookView xWindow="-108" yWindow="-108" windowWidth="41496" windowHeight="16896" xr2:uid="{F6AFA081-E39E-4806-98A4-C9E34F197F0E}"/>
  </bookViews>
  <sheets>
    <sheet name="2018" sheetId="1" r:id="rId1"/>
    <sheet name="2019" sheetId="2" r:id="rId2"/>
    <sheet name="2020" sheetId="3" r:id="rId3"/>
    <sheet name="2021" sheetId="4" r:id="rId4"/>
    <sheet name="2022" sheetId="5" r:id="rId5"/>
    <sheet name="2023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I19" i="1"/>
  <c r="K19" i="1"/>
  <c r="B19" i="1"/>
  <c r="N11" i="1"/>
  <c r="G19" i="1"/>
  <c r="H19" i="1"/>
  <c r="J19" i="6"/>
  <c r="H19" i="6"/>
  <c r="G19" i="6"/>
  <c r="F19" i="6"/>
  <c r="M18" i="6"/>
  <c r="M19" i="6" s="1"/>
  <c r="L18" i="6"/>
  <c r="L19" i="6" s="1"/>
  <c r="K18" i="6"/>
  <c r="K19" i="6" s="1"/>
  <c r="J18" i="6"/>
  <c r="I18" i="6"/>
  <c r="I19" i="6" s="1"/>
  <c r="H18" i="6"/>
  <c r="G18" i="6"/>
  <c r="F18" i="6"/>
  <c r="E18" i="6"/>
  <c r="D18" i="6"/>
  <c r="C18" i="6"/>
  <c r="B18" i="6"/>
  <c r="N16" i="6"/>
  <c r="N18" i="6" s="1"/>
  <c r="N12" i="6"/>
  <c r="N10" i="6"/>
  <c r="N11" i="6"/>
  <c r="E19" i="6"/>
  <c r="D19" i="6"/>
  <c r="B14" i="6"/>
  <c r="C8" i="6" s="1"/>
  <c r="C14" i="6" s="1"/>
  <c r="D8" i="6" s="1"/>
  <c r="D14" i="6" s="1"/>
  <c r="E8" i="6" s="1"/>
  <c r="E14" i="6" s="1"/>
  <c r="F8" i="6" s="1"/>
  <c r="F14" i="6" s="1"/>
  <c r="G8" i="6" s="1"/>
  <c r="G14" i="6" s="1"/>
  <c r="H8" i="6" s="1"/>
  <c r="H14" i="6" s="1"/>
  <c r="I8" i="6" s="1"/>
  <c r="I14" i="6" s="1"/>
  <c r="J8" i="6" s="1"/>
  <c r="J14" i="6" s="1"/>
  <c r="K8" i="6" s="1"/>
  <c r="K14" i="6" s="1"/>
  <c r="L8" i="6" s="1"/>
  <c r="L14" i="6" s="1"/>
  <c r="M8" i="6" s="1"/>
  <c r="M14" i="6" s="1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N16" i="5"/>
  <c r="N12" i="5"/>
  <c r="K19" i="5"/>
  <c r="J19" i="5"/>
  <c r="C19" i="5"/>
  <c r="N11" i="5"/>
  <c r="I19" i="5"/>
  <c r="M19" i="5"/>
  <c r="H19" i="5"/>
  <c r="G19" i="5"/>
  <c r="F19" i="5"/>
  <c r="N9" i="5"/>
  <c r="M18" i="4"/>
  <c r="L18" i="4"/>
  <c r="K18" i="4"/>
  <c r="J18" i="4"/>
  <c r="I18" i="4"/>
  <c r="H18" i="4"/>
  <c r="G18" i="4"/>
  <c r="F18" i="4"/>
  <c r="E18" i="4"/>
  <c r="D18" i="4"/>
  <c r="C18" i="4"/>
  <c r="B18" i="4"/>
  <c r="N16" i="4"/>
  <c r="N18" i="4" s="1"/>
  <c r="N12" i="4"/>
  <c r="N11" i="4"/>
  <c r="M19" i="4"/>
  <c r="F19" i="4"/>
  <c r="E19" i="4"/>
  <c r="L19" i="4"/>
  <c r="D19" i="4"/>
  <c r="K19" i="4"/>
  <c r="J19" i="4"/>
  <c r="H19" i="4"/>
  <c r="C19" i="4"/>
  <c r="N9" i="4"/>
  <c r="N18" i="3"/>
  <c r="M18" i="3"/>
  <c r="M19" i="3" s="1"/>
  <c r="L18" i="3"/>
  <c r="K18" i="3"/>
  <c r="J18" i="3"/>
  <c r="J19" i="3" s="1"/>
  <c r="I18" i="3"/>
  <c r="H18" i="3"/>
  <c r="G18" i="3"/>
  <c r="F18" i="3"/>
  <c r="F19" i="3" s="1"/>
  <c r="E18" i="3"/>
  <c r="E19" i="3" s="1"/>
  <c r="D18" i="3"/>
  <c r="C18" i="3"/>
  <c r="B18" i="3"/>
  <c r="N16" i="3"/>
  <c r="N12" i="3"/>
  <c r="I19" i="3"/>
  <c r="H19" i="3"/>
  <c r="N11" i="3"/>
  <c r="K19" i="3"/>
  <c r="G19" i="3"/>
  <c r="C19" i="3"/>
  <c r="K19" i="2"/>
  <c r="P18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8" i="2" s="1"/>
  <c r="E12" i="2"/>
  <c r="C12" i="2"/>
  <c r="N12" i="2" s="1"/>
  <c r="C19" i="2"/>
  <c r="N11" i="2"/>
  <c r="M19" i="2"/>
  <c r="L19" i="2"/>
  <c r="J19" i="2"/>
  <c r="I19" i="2"/>
  <c r="H19" i="2"/>
  <c r="G19" i="2"/>
  <c r="F19" i="2"/>
  <c r="E19" i="2"/>
  <c r="D19" i="2"/>
  <c r="L19" i="1"/>
  <c r="D19" i="1"/>
  <c r="M18" i="1"/>
  <c r="L18" i="1"/>
  <c r="K18" i="1"/>
  <c r="J18" i="1"/>
  <c r="I18" i="1"/>
  <c r="H18" i="1"/>
  <c r="G18" i="1"/>
  <c r="F18" i="1"/>
  <c r="E18" i="1"/>
  <c r="D18" i="1"/>
  <c r="C18" i="1"/>
  <c r="B18" i="1"/>
  <c r="N18" i="1" s="1"/>
  <c r="N17" i="1"/>
  <c r="N16" i="1"/>
  <c r="N12" i="1"/>
  <c r="M19" i="1"/>
  <c r="C19" i="1"/>
  <c r="J19" i="1"/>
  <c r="I19" i="4" l="1"/>
  <c r="D19" i="5"/>
  <c r="L19" i="5"/>
  <c r="C19" i="6"/>
  <c r="N10" i="4"/>
  <c r="N14" i="4" s="1"/>
  <c r="B19" i="2"/>
  <c r="D19" i="3"/>
  <c r="L19" i="3"/>
  <c r="G19" i="4"/>
  <c r="B14" i="1"/>
  <c r="C8" i="1" s="1"/>
  <c r="C14" i="1" s="1"/>
  <c r="D8" i="1" s="1"/>
  <c r="D14" i="1" s="1"/>
  <c r="E8" i="1" s="1"/>
  <c r="E14" i="1" s="1"/>
  <c r="F8" i="1" s="1"/>
  <c r="N9" i="2"/>
  <c r="B14" i="4"/>
  <c r="C8" i="4" s="1"/>
  <c r="C14" i="4" s="1"/>
  <c r="D8" i="4" s="1"/>
  <c r="D14" i="4" s="1"/>
  <c r="E8" i="4" s="1"/>
  <c r="E14" i="4" s="1"/>
  <c r="F8" i="4" s="1"/>
  <c r="F14" i="4" s="1"/>
  <c r="G8" i="4" s="1"/>
  <c r="G14" i="4" s="1"/>
  <c r="H8" i="4" s="1"/>
  <c r="H14" i="4" s="1"/>
  <c r="I8" i="4" s="1"/>
  <c r="I14" i="4" s="1"/>
  <c r="J8" i="4" s="1"/>
  <c r="J14" i="4" s="1"/>
  <c r="K8" i="4" s="1"/>
  <c r="K14" i="4" s="1"/>
  <c r="L8" i="4" s="1"/>
  <c r="L14" i="4" s="1"/>
  <c r="M8" i="4" s="1"/>
  <c r="M14" i="4" s="1"/>
  <c r="F19" i="1"/>
  <c r="N10" i="2"/>
  <c r="B14" i="2"/>
  <c r="C8" i="2" s="1"/>
  <c r="C14" i="2" s="1"/>
  <c r="D8" i="2" s="1"/>
  <c r="D14" i="2" s="1"/>
  <c r="E8" i="2" s="1"/>
  <c r="E14" i="2" s="1"/>
  <c r="F8" i="2" s="1"/>
  <c r="F14" i="2" s="1"/>
  <c r="G8" i="2" s="1"/>
  <c r="G14" i="2" s="1"/>
  <c r="H8" i="2" s="1"/>
  <c r="H14" i="2" s="1"/>
  <c r="I8" i="2" s="1"/>
  <c r="I14" i="2" s="1"/>
  <c r="J8" i="2" s="1"/>
  <c r="J14" i="2" s="1"/>
  <c r="K8" i="2" s="1"/>
  <c r="K14" i="2" s="1"/>
  <c r="L8" i="2" s="1"/>
  <c r="L14" i="2" s="1"/>
  <c r="M8" i="2" s="1"/>
  <c r="M14" i="2" s="1"/>
  <c r="N9" i="3"/>
  <c r="E19" i="5"/>
  <c r="B19" i="6"/>
  <c r="N10" i="3"/>
  <c r="N9" i="6"/>
  <c r="B19" i="4"/>
  <c r="N9" i="1"/>
  <c r="N19" i="4" l="1"/>
  <c r="N10" i="5"/>
  <c r="B19" i="5"/>
  <c r="N19" i="6"/>
  <c r="N14" i="6"/>
  <c r="F14" i="1"/>
  <c r="G8" i="1" s="1"/>
  <c r="G14" i="1" s="1"/>
  <c r="H8" i="1" s="1"/>
  <c r="H14" i="1" s="1"/>
  <c r="I8" i="1" s="1"/>
  <c r="I14" i="1" s="1"/>
  <c r="J8" i="1" s="1"/>
  <c r="J14" i="1" s="1"/>
  <c r="K8" i="1" s="1"/>
  <c r="K14" i="1" s="1"/>
  <c r="L8" i="1" s="1"/>
  <c r="L14" i="1" s="1"/>
  <c r="M8" i="1" s="1"/>
  <c r="M14" i="1" s="1"/>
  <c r="N10" i="1"/>
  <c r="N14" i="1" s="1"/>
  <c r="N14" i="2"/>
  <c r="N19" i="2"/>
  <c r="N14" i="3"/>
  <c r="B19" i="3"/>
  <c r="N19" i="3"/>
  <c r="B14" i="5"/>
  <c r="C8" i="5" s="1"/>
  <c r="C14" i="5" s="1"/>
  <c r="D8" i="5" s="1"/>
  <c r="D14" i="5" s="1"/>
  <c r="E8" i="5" s="1"/>
  <c r="E14" i="5" s="1"/>
  <c r="F8" i="5" s="1"/>
  <c r="F14" i="5" s="1"/>
  <c r="G8" i="5" s="1"/>
  <c r="G14" i="5" s="1"/>
  <c r="H8" i="5" s="1"/>
  <c r="H14" i="5" s="1"/>
  <c r="I8" i="5" s="1"/>
  <c r="I14" i="5" s="1"/>
  <c r="J8" i="5" s="1"/>
  <c r="J14" i="5" s="1"/>
  <c r="K8" i="5" s="1"/>
  <c r="K14" i="5" s="1"/>
  <c r="L8" i="5" s="1"/>
  <c r="L14" i="5" s="1"/>
  <c r="M8" i="5" s="1"/>
  <c r="M14" i="5" s="1"/>
  <c r="B14" i="3"/>
  <c r="C8" i="3" s="1"/>
  <c r="C14" i="3" s="1"/>
  <c r="D8" i="3" s="1"/>
  <c r="D14" i="3" s="1"/>
  <c r="E8" i="3" s="1"/>
  <c r="E14" i="3" s="1"/>
  <c r="F8" i="3" s="1"/>
  <c r="F14" i="3" s="1"/>
  <c r="G8" i="3" s="1"/>
  <c r="G14" i="3" s="1"/>
  <c r="H8" i="3" s="1"/>
  <c r="H14" i="3" s="1"/>
  <c r="I8" i="3" s="1"/>
  <c r="I14" i="3" s="1"/>
  <c r="J8" i="3" s="1"/>
  <c r="J14" i="3" s="1"/>
  <c r="K8" i="3" s="1"/>
  <c r="K14" i="3" s="1"/>
  <c r="L8" i="3" s="1"/>
  <c r="L14" i="3" s="1"/>
  <c r="M8" i="3" s="1"/>
  <c r="M14" i="3" s="1"/>
  <c r="N19" i="1" l="1"/>
  <c r="N19" i="5"/>
  <c r="N14" i="5"/>
</calcChain>
</file>

<file path=xl/sharedStrings.xml><?xml version="1.0" encoding="utf-8"?>
<sst xmlns="http://schemas.openxmlformats.org/spreadsheetml/2006/main" count="156" uniqueCount="25">
  <si>
    <t>PEOPLES GAS SYSTEM, INC.</t>
  </si>
  <si>
    <t>IRR NO. 228</t>
  </si>
  <si>
    <t>Actual monthly closures of CWIP to plant in-service</t>
  </si>
  <si>
    <t>ACCT 1070000 - CWIP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</si>
  <si>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</si>
  <si>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</si>
  <si>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</si>
  <si>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</si>
  <si>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</si>
  <si>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</si>
  <si>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</si>
  <si>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</si>
  <si>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</si>
  <si>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</si>
  <si>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</si>
  <si>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</si>
  <si>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</si>
  <si>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Beginning Balance</t>
  </si>
  <si>
    <t>CAPEX - Blankets</t>
  </si>
  <si>
    <t>CAPEX - Specific major</t>
  </si>
  <si>
    <t>AFUDC</t>
  </si>
  <si>
    <t>Closure to Plant</t>
  </si>
  <si>
    <t>Ending Balance</t>
  </si>
  <si>
    <t>CAPEX - Additions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</si>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</sst>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7" fontId="4" fillId="0" borderId="1" xfId="0" applyNumberFormat="1" applyFont="1" applyBorder="1" applyAlignment="1">
      <alignment horizontal="center"/>
    </xf>
    <xf numFmtId="0" fontId="5" fillId="0" borderId="0" xfId="0" applyFont="1"/>
    <xf numFmtId="43" fontId="5" fillId="0" borderId="0" xfId="2" applyFont="1" applyFill="1"/>
    <xf numFmtId="164" fontId="5" fillId="0" borderId="0" xfId="2" applyNumberFormat="1" applyFont="1" applyFill="1"/>
    <xf numFmtId="43" fontId="5" fillId="0" borderId="0" xfId="0" applyNumberFormat="1" applyFont="1"/>
    <xf numFmtId="38" fontId="4" fillId="0" borderId="0" xfId="0" applyNumberFormat="1" applyFont="1" applyAlignment="1">
      <alignment horizontal="left"/>
    </xf>
    <xf numFmtId="43" fontId="5" fillId="0" borderId="0" xfId="2" quotePrefix="1" applyFont="1" applyFill="1" applyAlignment="1">
      <alignment horizontal="center"/>
    </xf>
    <xf numFmtId="43" fontId="5" fillId="0" borderId="0" xfId="2" applyFont="1" applyFill="1" applyBorder="1"/>
    <xf numFmtId="38" fontId="4" fillId="0" borderId="1" xfId="0" quotePrefix="1" applyNumberFormat="1" applyFont="1" applyBorder="1" applyAlignment="1">
      <alignment horizontal="left"/>
    </xf>
    <xf numFmtId="43" fontId="5" fillId="0" borderId="1" xfId="0" applyNumberFormat="1" applyFont="1" applyBorder="1"/>
    <xf numFmtId="43" fontId="5" fillId="0" borderId="1" xfId="2" applyFont="1" applyFill="1" applyBorder="1"/>
    <xf numFmtId="43" fontId="4" fillId="0" borderId="0" xfId="2" applyFont="1" applyFill="1"/>
    <xf numFmtId="43" fontId="5" fillId="0" borderId="0" xfId="1" applyFont="1" applyFill="1"/>
    <xf numFmtId="43" fontId="0" fillId="0" borderId="0" xfId="1" applyFont="1"/>
    <xf numFmtId="43" fontId="5" fillId="0" borderId="0" xfId="1" quotePrefix="1" applyFont="1" applyFill="1" applyAlignment="1">
      <alignment horizontal="center"/>
    </xf>
    <xf numFmtId="43" fontId="4" fillId="0" borderId="0" xfId="3" applyFont="1" applyFill="1"/>
    <xf numFmtId="43" fontId="0" fillId="0" borderId="0" xfId="0" applyNumberFormat="1"/>
    <xf numFmtId="43" fontId="5" fillId="0" borderId="0" xfId="1" applyFont="1" applyFill="1" applyBorder="1"/>
    <xf numFmtId="43" fontId="5" fillId="0" borderId="1" xfId="1" applyFont="1" applyBorder="1"/>
    <xf numFmtId="43" fontId="5" fillId="0" borderId="1" xfId="1" applyFont="1" applyFill="1" applyBorder="1"/>
    <xf numFmtId="43" fontId="4" fillId="0" borderId="0" xfId="1" applyFont="1" applyFill="1"/>
    <xf numFmtId="0" fontId="2" fillId="0" borderId="0" xfId="0" applyFont="1"/>
    <xf numFmtId="43" fontId="0" fillId="0" borderId="0" xfId="1" applyFont="1" applyFill="1"/>
    <xf numFmtId="0" fontId="4" fillId="0" borderId="0" xfId="0" applyFont="1"/>
    <xf numFmtId="38" fontId="5" fillId="0" borderId="0" xfId="0" applyNumberFormat="1" applyFont="1" applyAlignment="1">
      <alignment horizontal="left"/>
    </xf>
    <xf numFmtId="43" fontId="5" fillId="0" borderId="0" xfId="1" applyFont="1"/>
    <xf numFmtId="43" fontId="5" fillId="2" borderId="0" xfId="2" applyFont="1" applyFill="1"/>
    <xf numFmtId="43" fontId="5" fillId="2" borderId="0" xfId="2" applyFont="1" applyFill="1" applyBorder="1"/>
    <xf numFmtId="43" fontId="5" fillId="2" borderId="1" xfId="0" applyNumberFormat="1" applyFont="1" applyFill="1" applyBorder="1"/>
    <xf numFmtId="43" fontId="5" fillId="2" borderId="0" xfId="1" applyFont="1" applyFill="1"/>
  </cellXfs>
  <cellStyles count="4">
    <cellStyle name="Comma" xfId="1" builtinId="3"/>
    <cellStyle name="Comma 2 2" xfId="2" xr:uid="{49175813-D4B9-4137-907A-E4E82305DF06}"/>
    <cellStyle name="Comma 2 2 2" xfId="3" xr:uid="{BDC3CE99-4C19-434D-9D7B-C114638050E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251460</xdr:colOff>
      <xdr:row>3</xdr:row>
      <xdr:rowOff>0</xdr:rowOff>
    </xdr:from>
    <xdr:to>
      <xdr:col>33</xdr:col>
      <xdr:colOff>576717</xdr:colOff>
      <xdr:row>33</xdr:row>
      <xdr:rowOff>140157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2F1C91-278E-4F32-AED0-85B60C78C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65040" y="594360"/>
          <a:ext cx="10078857" cy="4788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83B1B-D4DC-4382-B39A-93025E8CD874}">
  <dimension ref="A1:N19"/>
  <sheetViews>
    <sheetView tabSelected="1" zoomScale="90" zoomScaleNormal="90" workbookViewId="0">
      <selection activeCell="C24" sqref="C24"/>
    </sheetView>
  </sheetViews>
  <sheetFormatPr defaultRowHeight="14.4" x14ac:dyDescent="0.3"/>
  <cols>
    <col min="1" max="1" width="31.44140625" customWidth="1"/>
    <col min="2" max="2" width="14.77734375" bestFit="1" customWidth="1"/>
    <col min="3" max="3" width="14.109375" bestFit="1" customWidth="1"/>
    <col min="4" max="4" width="14.77734375" bestFit="1" customWidth="1"/>
    <col min="5" max="5" width="14.109375" bestFit="1" customWidth="1"/>
    <col min="6" max="6" width="14.77734375" bestFit="1" customWidth="1"/>
    <col min="7" max="11" width="15" bestFit="1" customWidth="1"/>
    <col min="12" max="13" width="14.77734375" bestFit="1" customWidth="1"/>
    <col min="14" max="14" width="15.77734375" bestFit="1" customWidth="1"/>
  </cols>
  <sheetData>
    <row r="1" spans="1:14" ht="15.6" x14ac:dyDescent="0.3">
      <c r="A1" s="1" t="s">
        <v>0</v>
      </c>
    </row>
    <row r="2" spans="1:14" ht="15.6" x14ac:dyDescent="0.3">
      <c r="A2" s="1" t="s">
        <v>1</v>
      </c>
    </row>
    <row r="3" spans="1:14" ht="15.6" x14ac:dyDescent="0.3">
      <c r="A3" s="1" t="s">
        <v>2</v>
      </c>
    </row>
    <row r="5" spans="1:14" x14ac:dyDescent="0.3">
      <c r="B5" s="2">
        <v>2018</v>
      </c>
      <c r="C5" s="2">
        <v>2018</v>
      </c>
      <c r="D5" s="2">
        <v>2018</v>
      </c>
      <c r="E5" s="2">
        <v>2018</v>
      </c>
      <c r="F5" s="2">
        <v>2018</v>
      </c>
      <c r="G5" s="2">
        <v>2018</v>
      </c>
      <c r="H5" s="2">
        <v>2018</v>
      </c>
      <c r="I5" s="2">
        <v>2018</v>
      </c>
      <c r="J5" s="2">
        <v>2018</v>
      </c>
      <c r="K5" s="2">
        <v>2018</v>
      </c>
      <c r="L5" s="2">
        <v>2018</v>
      </c>
      <c r="M5" s="2">
        <v>2018</v>
      </c>
    </row>
    <row r="6" spans="1:14" s="5" customFormat="1" ht="13.2" x14ac:dyDescent="0.25">
      <c r="A6" s="3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16</v>
      </c>
    </row>
    <row r="7" spans="1:14" s="5" customFormat="1" ht="13.2" x14ac:dyDescent="0.25">
      <c r="B7" s="6"/>
      <c r="C7" s="6"/>
      <c r="D7" s="6"/>
      <c r="E7" s="6"/>
      <c r="F7" s="7"/>
      <c r="G7" s="7"/>
      <c r="H7" s="7"/>
      <c r="I7" s="7"/>
      <c r="J7" s="7"/>
      <c r="K7" s="7"/>
      <c r="L7" s="7"/>
      <c r="M7" s="7"/>
      <c r="N7" s="8"/>
    </row>
    <row r="8" spans="1:14" s="5" customFormat="1" ht="13.2" x14ac:dyDescent="0.25">
      <c r="A8" s="9" t="s">
        <v>17</v>
      </c>
      <c r="B8" s="6">
        <v>22182235.110000003</v>
      </c>
      <c r="C8" s="6">
        <f t="shared" ref="C8:M8" si="0">+B14</f>
        <v>18556747.959999997</v>
      </c>
      <c r="D8" s="6">
        <f t="shared" si="0"/>
        <v>20715951.399999995</v>
      </c>
      <c r="E8" s="6">
        <f t="shared" si="0"/>
        <v>22686371.659999993</v>
      </c>
      <c r="F8" s="6">
        <f t="shared" si="0"/>
        <v>24764408.569999989</v>
      </c>
      <c r="G8" s="6">
        <f t="shared" si="0"/>
        <v>22852997.649999972</v>
      </c>
      <c r="H8" s="6">
        <f t="shared" si="0"/>
        <v>25749403.039999973</v>
      </c>
      <c r="I8" s="6">
        <f t="shared" si="0"/>
        <v>27787371.549999978</v>
      </c>
      <c r="J8" s="6">
        <f t="shared" si="0"/>
        <v>32937378.979999967</v>
      </c>
      <c r="K8" s="6">
        <f t="shared" si="0"/>
        <v>42024779.399999961</v>
      </c>
      <c r="L8" s="6">
        <f t="shared" si="0"/>
        <v>49273450.009999968</v>
      </c>
      <c r="M8" s="6">
        <f t="shared" si="0"/>
        <v>40575117.019999966</v>
      </c>
      <c r="N8" s="6"/>
    </row>
    <row r="9" spans="1:14" s="5" customFormat="1" ht="13.2" x14ac:dyDescent="0.25">
      <c r="A9" s="9" t="s">
        <v>18</v>
      </c>
      <c r="B9" s="6">
        <v>7921127.5699999984</v>
      </c>
      <c r="C9" s="6">
        <v>8788663.2000000011</v>
      </c>
      <c r="D9" s="6">
        <v>10762649.509999998</v>
      </c>
      <c r="E9" s="6">
        <v>8322559.3599999957</v>
      </c>
      <c r="F9" s="6">
        <v>12195726.380000003</v>
      </c>
      <c r="G9" s="6">
        <v>9928722.7300000023</v>
      </c>
      <c r="H9" s="6">
        <v>8676553.2100000028</v>
      </c>
      <c r="I9" s="6">
        <v>13084590.509999996</v>
      </c>
      <c r="J9" s="6">
        <v>12347452.089999998</v>
      </c>
      <c r="K9" s="6">
        <v>14931795.510000007</v>
      </c>
      <c r="L9" s="6">
        <v>12494085.439999996</v>
      </c>
      <c r="M9" s="6">
        <v>11268788.380000008</v>
      </c>
      <c r="N9" s="6">
        <f t="shared" ref="N9:N12" si="1">SUM(B9:M9)</f>
        <v>130722713.89000002</v>
      </c>
    </row>
    <row r="10" spans="1:14" s="5" customFormat="1" ht="13.2" x14ac:dyDescent="0.25">
      <c r="A10" s="9" t="s">
        <v>19</v>
      </c>
      <c r="B10" s="6">
        <v>1469557.03</v>
      </c>
      <c r="C10" s="6">
        <v>735896.8899999999</v>
      </c>
      <c r="D10" s="6">
        <v>3530980.6700000004</v>
      </c>
      <c r="E10" s="6">
        <v>1084654.8399999999</v>
      </c>
      <c r="F10" s="6">
        <v>2424177.12</v>
      </c>
      <c r="G10" s="6">
        <v>1008861.28</v>
      </c>
      <c r="H10" s="6">
        <v>1950584.5499999998</v>
      </c>
      <c r="I10" s="6">
        <v>2103651.41</v>
      </c>
      <c r="J10" s="6">
        <v>4170810.11</v>
      </c>
      <c r="K10" s="6">
        <v>4175657.5400000005</v>
      </c>
      <c r="L10" s="6">
        <v>5240057.3599999994</v>
      </c>
      <c r="M10" s="6">
        <v>4990128.4700000016</v>
      </c>
      <c r="N10" s="6">
        <f t="shared" si="1"/>
        <v>32885017.27</v>
      </c>
    </row>
    <row r="11" spans="1:14" s="5" customFormat="1" ht="13.2" x14ac:dyDescent="0.25">
      <c r="A11" s="9" t="s">
        <v>20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6">
        <f t="shared" si="1"/>
        <v>0</v>
      </c>
    </row>
    <row r="12" spans="1:14" s="5" customFormat="1" ht="13.2" x14ac:dyDescent="0.25">
      <c r="A12" s="9" t="s">
        <v>21</v>
      </c>
      <c r="B12" s="11">
        <v>-13016171.750000004</v>
      </c>
      <c r="C12" s="11">
        <v>-7365356.6500000022</v>
      </c>
      <c r="D12" s="11">
        <v>-12323209.919999998</v>
      </c>
      <c r="E12" s="11">
        <v>-7329177.29</v>
      </c>
      <c r="F12" s="11">
        <v>-16531314.420000013</v>
      </c>
      <c r="G12" s="11">
        <v>-8041178.6200000001</v>
      </c>
      <c r="H12" s="11">
        <v>-8589169.2499999963</v>
      </c>
      <c r="I12" s="11">
        <v>-10038234.490000004</v>
      </c>
      <c r="J12" s="11">
        <v>-7430861.7800000021</v>
      </c>
      <c r="K12" s="11">
        <v>-11858782.439999999</v>
      </c>
      <c r="L12" s="11">
        <v>-26432475.789999995</v>
      </c>
      <c r="M12" s="11">
        <v>-24139852.980000008</v>
      </c>
      <c r="N12" s="11">
        <f t="shared" si="1"/>
        <v>-153095785.38000003</v>
      </c>
    </row>
    <row r="13" spans="1:14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</row>
    <row r="14" spans="1:14" x14ac:dyDescent="0.3">
      <c r="A14" s="9" t="s">
        <v>22</v>
      </c>
      <c r="B14" s="15">
        <f t="shared" ref="B14:N14" si="2">SUM(B8:B13)</f>
        <v>18556747.959999997</v>
      </c>
      <c r="C14" s="15">
        <f t="shared" si="2"/>
        <v>20715951.399999995</v>
      </c>
      <c r="D14" s="15">
        <f t="shared" si="2"/>
        <v>22686371.659999993</v>
      </c>
      <c r="E14" s="15">
        <f t="shared" si="2"/>
        <v>24764408.569999989</v>
      </c>
      <c r="F14" s="15">
        <f t="shared" si="2"/>
        <v>22852997.649999972</v>
      </c>
      <c r="G14" s="15">
        <f t="shared" si="2"/>
        <v>25749403.039999973</v>
      </c>
      <c r="H14" s="15">
        <f t="shared" si="2"/>
        <v>27787371.549999978</v>
      </c>
      <c r="I14" s="15">
        <f t="shared" si="2"/>
        <v>32937378.979999967</v>
      </c>
      <c r="J14" s="15">
        <f t="shared" si="2"/>
        <v>42024779.399999961</v>
      </c>
      <c r="K14" s="15">
        <f t="shared" si="2"/>
        <v>49273450.009999968</v>
      </c>
      <c r="L14" s="15">
        <f t="shared" si="2"/>
        <v>40575117.019999966</v>
      </c>
      <c r="M14" s="15">
        <f t="shared" si="2"/>
        <v>32694180.889999967</v>
      </c>
      <c r="N14" s="15">
        <f t="shared" si="2"/>
        <v>10511945.780000001</v>
      </c>
    </row>
    <row r="16" spans="1:14" s="5" customFormat="1" ht="13.2" hidden="1" x14ac:dyDescent="0.25">
      <c r="A16" s="9" t="s">
        <v>20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f t="shared" ref="N16:N18" si="3">SUM(B16:M16)</f>
        <v>0</v>
      </c>
    </row>
    <row r="17" spans="1:14" hidden="1" x14ac:dyDescent="0.3">
      <c r="A17" s="9" t="s">
        <v>23</v>
      </c>
      <c r="B17" s="17">
        <v>9390684.5999999996</v>
      </c>
      <c r="C17" s="17">
        <v>9524560.0899999999</v>
      </c>
      <c r="D17" s="17">
        <v>14293630.18</v>
      </c>
      <c r="E17" s="17">
        <v>9407214.1999999993</v>
      </c>
      <c r="F17" s="17">
        <v>14619903.5</v>
      </c>
      <c r="G17" s="17">
        <v>10937584.01</v>
      </c>
      <c r="H17" s="17">
        <v>10627137.76</v>
      </c>
      <c r="I17" s="17">
        <v>15188241.92</v>
      </c>
      <c r="J17" s="17">
        <v>16518262.199999999</v>
      </c>
      <c r="K17" s="17">
        <v>19107453.050000001</v>
      </c>
      <c r="L17" s="17">
        <v>17734142.800000001</v>
      </c>
      <c r="M17" s="17">
        <v>16258916.85</v>
      </c>
      <c r="N17" s="17">
        <f t="shared" si="3"/>
        <v>163607731.16</v>
      </c>
    </row>
    <row r="18" spans="1:14" hidden="1" x14ac:dyDescent="0.3">
      <c r="A18" t="s">
        <v>24</v>
      </c>
      <c r="B18" s="17">
        <f t="shared" ref="B18:M18" si="4">SUM(B16:B17)</f>
        <v>9390684.5999999996</v>
      </c>
      <c r="C18" s="17">
        <f t="shared" si="4"/>
        <v>9524560.0899999999</v>
      </c>
      <c r="D18" s="17">
        <f t="shared" si="4"/>
        <v>14293630.18</v>
      </c>
      <c r="E18" s="17">
        <f t="shared" si="4"/>
        <v>9407214.1999999993</v>
      </c>
      <c r="F18" s="17">
        <f t="shared" si="4"/>
        <v>14619903.5</v>
      </c>
      <c r="G18" s="17">
        <f t="shared" si="4"/>
        <v>10937584.01</v>
      </c>
      <c r="H18" s="17">
        <f t="shared" si="4"/>
        <v>10627137.76</v>
      </c>
      <c r="I18" s="17">
        <f t="shared" si="4"/>
        <v>15188241.92</v>
      </c>
      <c r="J18" s="17">
        <f t="shared" si="4"/>
        <v>16518262.199999999</v>
      </c>
      <c r="K18" s="17">
        <f t="shared" si="4"/>
        <v>19107453.050000001</v>
      </c>
      <c r="L18" s="17">
        <f t="shared" si="4"/>
        <v>17734142.800000001</v>
      </c>
      <c r="M18" s="17">
        <f t="shared" si="4"/>
        <v>16258916.85</v>
      </c>
      <c r="N18" s="17">
        <f t="shared" si="3"/>
        <v>163607731.16</v>
      </c>
    </row>
    <row r="19" spans="1:14" hidden="1" x14ac:dyDescent="0.3">
      <c r="B19" s="17">
        <f>+B9-B18+B10</f>
        <v>0</v>
      </c>
      <c r="C19" s="17">
        <f t="shared" ref="C19:N19" si="5">+C9-C18+C10</f>
        <v>1.1641532182693481E-9</v>
      </c>
      <c r="D19" s="17">
        <f t="shared" si="5"/>
        <v>0</v>
      </c>
      <c r="E19" s="17">
        <f t="shared" si="5"/>
        <v>-3.7252902984619141E-9</v>
      </c>
      <c r="F19" s="17">
        <f t="shared" si="5"/>
        <v>0</v>
      </c>
      <c r="G19" s="17">
        <f t="shared" si="5"/>
        <v>2.5611370801925659E-9</v>
      </c>
      <c r="H19" s="17">
        <f t="shared" si="5"/>
        <v>2.7939677238464355E-9</v>
      </c>
      <c r="I19" s="17">
        <f t="shared" si="5"/>
        <v>-3.7252902984619141E-9</v>
      </c>
      <c r="J19" s="17">
        <f t="shared" si="5"/>
        <v>0</v>
      </c>
      <c r="K19" s="17">
        <f t="shared" si="5"/>
        <v>6.9849193096160889E-9</v>
      </c>
      <c r="L19" s="17">
        <f t="shared" si="5"/>
        <v>0</v>
      </c>
      <c r="M19" s="17">
        <f t="shared" si="5"/>
        <v>1.0244548320770264E-8</v>
      </c>
      <c r="N19" s="17">
        <f t="shared" si="5"/>
        <v>0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52B74-98FA-4F07-9D09-E41AD0EEA107}">
  <dimension ref="A1:P32"/>
  <sheetViews>
    <sheetView zoomScale="80" zoomScaleNormal="80" workbookViewId="0">
      <selection activeCell="C36" sqref="C36"/>
    </sheetView>
  </sheetViews>
  <sheetFormatPr defaultRowHeight="14.4" x14ac:dyDescent="0.3"/>
  <cols>
    <col min="1" max="1" width="31.5546875" customWidth="1"/>
    <col min="2" max="14" width="14.77734375" bestFit="1" customWidth="1"/>
    <col min="15" max="15" width="15.77734375" bestFit="1" customWidth="1"/>
  </cols>
  <sheetData>
    <row r="1" spans="1:14" ht="15.6" x14ac:dyDescent="0.3">
      <c r="A1" s="1" t="s">
        <v>0</v>
      </c>
    </row>
    <row r="2" spans="1:14" ht="15.6" x14ac:dyDescent="0.3">
      <c r="A2" s="1" t="s">
        <v>1</v>
      </c>
    </row>
    <row r="3" spans="1:14" ht="15.6" x14ac:dyDescent="0.3">
      <c r="A3" s="1" t="s">
        <v>2</v>
      </c>
    </row>
    <row r="5" spans="1:14" x14ac:dyDescent="0.3">
      <c r="B5" s="2">
        <v>2019</v>
      </c>
      <c r="C5" s="2">
        <v>2019</v>
      </c>
      <c r="D5" s="2">
        <v>2019</v>
      </c>
      <c r="E5" s="2">
        <v>2019</v>
      </c>
      <c r="F5" s="2">
        <v>2019</v>
      </c>
      <c r="G5" s="2">
        <v>2019</v>
      </c>
      <c r="H5" s="2">
        <v>2019</v>
      </c>
      <c r="I5" s="2">
        <v>2019</v>
      </c>
      <c r="J5" s="2">
        <v>2019</v>
      </c>
      <c r="K5" s="2">
        <v>2019</v>
      </c>
      <c r="L5" s="2">
        <v>2019</v>
      </c>
      <c r="M5" s="2">
        <v>2019</v>
      </c>
    </row>
    <row r="6" spans="1:14" s="5" customFormat="1" ht="13.2" x14ac:dyDescent="0.25">
      <c r="A6" s="3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16</v>
      </c>
    </row>
    <row r="7" spans="1:14" s="5" customFormat="1" ht="13.2" x14ac:dyDescent="0.25">
      <c r="B7" s="6"/>
      <c r="C7" s="6"/>
      <c r="D7" s="6"/>
      <c r="E7" s="6"/>
      <c r="F7" s="7"/>
      <c r="G7" s="7"/>
      <c r="H7" s="7"/>
      <c r="I7" s="7"/>
      <c r="J7" s="7"/>
      <c r="K7" s="7"/>
      <c r="L7" s="7"/>
      <c r="M7" s="7"/>
      <c r="N7" s="8"/>
    </row>
    <row r="8" spans="1:14" s="5" customFormat="1" ht="13.2" x14ac:dyDescent="0.25">
      <c r="A8" s="9" t="s">
        <v>17</v>
      </c>
      <c r="B8" s="6">
        <v>32694180.889999989</v>
      </c>
      <c r="C8" s="6">
        <f t="shared" ref="C8:M8" si="0">+B14</f>
        <v>37233262.219999991</v>
      </c>
      <c r="D8" s="6">
        <f t="shared" si="0"/>
        <v>30935389.949999999</v>
      </c>
      <c r="E8" s="6">
        <f t="shared" si="0"/>
        <v>31118917.460000016</v>
      </c>
      <c r="F8" s="6">
        <f t="shared" si="0"/>
        <v>32041115.710000008</v>
      </c>
      <c r="G8" s="6">
        <f t="shared" si="0"/>
        <v>37503290.120000005</v>
      </c>
      <c r="H8" s="6">
        <f t="shared" si="0"/>
        <v>39013136.270000026</v>
      </c>
      <c r="I8" s="6">
        <f t="shared" si="0"/>
        <v>43393050.830000013</v>
      </c>
      <c r="J8" s="6">
        <f t="shared" si="0"/>
        <v>55128154.760000005</v>
      </c>
      <c r="K8" s="6">
        <f t="shared" si="0"/>
        <v>55798695.200000003</v>
      </c>
      <c r="L8" s="6">
        <f t="shared" si="0"/>
        <v>62985742.70000001</v>
      </c>
      <c r="M8" s="6">
        <f t="shared" si="0"/>
        <v>59495069.459999993</v>
      </c>
      <c r="N8" s="6"/>
    </row>
    <row r="9" spans="1:14" s="5" customFormat="1" ht="13.2" x14ac:dyDescent="0.25">
      <c r="A9" s="9" t="s">
        <v>18</v>
      </c>
      <c r="B9" s="10">
        <v>12703832.269999998</v>
      </c>
      <c r="C9" s="10">
        <v>10143897.220000003</v>
      </c>
      <c r="D9" s="10">
        <v>13518346.820000004</v>
      </c>
      <c r="E9" s="10">
        <v>9662564.569999991</v>
      </c>
      <c r="F9" s="10">
        <v>11781256.099999996</v>
      </c>
      <c r="G9" s="10">
        <v>14074595.220000019</v>
      </c>
      <c r="H9" s="10">
        <v>12586252.430000005</v>
      </c>
      <c r="I9" s="10">
        <v>13516856.639999999</v>
      </c>
      <c r="J9" s="10">
        <v>9785940.209999999</v>
      </c>
      <c r="K9" s="10">
        <v>14285114.110000003</v>
      </c>
      <c r="L9" s="10">
        <v>13797308.920000002</v>
      </c>
      <c r="M9" s="10">
        <v>16350480.549999993</v>
      </c>
      <c r="N9" s="6">
        <f t="shared" ref="N9:N12" si="1">SUM(B9:M9)</f>
        <v>152206445.05999997</v>
      </c>
    </row>
    <row r="10" spans="1:14" s="5" customFormat="1" ht="13.2" x14ac:dyDescent="0.25">
      <c r="A10" s="9" t="s">
        <v>19</v>
      </c>
      <c r="B10" s="18">
        <v>3973091.5300000007</v>
      </c>
      <c r="C10" s="18">
        <v>2703509.57</v>
      </c>
      <c r="D10" s="18">
        <v>3301056.25</v>
      </c>
      <c r="E10" s="18">
        <v>3579854.11</v>
      </c>
      <c r="F10" s="18">
        <v>7715502.419999999</v>
      </c>
      <c r="G10" s="18">
        <v>4466772.6399999997</v>
      </c>
      <c r="H10" s="18">
        <v>4802497.3899999997</v>
      </c>
      <c r="I10" s="18">
        <v>6695240.160000002</v>
      </c>
      <c r="J10" s="18">
        <v>10002171.700000001</v>
      </c>
      <c r="K10" s="18">
        <v>4311491.3899999969</v>
      </c>
      <c r="L10" s="18">
        <v>6366435.1599999964</v>
      </c>
      <c r="M10" s="18">
        <v>13052145.039999999</v>
      </c>
      <c r="N10" s="6">
        <f t="shared" si="1"/>
        <v>70969767.359999985</v>
      </c>
    </row>
    <row r="11" spans="1:14" s="5" customFormat="1" ht="13.2" x14ac:dyDescent="0.25">
      <c r="A11" s="9" t="s">
        <v>20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178680.26999999769</v>
      </c>
      <c r="J11" s="10">
        <v>116437.75999999978</v>
      </c>
      <c r="K11" s="10">
        <v>92449.740000003017</v>
      </c>
      <c r="L11" s="10">
        <v>103426.41000000387</v>
      </c>
      <c r="M11" s="10">
        <v>130425.34</v>
      </c>
      <c r="N11" s="6">
        <f t="shared" si="1"/>
        <v>621419.52000000433</v>
      </c>
    </row>
    <row r="12" spans="1:14" s="5" customFormat="1" ht="13.2" x14ac:dyDescent="0.25">
      <c r="A12" s="9" t="s">
        <v>21</v>
      </c>
      <c r="B12" s="11">
        <v>-12137842.469999997</v>
      </c>
      <c r="C12" s="11">
        <f>-19138599.09-6679.97</f>
        <v>-19145279.059999999</v>
      </c>
      <c r="D12" s="11">
        <v>-16635875.559999987</v>
      </c>
      <c r="E12" s="11">
        <f>-11225064.15-1095156.28</f>
        <v>-12320220.43</v>
      </c>
      <c r="F12" s="11">
        <v>-14034584.109999999</v>
      </c>
      <c r="G12" s="11">
        <v>-17031521.710000001</v>
      </c>
      <c r="H12" s="11">
        <v>-13008835.260000018</v>
      </c>
      <c r="I12" s="11">
        <v>-8655673.1400000043</v>
      </c>
      <c r="J12" s="11">
        <v>-19234009.23</v>
      </c>
      <c r="K12" s="11">
        <v>-11502007.74</v>
      </c>
      <c r="L12" s="11">
        <v>-23757843.73</v>
      </c>
      <c r="M12" s="11">
        <v>-17805913.959999997</v>
      </c>
      <c r="N12" s="6">
        <f t="shared" si="1"/>
        <v>-185269606.40000001</v>
      </c>
    </row>
    <row r="13" spans="1:14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</row>
    <row r="14" spans="1:14" x14ac:dyDescent="0.3">
      <c r="A14" s="9" t="s">
        <v>22</v>
      </c>
      <c r="B14" s="19">
        <f t="shared" ref="B14:N14" si="2">SUM(B8:B13)</f>
        <v>37233262.219999991</v>
      </c>
      <c r="C14" s="19">
        <f t="shared" si="2"/>
        <v>30935389.949999999</v>
      </c>
      <c r="D14" s="19">
        <f t="shared" si="2"/>
        <v>31118917.460000016</v>
      </c>
      <c r="E14" s="19">
        <f t="shared" si="2"/>
        <v>32041115.710000008</v>
      </c>
      <c r="F14" s="15">
        <f t="shared" si="2"/>
        <v>37503290.120000005</v>
      </c>
      <c r="G14" s="15">
        <f t="shared" si="2"/>
        <v>39013136.270000026</v>
      </c>
      <c r="H14" s="15">
        <f t="shared" si="2"/>
        <v>43393050.830000013</v>
      </c>
      <c r="I14" s="15">
        <f t="shared" si="2"/>
        <v>55128154.760000005</v>
      </c>
      <c r="J14" s="15">
        <f t="shared" si="2"/>
        <v>55798695.200000003</v>
      </c>
      <c r="K14" s="15">
        <f t="shared" si="2"/>
        <v>62985742.70000001</v>
      </c>
      <c r="L14" s="15">
        <f t="shared" si="2"/>
        <v>59495069.459999993</v>
      </c>
      <c r="M14" s="15">
        <f t="shared" si="2"/>
        <v>71222206.429999992</v>
      </c>
      <c r="N14" s="15">
        <f t="shared" si="2"/>
        <v>38528025.539999962</v>
      </c>
    </row>
    <row r="16" spans="1:14" s="5" customFormat="1" ht="13.2" hidden="1" x14ac:dyDescent="0.25">
      <c r="A16" s="9" t="s">
        <v>20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-178680.27000000002</v>
      </c>
      <c r="J16" s="16">
        <v>-116437.75999999999</v>
      </c>
      <c r="K16" s="16">
        <v>-92449.74</v>
      </c>
      <c r="L16" s="16">
        <v>-103426.41</v>
      </c>
      <c r="M16" s="16">
        <v>-130425.34</v>
      </c>
      <c r="N16" s="16">
        <f>SUM(B16:M16)</f>
        <v>-621419.52000000002</v>
      </c>
    </row>
    <row r="17" spans="1:16" hidden="1" x14ac:dyDescent="0.3">
      <c r="A17" s="9" t="s">
        <v>23</v>
      </c>
      <c r="B17" s="17">
        <v>16676923.800000001</v>
      </c>
      <c r="C17" s="17">
        <v>12847406.789999999</v>
      </c>
      <c r="D17" s="17">
        <v>16819403.07</v>
      </c>
      <c r="E17" s="17">
        <v>13242418.68</v>
      </c>
      <c r="F17" s="17">
        <v>19496758.52</v>
      </c>
      <c r="G17" s="17">
        <v>18541367.859999999</v>
      </c>
      <c r="H17" s="17">
        <v>17388749.82</v>
      </c>
      <c r="I17" s="17">
        <v>20390777.07</v>
      </c>
      <c r="J17" s="17">
        <v>19904549.670000002</v>
      </c>
      <c r="K17" s="17">
        <v>18689055.239999998</v>
      </c>
      <c r="L17" s="17">
        <v>20267170.489999998</v>
      </c>
      <c r="M17" s="17">
        <v>29533050.93</v>
      </c>
      <c r="N17" s="17">
        <v>223797631.94</v>
      </c>
    </row>
    <row r="18" spans="1:16" hidden="1" x14ac:dyDescent="0.3">
      <c r="A18" t="s">
        <v>24</v>
      </c>
      <c r="B18" s="17">
        <f t="shared" ref="B18:N18" si="3">SUM(B16:B17)</f>
        <v>16676923.800000001</v>
      </c>
      <c r="C18" s="17">
        <f t="shared" si="3"/>
        <v>12847406.789999999</v>
      </c>
      <c r="D18" s="17">
        <f t="shared" si="3"/>
        <v>16819403.07</v>
      </c>
      <c r="E18" s="17">
        <f t="shared" si="3"/>
        <v>13242418.68</v>
      </c>
      <c r="F18" s="17">
        <f t="shared" si="3"/>
        <v>19496758.52</v>
      </c>
      <c r="G18" s="17">
        <f t="shared" si="3"/>
        <v>18541367.859999999</v>
      </c>
      <c r="H18" s="17">
        <f t="shared" si="3"/>
        <v>17388749.82</v>
      </c>
      <c r="I18" s="17">
        <f t="shared" si="3"/>
        <v>20212096.800000001</v>
      </c>
      <c r="J18" s="17">
        <f t="shared" si="3"/>
        <v>19788111.91</v>
      </c>
      <c r="K18" s="17">
        <f t="shared" si="3"/>
        <v>18596605.5</v>
      </c>
      <c r="L18" s="17">
        <f t="shared" si="3"/>
        <v>20163744.079999998</v>
      </c>
      <c r="M18" s="17">
        <f t="shared" si="3"/>
        <v>29402625.59</v>
      </c>
      <c r="N18" s="17">
        <f t="shared" si="3"/>
        <v>223176212.41999999</v>
      </c>
      <c r="P18" s="20">
        <f>SUM(P16:P17)</f>
        <v>0</v>
      </c>
    </row>
    <row r="19" spans="1:16" hidden="1" x14ac:dyDescent="0.3">
      <c r="B19" s="17">
        <f>+B9-B18+B10</f>
        <v>0</v>
      </c>
      <c r="C19" s="17">
        <f t="shared" ref="C19:N19" si="4">+C9-C18+C10</f>
        <v>0</v>
      </c>
      <c r="D19" s="17">
        <f t="shared" si="4"/>
        <v>3.7252902984619141E-9</v>
      </c>
      <c r="E19" s="17">
        <f t="shared" si="4"/>
        <v>-8.8475644588470459E-9</v>
      </c>
      <c r="F19" s="17">
        <f t="shared" si="4"/>
        <v>0</v>
      </c>
      <c r="G19" s="17">
        <f t="shared" si="4"/>
        <v>1.9557774066925049E-8</v>
      </c>
      <c r="H19" s="17">
        <f t="shared" si="4"/>
        <v>0</v>
      </c>
      <c r="I19" s="17">
        <f t="shared" si="4"/>
        <v>0</v>
      </c>
      <c r="J19" s="17">
        <f t="shared" si="4"/>
        <v>0</v>
      </c>
      <c r="K19" s="17">
        <f t="shared" si="4"/>
        <v>0</v>
      </c>
      <c r="L19" s="17">
        <f t="shared" si="4"/>
        <v>0</v>
      </c>
      <c r="M19" s="17">
        <f t="shared" si="4"/>
        <v>0</v>
      </c>
      <c r="N19" s="17">
        <f t="shared" si="4"/>
        <v>0</v>
      </c>
    </row>
    <row r="20" spans="1:16" x14ac:dyDescent="0.3"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6" x14ac:dyDescent="0.3"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6" x14ac:dyDescent="0.3"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6" x14ac:dyDescent="0.3"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6" x14ac:dyDescent="0.3"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6" x14ac:dyDescent="0.3"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6" x14ac:dyDescent="0.3"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6" x14ac:dyDescent="0.3"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6" x14ac:dyDescent="0.3"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6" x14ac:dyDescent="0.3"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6" x14ac:dyDescent="0.3"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6" x14ac:dyDescent="0.3"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6" x14ac:dyDescent="0.3"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</sheetData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941A7-F23E-4BD5-9396-615789138C07}">
  <dimension ref="A1:N26"/>
  <sheetViews>
    <sheetView zoomScale="90" zoomScaleNormal="90" workbookViewId="0">
      <selection activeCell="C30" sqref="C30"/>
    </sheetView>
  </sheetViews>
  <sheetFormatPr defaultRowHeight="14.4" x14ac:dyDescent="0.3"/>
  <cols>
    <col min="1" max="1" width="31.6640625" customWidth="1"/>
    <col min="2" max="4" width="14.77734375" bestFit="1" customWidth="1"/>
    <col min="5" max="13" width="15.109375" bestFit="1" customWidth="1"/>
    <col min="14" max="14" width="15.77734375" bestFit="1" customWidth="1"/>
  </cols>
  <sheetData>
    <row r="1" spans="1:14" ht="15.6" x14ac:dyDescent="0.3">
      <c r="A1" s="1" t="s">
        <v>0</v>
      </c>
    </row>
    <row r="2" spans="1:14" ht="15.6" x14ac:dyDescent="0.3">
      <c r="A2" s="1" t="s">
        <v>1</v>
      </c>
    </row>
    <row r="3" spans="1:14" ht="15.6" x14ac:dyDescent="0.3">
      <c r="A3" s="1" t="s">
        <v>2</v>
      </c>
    </row>
    <row r="5" spans="1:14" x14ac:dyDescent="0.3">
      <c r="B5" s="2">
        <v>2020</v>
      </c>
      <c r="C5" s="2">
        <v>2020</v>
      </c>
      <c r="D5" s="2">
        <v>2020</v>
      </c>
      <c r="E5" s="2">
        <v>2020</v>
      </c>
      <c r="F5" s="2">
        <v>2020</v>
      </c>
      <c r="G5" s="2">
        <v>2020</v>
      </c>
      <c r="H5" s="2">
        <v>2020</v>
      </c>
      <c r="I5" s="2">
        <v>2020</v>
      </c>
      <c r="J5" s="2">
        <v>2020</v>
      </c>
      <c r="K5" s="2">
        <v>2020</v>
      </c>
      <c r="L5" s="2">
        <v>2020</v>
      </c>
      <c r="M5" s="2">
        <v>2020</v>
      </c>
    </row>
    <row r="6" spans="1:14" s="5" customFormat="1" ht="13.2" x14ac:dyDescent="0.25">
      <c r="A6" s="3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16</v>
      </c>
    </row>
    <row r="7" spans="1:14" s="5" customFormat="1" ht="13.2" x14ac:dyDescent="0.25">
      <c r="B7" s="6"/>
      <c r="C7" s="6"/>
      <c r="D7" s="6"/>
      <c r="E7" s="6"/>
      <c r="F7" s="7"/>
      <c r="G7" s="7"/>
      <c r="H7" s="7"/>
      <c r="I7" s="7"/>
      <c r="J7" s="7"/>
      <c r="K7" s="7"/>
      <c r="L7" s="7"/>
      <c r="M7" s="7"/>
      <c r="N7" s="8"/>
    </row>
    <row r="8" spans="1:14" s="5" customFormat="1" ht="13.2" x14ac:dyDescent="0.25">
      <c r="A8" s="9" t="s">
        <v>17</v>
      </c>
      <c r="B8" s="6">
        <v>71222206.429999962</v>
      </c>
      <c r="C8" s="6">
        <f t="shared" ref="C8:M8" si="0">+B14</f>
        <v>87383269.209999964</v>
      </c>
      <c r="D8" s="6">
        <f t="shared" si="0"/>
        <v>89788572.589999959</v>
      </c>
      <c r="E8" s="6">
        <f t="shared" si="0"/>
        <v>92714028.86999996</v>
      </c>
      <c r="F8" s="6">
        <f t="shared" si="0"/>
        <v>105186283.92999995</v>
      </c>
      <c r="G8" s="6">
        <f t="shared" si="0"/>
        <v>119487898.44999994</v>
      </c>
      <c r="H8" s="6">
        <f t="shared" si="0"/>
        <v>129123895.41999993</v>
      </c>
      <c r="I8" s="6">
        <f t="shared" si="0"/>
        <v>142981953.91999996</v>
      </c>
      <c r="J8" s="6">
        <f t="shared" si="0"/>
        <v>160185910.00999996</v>
      </c>
      <c r="K8" s="6">
        <f t="shared" si="0"/>
        <v>169862754.33999994</v>
      </c>
      <c r="L8" s="6">
        <f t="shared" si="0"/>
        <v>123028338.82999995</v>
      </c>
      <c r="M8" s="6">
        <f t="shared" si="0"/>
        <v>131449528.65999994</v>
      </c>
      <c r="N8" s="6"/>
    </row>
    <row r="9" spans="1:14" s="5" customFormat="1" ht="13.2" x14ac:dyDescent="0.25">
      <c r="A9" s="9" t="s">
        <v>18</v>
      </c>
      <c r="B9" s="18">
        <v>12540560.510000002</v>
      </c>
      <c r="C9" s="18">
        <v>10681611.299999999</v>
      </c>
      <c r="D9" s="18">
        <v>14731707.819999995</v>
      </c>
      <c r="E9" s="18">
        <v>12699602.939999994</v>
      </c>
      <c r="F9" s="18">
        <v>11744560.500000006</v>
      </c>
      <c r="G9" s="18">
        <v>13348889.629999997</v>
      </c>
      <c r="H9" s="18">
        <v>15086852.620000005</v>
      </c>
      <c r="I9" s="18">
        <v>14981486.720000012</v>
      </c>
      <c r="J9" s="18">
        <v>13116696.940000003</v>
      </c>
      <c r="K9" s="18">
        <v>15232743.999999993</v>
      </c>
      <c r="L9" s="18">
        <v>12055054.4</v>
      </c>
      <c r="M9" s="18">
        <v>17388053.309999999</v>
      </c>
      <c r="N9" s="16">
        <f t="shared" ref="N9:N12" si="1">SUM(B9:M9)</f>
        <v>163607820.69000003</v>
      </c>
    </row>
    <row r="10" spans="1:14" s="5" customFormat="1" ht="13.2" x14ac:dyDescent="0.25">
      <c r="A10" s="9" t="s">
        <v>19</v>
      </c>
      <c r="B10" s="18">
        <v>14018237.449999999</v>
      </c>
      <c r="C10" s="18">
        <v>12489863.449999992</v>
      </c>
      <c r="D10" s="18">
        <v>6663393.1800000006</v>
      </c>
      <c r="E10" s="18">
        <v>13146971.470000001</v>
      </c>
      <c r="F10" s="18">
        <v>14726217.979999999</v>
      </c>
      <c r="G10" s="18">
        <v>11157151.610000001</v>
      </c>
      <c r="H10" s="18">
        <v>10232728.75</v>
      </c>
      <c r="I10" s="18">
        <v>21585509.979999993</v>
      </c>
      <c r="J10" s="18">
        <v>12666403.170000002</v>
      </c>
      <c r="K10" s="18">
        <v>15977558.850000001</v>
      </c>
      <c r="L10" s="18">
        <v>16836822.809999999</v>
      </c>
      <c r="M10" s="18">
        <v>16625938.559999997</v>
      </c>
      <c r="N10" s="16">
        <f t="shared" si="1"/>
        <v>166126797.25999999</v>
      </c>
    </row>
    <row r="11" spans="1:14" s="5" customFormat="1" ht="13.2" x14ac:dyDescent="0.25">
      <c r="A11" s="9" t="s">
        <v>20</v>
      </c>
      <c r="B11" s="18">
        <v>169233.49000000002</v>
      </c>
      <c r="C11" s="18">
        <v>211450.98</v>
      </c>
      <c r="D11" s="18">
        <v>247079.68000000005</v>
      </c>
      <c r="E11" s="18">
        <v>281124.46000000002</v>
      </c>
      <c r="F11" s="18">
        <v>340867.57</v>
      </c>
      <c r="G11" s="18">
        <v>389747.10000000003</v>
      </c>
      <c r="H11" s="18">
        <v>419329.71</v>
      </c>
      <c r="I11" s="18">
        <v>467910.73999999993</v>
      </c>
      <c r="J11" s="18">
        <v>523343.73000000004</v>
      </c>
      <c r="K11" s="18">
        <v>414004.3299999999</v>
      </c>
      <c r="L11" s="18">
        <v>305667.29000000004</v>
      </c>
      <c r="M11" s="18">
        <v>353896.51</v>
      </c>
      <c r="N11" s="16">
        <f t="shared" si="1"/>
        <v>4123655.59</v>
      </c>
    </row>
    <row r="12" spans="1:14" s="5" customFormat="1" ht="13.2" x14ac:dyDescent="0.25">
      <c r="A12" s="9" t="s">
        <v>21</v>
      </c>
      <c r="B12" s="21">
        <v>-10566968.670000004</v>
      </c>
      <c r="C12" s="21">
        <v>-20977622.349999994</v>
      </c>
      <c r="D12" s="21">
        <v>-18716724.400000002</v>
      </c>
      <c r="E12" s="21">
        <v>-13655443.809999995</v>
      </c>
      <c r="F12" s="21">
        <v>-12510031.529999999</v>
      </c>
      <c r="G12" s="21">
        <v>-15259791.370000003</v>
      </c>
      <c r="H12" s="21">
        <v>-11880852.579999994</v>
      </c>
      <c r="I12" s="21">
        <v>-19830951.349999994</v>
      </c>
      <c r="J12" s="21">
        <v>-16629599.51</v>
      </c>
      <c r="K12" s="21">
        <v>-78458722.689999998</v>
      </c>
      <c r="L12" s="21">
        <v>-20776354.670000009</v>
      </c>
      <c r="M12" s="21">
        <v>-25009539.089999992</v>
      </c>
      <c r="N12" s="21">
        <f t="shared" si="1"/>
        <v>-264272602.02000001</v>
      </c>
    </row>
    <row r="13" spans="1:14" x14ac:dyDescent="0.3">
      <c r="A13" s="1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/>
    </row>
    <row r="14" spans="1:14" x14ac:dyDescent="0.3">
      <c r="A14" s="9" t="s">
        <v>22</v>
      </c>
      <c r="B14" s="24">
        <f t="shared" ref="B14:N14" si="2">SUM(B8:B13)</f>
        <v>87383269.209999964</v>
      </c>
      <c r="C14" s="24">
        <f t="shared" si="2"/>
        <v>89788572.589999959</v>
      </c>
      <c r="D14" s="24">
        <f t="shared" si="2"/>
        <v>92714028.86999996</v>
      </c>
      <c r="E14" s="24">
        <f t="shared" si="2"/>
        <v>105186283.92999995</v>
      </c>
      <c r="F14" s="24">
        <f t="shared" si="2"/>
        <v>119487898.44999994</v>
      </c>
      <c r="G14" s="24">
        <f t="shared" si="2"/>
        <v>129123895.41999993</v>
      </c>
      <c r="H14" s="24">
        <f t="shared" si="2"/>
        <v>142981953.91999996</v>
      </c>
      <c r="I14" s="24">
        <f t="shared" si="2"/>
        <v>160185910.00999996</v>
      </c>
      <c r="J14" s="24">
        <f t="shared" si="2"/>
        <v>169862754.33999994</v>
      </c>
      <c r="K14" s="24">
        <f t="shared" si="2"/>
        <v>123028338.82999995</v>
      </c>
      <c r="L14" s="24">
        <f t="shared" si="2"/>
        <v>131449528.65999994</v>
      </c>
      <c r="M14" s="24">
        <f t="shared" si="2"/>
        <v>140807877.94999993</v>
      </c>
      <c r="N14" s="24">
        <f t="shared" si="2"/>
        <v>69585671.520000011</v>
      </c>
    </row>
    <row r="15" spans="1:14" x14ac:dyDescent="0.3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s="5" customFormat="1" ht="13.2" hidden="1" x14ac:dyDescent="0.25">
      <c r="A16" s="9" t="s">
        <v>20</v>
      </c>
      <c r="B16" s="16">
        <v>-169233.49</v>
      </c>
      <c r="C16" s="16">
        <v>-211450.98</v>
      </c>
      <c r="D16" s="16">
        <v>-247079.67999999999</v>
      </c>
      <c r="E16" s="16">
        <v>-281124.45999999996</v>
      </c>
      <c r="F16" s="16">
        <v>-340867.57</v>
      </c>
      <c r="G16" s="16">
        <v>-389747.10000000003</v>
      </c>
      <c r="H16" s="16">
        <v>-419329.71</v>
      </c>
      <c r="I16" s="16">
        <v>-467910.74</v>
      </c>
      <c r="J16" s="16">
        <v>-523343.73</v>
      </c>
      <c r="K16" s="16">
        <v>-414004.32999999996</v>
      </c>
      <c r="L16" s="16">
        <v>-305667.28999999998</v>
      </c>
      <c r="M16" s="16">
        <v>-353896.51</v>
      </c>
      <c r="N16" s="16">
        <f t="shared" ref="N16" si="3">SUM(B16:M16)</f>
        <v>-4123655.59</v>
      </c>
    </row>
    <row r="17" spans="1:14" hidden="1" x14ac:dyDescent="0.3">
      <c r="A17" s="25" t="s">
        <v>23</v>
      </c>
      <c r="B17" s="17">
        <v>26728031.449999999</v>
      </c>
      <c r="C17" s="17">
        <v>23382925.73</v>
      </c>
      <c r="D17" s="17">
        <v>21642180.68</v>
      </c>
      <c r="E17" s="17">
        <v>26127698.870000001</v>
      </c>
      <c r="F17" s="17">
        <v>26811646.050000001</v>
      </c>
      <c r="G17" s="17">
        <v>24895788.34</v>
      </c>
      <c r="H17" s="17">
        <v>25738911.079999998</v>
      </c>
      <c r="I17" s="17">
        <v>37034907.439999998</v>
      </c>
      <c r="J17" s="17">
        <v>26306443.84</v>
      </c>
      <c r="K17" s="17">
        <v>31624307.18</v>
      </c>
      <c r="L17" s="17">
        <v>29197544.5</v>
      </c>
      <c r="M17" s="17">
        <v>34367888.380000003</v>
      </c>
      <c r="N17" s="17">
        <v>333858273.53999996</v>
      </c>
    </row>
    <row r="18" spans="1:14" hidden="1" x14ac:dyDescent="0.3">
      <c r="A18" t="s">
        <v>24</v>
      </c>
      <c r="B18" s="17">
        <f t="shared" ref="B18:N18" si="4">SUM(B16:B17)</f>
        <v>26558797.960000001</v>
      </c>
      <c r="C18" s="17">
        <f t="shared" si="4"/>
        <v>23171474.75</v>
      </c>
      <c r="D18" s="17">
        <f t="shared" si="4"/>
        <v>21395101</v>
      </c>
      <c r="E18" s="17">
        <f t="shared" si="4"/>
        <v>25846574.41</v>
      </c>
      <c r="F18" s="17">
        <f t="shared" si="4"/>
        <v>26470778.48</v>
      </c>
      <c r="G18" s="17">
        <f t="shared" si="4"/>
        <v>24506041.239999998</v>
      </c>
      <c r="H18" s="17">
        <f t="shared" si="4"/>
        <v>25319581.369999997</v>
      </c>
      <c r="I18" s="17">
        <f t="shared" si="4"/>
        <v>36566996.699999996</v>
      </c>
      <c r="J18" s="17">
        <f t="shared" si="4"/>
        <v>25783100.109999999</v>
      </c>
      <c r="K18" s="17">
        <f t="shared" si="4"/>
        <v>31210302.850000001</v>
      </c>
      <c r="L18" s="17">
        <f t="shared" si="4"/>
        <v>28891877.210000001</v>
      </c>
      <c r="M18" s="17">
        <f t="shared" si="4"/>
        <v>34013991.870000005</v>
      </c>
      <c r="N18" s="17">
        <f t="shared" si="4"/>
        <v>329734617.94999999</v>
      </c>
    </row>
    <row r="19" spans="1:14" hidden="1" x14ac:dyDescent="0.3">
      <c r="B19" s="17">
        <f>+B18-B9-B10</f>
        <v>0</v>
      </c>
      <c r="C19" s="17">
        <f t="shared" ref="C19:N19" si="5">+C18-C9-C10</f>
        <v>0</v>
      </c>
      <c r="D19" s="17">
        <f t="shared" si="5"/>
        <v>0</v>
      </c>
      <c r="E19" s="17">
        <f t="shared" si="5"/>
        <v>0</v>
      </c>
      <c r="F19" s="17">
        <f t="shared" si="5"/>
        <v>0</v>
      </c>
      <c r="G19" s="17">
        <f t="shared" si="5"/>
        <v>0</v>
      </c>
      <c r="H19" s="17">
        <f t="shared" si="5"/>
        <v>0</v>
      </c>
      <c r="I19" s="17">
        <f t="shared" si="5"/>
        <v>0</v>
      </c>
      <c r="J19" s="17">
        <f t="shared" si="5"/>
        <v>0</v>
      </c>
      <c r="K19" s="17">
        <f t="shared" si="5"/>
        <v>0</v>
      </c>
      <c r="L19" s="17">
        <f t="shared" si="5"/>
        <v>0</v>
      </c>
      <c r="M19" s="17">
        <f t="shared" si="5"/>
        <v>0</v>
      </c>
      <c r="N19" s="17">
        <f t="shared" si="5"/>
        <v>0</v>
      </c>
    </row>
    <row r="20" spans="1:14" x14ac:dyDescent="0.3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3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3">
      <c r="B22" s="26"/>
      <c r="C22" s="26"/>
      <c r="D22" s="26"/>
      <c r="E22" s="26"/>
      <c r="F22" s="26"/>
      <c r="G22" s="17"/>
      <c r="H22" s="17"/>
      <c r="I22" s="17"/>
      <c r="J22" s="17"/>
      <c r="K22" s="17"/>
      <c r="L22" s="17"/>
      <c r="M22" s="17"/>
      <c r="N22" s="17"/>
    </row>
    <row r="23" spans="1:14" x14ac:dyDescent="0.3">
      <c r="B23" s="26"/>
      <c r="C23" s="26"/>
      <c r="D23" s="26"/>
      <c r="E23" s="26"/>
      <c r="F23" s="26"/>
      <c r="G23" s="17"/>
      <c r="H23" s="17"/>
      <c r="I23" s="17"/>
      <c r="J23" s="17"/>
      <c r="K23" s="17"/>
      <c r="L23" s="17"/>
      <c r="M23" s="17"/>
      <c r="N23" s="17"/>
    </row>
    <row r="24" spans="1:14" x14ac:dyDescent="0.3">
      <c r="D24" s="26"/>
      <c r="E24" s="26"/>
    </row>
    <row r="25" spans="1:14" x14ac:dyDescent="0.3">
      <c r="C25" s="27"/>
      <c r="D25" s="26"/>
      <c r="E25" s="26"/>
    </row>
    <row r="26" spans="1:14" x14ac:dyDescent="0.3">
      <c r="B26" s="26"/>
      <c r="C26" s="26"/>
      <c r="D26" s="26"/>
      <c r="E26" s="26"/>
    </row>
  </sheetData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7203B-D418-4103-BD55-3B6B5AC45823}">
  <dimension ref="A1:N19"/>
  <sheetViews>
    <sheetView zoomScale="80" zoomScaleNormal="80" workbookViewId="0">
      <selection activeCell="C35" sqref="C35"/>
    </sheetView>
  </sheetViews>
  <sheetFormatPr defaultRowHeight="14.4" x14ac:dyDescent="0.3"/>
  <cols>
    <col min="1" max="1" width="31.33203125" customWidth="1"/>
    <col min="2" max="12" width="15.109375" bestFit="1" customWidth="1"/>
    <col min="13" max="13" width="14.77734375" bestFit="1" customWidth="1"/>
    <col min="14" max="14" width="15.77734375" bestFit="1" customWidth="1"/>
  </cols>
  <sheetData>
    <row r="1" spans="1:14" ht="15.6" x14ac:dyDescent="0.3">
      <c r="A1" s="1" t="s">
        <v>0</v>
      </c>
    </row>
    <row r="2" spans="1:14" ht="15.6" x14ac:dyDescent="0.3">
      <c r="A2" s="1" t="s">
        <v>1</v>
      </c>
    </row>
    <row r="3" spans="1:14" ht="15.6" x14ac:dyDescent="0.3">
      <c r="A3" s="1" t="s">
        <v>2</v>
      </c>
    </row>
    <row r="5" spans="1:14" x14ac:dyDescent="0.3">
      <c r="B5" s="2">
        <v>2021</v>
      </c>
      <c r="C5" s="2">
        <v>2021</v>
      </c>
      <c r="D5" s="2">
        <v>2021</v>
      </c>
      <c r="E5" s="2">
        <v>2021</v>
      </c>
      <c r="F5" s="2">
        <v>2021</v>
      </c>
      <c r="G5" s="2">
        <v>2021</v>
      </c>
      <c r="H5" s="2">
        <v>2021</v>
      </c>
      <c r="I5" s="2">
        <v>2021</v>
      </c>
      <c r="J5" s="2">
        <v>2021</v>
      </c>
      <c r="K5" s="2">
        <v>2021</v>
      </c>
      <c r="L5" s="2">
        <v>2021</v>
      </c>
      <c r="M5" s="2">
        <v>2021</v>
      </c>
    </row>
    <row r="6" spans="1:14" s="5" customFormat="1" ht="13.2" x14ac:dyDescent="0.25">
      <c r="A6" s="3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16</v>
      </c>
    </row>
    <row r="7" spans="1:14" s="5" customFormat="1" ht="13.2" x14ac:dyDescent="0.25">
      <c r="B7" s="6"/>
      <c r="C7" s="6"/>
      <c r="D7" s="6"/>
      <c r="E7" s="6"/>
      <c r="F7" s="7"/>
      <c r="G7" s="7"/>
      <c r="H7" s="7"/>
      <c r="I7" s="7"/>
      <c r="J7" s="7"/>
      <c r="K7" s="7"/>
      <c r="L7" s="7"/>
      <c r="M7" s="7"/>
      <c r="N7" s="8"/>
    </row>
    <row r="8" spans="1:14" s="5" customFormat="1" ht="13.2" x14ac:dyDescent="0.25">
      <c r="A8" s="9" t="s">
        <v>17</v>
      </c>
      <c r="B8" s="6">
        <v>126904232.58999996</v>
      </c>
      <c r="C8" s="6">
        <f t="shared" ref="C8:M8" si="0">+B14</f>
        <v>128785853.66999994</v>
      </c>
      <c r="D8" s="6">
        <f t="shared" si="0"/>
        <v>144367194.54999995</v>
      </c>
      <c r="E8" s="6">
        <f t="shared" si="0"/>
        <v>154751497.88999993</v>
      </c>
      <c r="F8" s="6">
        <f t="shared" si="0"/>
        <v>102796884.82999997</v>
      </c>
      <c r="G8" s="6">
        <f t="shared" si="0"/>
        <v>104690064.42999998</v>
      </c>
      <c r="H8" s="6">
        <f t="shared" si="0"/>
        <v>116539304.25999998</v>
      </c>
      <c r="I8" s="6">
        <f t="shared" si="0"/>
        <v>131882411.82999995</v>
      </c>
      <c r="J8" s="6">
        <f t="shared" si="0"/>
        <v>145568526.87999997</v>
      </c>
      <c r="K8" s="6">
        <f t="shared" si="0"/>
        <v>160520262.09999993</v>
      </c>
      <c r="L8" s="6">
        <f t="shared" si="0"/>
        <v>177509797.25999993</v>
      </c>
      <c r="M8" s="6">
        <f t="shared" si="0"/>
        <v>128188780.43999994</v>
      </c>
      <c r="N8" s="6"/>
    </row>
    <row r="9" spans="1:14" s="5" customFormat="1" ht="13.2" x14ac:dyDescent="0.25">
      <c r="A9" s="9" t="s">
        <v>18</v>
      </c>
      <c r="B9" s="10">
        <v>12361587.34</v>
      </c>
      <c r="C9" s="10">
        <v>14504876.280000005</v>
      </c>
      <c r="D9" s="10">
        <v>14907715.850000001</v>
      </c>
      <c r="E9" s="10">
        <v>15743236.41</v>
      </c>
      <c r="F9" s="10">
        <v>10606581.879999999</v>
      </c>
      <c r="G9" s="10">
        <v>16943345.000000004</v>
      </c>
      <c r="H9" s="10">
        <v>13654032.199999992</v>
      </c>
      <c r="I9" s="10">
        <v>12665697.460000001</v>
      </c>
      <c r="J9" s="10">
        <v>15181034.999999993</v>
      </c>
      <c r="K9" s="10">
        <v>17292374.789999999</v>
      </c>
      <c r="L9" s="10">
        <v>15273487.389999989</v>
      </c>
      <c r="M9" s="10">
        <v>22481528.589999992</v>
      </c>
      <c r="N9" s="6">
        <f t="shared" ref="N9:N12" si="1">SUM(B9:M9)</f>
        <v>181615498.18999997</v>
      </c>
    </row>
    <row r="10" spans="1:14" s="5" customFormat="1" ht="13.2" x14ac:dyDescent="0.25">
      <c r="A10" s="9" t="s">
        <v>19</v>
      </c>
      <c r="B10" s="18">
        <v>9610648.9300000034</v>
      </c>
      <c r="C10" s="18">
        <v>12103252.189999999</v>
      </c>
      <c r="D10" s="18">
        <v>14356666.349999996</v>
      </c>
      <c r="E10" s="18">
        <v>7179748.7999999998</v>
      </c>
      <c r="F10" s="18">
        <v>5587462.0700000003</v>
      </c>
      <c r="G10" s="18">
        <v>7405273.0100000007</v>
      </c>
      <c r="H10" s="18">
        <v>11531500.709999999</v>
      </c>
      <c r="I10" s="18">
        <v>11834798.350000001</v>
      </c>
      <c r="J10" s="18">
        <v>9678608.5</v>
      </c>
      <c r="K10" s="18">
        <v>10764222.309999999</v>
      </c>
      <c r="L10" s="18">
        <v>10548678.389999997</v>
      </c>
      <c r="M10" s="18">
        <v>6849212.419999999</v>
      </c>
      <c r="N10" s="6">
        <f t="shared" si="1"/>
        <v>117450072.03</v>
      </c>
    </row>
    <row r="11" spans="1:14" s="5" customFormat="1" ht="13.2" x14ac:dyDescent="0.25">
      <c r="A11" s="9" t="s">
        <v>20</v>
      </c>
      <c r="B11" s="10">
        <v>402586.75</v>
      </c>
      <c r="C11" s="10">
        <v>489556.5199999999</v>
      </c>
      <c r="D11" s="10">
        <v>515122.38999999996</v>
      </c>
      <c r="E11" s="10">
        <v>428015.02000000008</v>
      </c>
      <c r="F11" s="10">
        <v>292680.87</v>
      </c>
      <c r="G11" s="10">
        <v>303772.13</v>
      </c>
      <c r="H11" s="10">
        <v>329006.28000000003</v>
      </c>
      <c r="I11" s="10">
        <v>370293.85</v>
      </c>
      <c r="J11" s="10">
        <v>405916.39</v>
      </c>
      <c r="K11" s="10">
        <v>435636.98999999993</v>
      </c>
      <c r="L11" s="10">
        <v>156897.47</v>
      </c>
      <c r="M11" s="10">
        <v>215923.99000000002</v>
      </c>
      <c r="N11" s="6">
        <f t="shared" si="1"/>
        <v>4345408.6500000004</v>
      </c>
    </row>
    <row r="12" spans="1:14" s="5" customFormat="1" ht="13.2" x14ac:dyDescent="0.25">
      <c r="A12" s="9" t="s">
        <v>21</v>
      </c>
      <c r="B12" s="11">
        <v>-20493201.940000013</v>
      </c>
      <c r="C12" s="11">
        <v>-11516344.109999999</v>
      </c>
      <c r="D12" s="11">
        <v>-19395201.25</v>
      </c>
      <c r="E12" s="11">
        <v>-75305613.289999977</v>
      </c>
      <c r="F12" s="11">
        <v>-14593545.220000003</v>
      </c>
      <c r="G12" s="11">
        <v>-12803150.309999997</v>
      </c>
      <c r="H12" s="11">
        <v>-10171431.620000007</v>
      </c>
      <c r="I12" s="11">
        <v>-11184674.609999998</v>
      </c>
      <c r="J12" s="11">
        <v>-10313824.670000006</v>
      </c>
      <c r="K12" s="11">
        <v>-11502698.930000003</v>
      </c>
      <c r="L12" s="11">
        <v>-75300080.069999963</v>
      </c>
      <c r="M12" s="11">
        <v>-24155241.190000009</v>
      </c>
      <c r="N12" s="11">
        <f t="shared" si="1"/>
        <v>-296735007.20999998</v>
      </c>
    </row>
    <row r="13" spans="1:14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</row>
    <row r="14" spans="1:14" x14ac:dyDescent="0.3">
      <c r="A14" s="9" t="s">
        <v>22</v>
      </c>
      <c r="B14" s="15">
        <f t="shared" ref="B14:N14" si="2">SUM(B8:B13)</f>
        <v>128785853.66999994</v>
      </c>
      <c r="C14" s="15">
        <f t="shared" si="2"/>
        <v>144367194.54999995</v>
      </c>
      <c r="D14" s="15">
        <f t="shared" si="2"/>
        <v>154751497.88999993</v>
      </c>
      <c r="E14" s="15">
        <f t="shared" si="2"/>
        <v>102796884.82999997</v>
      </c>
      <c r="F14" s="15">
        <f t="shared" si="2"/>
        <v>104690064.42999998</v>
      </c>
      <c r="G14" s="15">
        <f t="shared" si="2"/>
        <v>116539304.25999998</v>
      </c>
      <c r="H14" s="15">
        <f t="shared" si="2"/>
        <v>131882411.82999995</v>
      </c>
      <c r="I14" s="15">
        <f t="shared" si="2"/>
        <v>145568526.87999997</v>
      </c>
      <c r="J14" s="15">
        <f t="shared" si="2"/>
        <v>160520262.09999993</v>
      </c>
      <c r="K14" s="15">
        <f t="shared" si="2"/>
        <v>177509797.25999993</v>
      </c>
      <c r="L14" s="15">
        <f t="shared" si="2"/>
        <v>128188780.43999994</v>
      </c>
      <c r="M14" s="15">
        <f t="shared" si="2"/>
        <v>133580204.24999993</v>
      </c>
      <c r="N14" s="15">
        <f t="shared" si="2"/>
        <v>6675971.6599999666</v>
      </c>
    </row>
    <row r="16" spans="1:14" s="5" customFormat="1" ht="13.2" hidden="1" x14ac:dyDescent="0.25">
      <c r="A16" s="9" t="s">
        <v>20</v>
      </c>
      <c r="B16" s="16">
        <v>-402586.75</v>
      </c>
      <c r="C16" s="16">
        <v>-489556.51999999996</v>
      </c>
      <c r="D16" s="16">
        <v>-515122.39</v>
      </c>
      <c r="E16" s="16">
        <v>-428015.02</v>
      </c>
      <c r="F16" s="16">
        <v>-292680.87</v>
      </c>
      <c r="G16" s="16">
        <v>-303772.13</v>
      </c>
      <c r="H16" s="16">
        <v>-329006.28000000003</v>
      </c>
      <c r="I16" s="16">
        <v>-370293.85</v>
      </c>
      <c r="J16" s="16">
        <v>-405916.39</v>
      </c>
      <c r="K16" s="16">
        <v>-435636.99</v>
      </c>
      <c r="L16" s="16">
        <v>-156897.47</v>
      </c>
      <c r="M16" s="16">
        <v>-215923.99</v>
      </c>
      <c r="N16" s="16">
        <f>SUM(B16:M16)</f>
        <v>-4345408.6500000004</v>
      </c>
    </row>
    <row r="17" spans="1:14" hidden="1" x14ac:dyDescent="0.3">
      <c r="A17" s="9" t="s">
        <v>23</v>
      </c>
      <c r="B17" s="17">
        <v>22374823.02</v>
      </c>
      <c r="C17" s="17">
        <v>27097684.989999998</v>
      </c>
      <c r="D17" s="17">
        <v>29779504.59</v>
      </c>
      <c r="E17" s="17">
        <v>23351000.23</v>
      </c>
      <c r="F17" s="17">
        <v>16486724.82</v>
      </c>
      <c r="G17" s="17">
        <v>24652390.140000001</v>
      </c>
      <c r="H17" s="17">
        <v>25514539.190000001</v>
      </c>
      <c r="I17" s="17">
        <v>24870789.66</v>
      </c>
      <c r="J17" s="17">
        <v>25265559.890000001</v>
      </c>
      <c r="K17" s="17">
        <v>28492234.09</v>
      </c>
      <c r="L17" s="17">
        <v>25979063.25</v>
      </c>
      <c r="M17" s="17">
        <v>29546665</v>
      </c>
      <c r="N17" s="17">
        <v>303410978.87</v>
      </c>
    </row>
    <row r="18" spans="1:14" hidden="1" x14ac:dyDescent="0.3">
      <c r="A18" s="28" t="s">
        <v>24</v>
      </c>
      <c r="B18" s="17">
        <f t="shared" ref="B18:N18" si="3">SUM(B16:B17)</f>
        <v>21972236.27</v>
      </c>
      <c r="C18" s="17">
        <f t="shared" si="3"/>
        <v>26608128.469999999</v>
      </c>
      <c r="D18" s="17">
        <f t="shared" si="3"/>
        <v>29264382.199999999</v>
      </c>
      <c r="E18" s="17">
        <f t="shared" si="3"/>
        <v>22922985.210000001</v>
      </c>
      <c r="F18" s="17">
        <f t="shared" si="3"/>
        <v>16194043.950000001</v>
      </c>
      <c r="G18" s="17">
        <f t="shared" si="3"/>
        <v>24348618.010000002</v>
      </c>
      <c r="H18" s="17">
        <f t="shared" si="3"/>
        <v>25185532.91</v>
      </c>
      <c r="I18" s="17">
        <f t="shared" si="3"/>
        <v>24500495.809999999</v>
      </c>
      <c r="J18" s="17">
        <f t="shared" si="3"/>
        <v>24859643.5</v>
      </c>
      <c r="K18" s="17">
        <f t="shared" si="3"/>
        <v>28056597.100000001</v>
      </c>
      <c r="L18" s="17">
        <f t="shared" si="3"/>
        <v>25822165.780000001</v>
      </c>
      <c r="M18" s="17">
        <f t="shared" si="3"/>
        <v>29330741.010000002</v>
      </c>
      <c r="N18" s="17">
        <f t="shared" si="3"/>
        <v>299065570.22000003</v>
      </c>
    </row>
    <row r="19" spans="1:14" hidden="1" x14ac:dyDescent="0.3">
      <c r="B19" s="17">
        <f t="shared" ref="B19:N19" si="4">+B9-B18+B10</f>
        <v>0</v>
      </c>
      <c r="C19" s="17">
        <f t="shared" si="4"/>
        <v>0</v>
      </c>
      <c r="D19" s="17">
        <f t="shared" si="4"/>
        <v>0</v>
      </c>
      <c r="E19" s="17">
        <f t="shared" si="4"/>
        <v>0</v>
      </c>
      <c r="F19" s="17">
        <f t="shared" si="4"/>
        <v>0</v>
      </c>
      <c r="G19" s="17">
        <f t="shared" si="4"/>
        <v>0</v>
      </c>
      <c r="H19" s="17">
        <f t="shared" si="4"/>
        <v>0</v>
      </c>
      <c r="I19" s="17">
        <f t="shared" si="4"/>
        <v>0</v>
      </c>
      <c r="J19" s="17">
        <f t="shared" si="4"/>
        <v>0</v>
      </c>
      <c r="K19" s="17">
        <f t="shared" si="4"/>
        <v>0</v>
      </c>
      <c r="L19" s="17">
        <f t="shared" si="4"/>
        <v>-1.4901161193847656E-8</v>
      </c>
      <c r="M19" s="17">
        <f t="shared" si="4"/>
        <v>-1.0244548320770264E-8</v>
      </c>
      <c r="N19" s="17">
        <f t="shared" si="4"/>
        <v>0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D7D37-B8D6-443C-A025-9287E911338E}">
  <dimension ref="A1:O21"/>
  <sheetViews>
    <sheetView zoomScale="80" zoomScaleNormal="80" workbookViewId="0">
      <selection activeCell="D34" sqref="D34"/>
    </sheetView>
  </sheetViews>
  <sheetFormatPr defaultRowHeight="14.4" x14ac:dyDescent="0.3"/>
  <cols>
    <col min="1" max="1" width="32.6640625" customWidth="1"/>
    <col min="2" max="13" width="15.109375" bestFit="1" customWidth="1"/>
    <col min="14" max="14" width="15.77734375" bestFit="1" customWidth="1"/>
  </cols>
  <sheetData>
    <row r="1" spans="1:15" ht="15.6" x14ac:dyDescent="0.3">
      <c r="A1" s="1" t="s">
        <v>0</v>
      </c>
    </row>
    <row r="2" spans="1:15" ht="15.6" x14ac:dyDescent="0.3">
      <c r="A2" s="1" t="s">
        <v>1</v>
      </c>
    </row>
    <row r="3" spans="1:15" ht="15.6" x14ac:dyDescent="0.3">
      <c r="A3" s="1" t="s">
        <v>2</v>
      </c>
    </row>
    <row r="5" spans="1:15" x14ac:dyDescent="0.3">
      <c r="B5" s="2">
        <v>2022</v>
      </c>
      <c r="C5" s="2">
        <v>2022</v>
      </c>
      <c r="D5" s="2">
        <v>2022</v>
      </c>
      <c r="E5" s="2">
        <v>2022</v>
      </c>
      <c r="F5" s="2">
        <v>2022</v>
      </c>
      <c r="G5" s="2">
        <v>2022</v>
      </c>
      <c r="H5" s="2">
        <v>2022</v>
      </c>
      <c r="I5" s="2">
        <v>2022</v>
      </c>
      <c r="J5" s="2">
        <v>2022</v>
      </c>
      <c r="K5" s="2">
        <v>2022</v>
      </c>
      <c r="L5" s="2">
        <v>2022</v>
      </c>
      <c r="M5" s="2">
        <v>2022</v>
      </c>
    </row>
    <row r="6" spans="1:15" s="5" customFormat="1" ht="13.2" x14ac:dyDescent="0.25">
      <c r="A6" s="3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16</v>
      </c>
    </row>
    <row r="7" spans="1:15" s="5" customFormat="1" ht="13.2" x14ac:dyDescent="0.25">
      <c r="B7" s="6"/>
      <c r="C7" s="6"/>
      <c r="D7" s="6"/>
      <c r="E7" s="6"/>
      <c r="F7" s="7"/>
      <c r="G7" s="7"/>
      <c r="H7" s="7"/>
      <c r="I7" s="7"/>
      <c r="J7" s="7"/>
      <c r="K7" s="7"/>
      <c r="L7" s="7"/>
      <c r="M7" s="7"/>
      <c r="N7" s="8"/>
    </row>
    <row r="8" spans="1:15" s="5" customFormat="1" ht="13.2" x14ac:dyDescent="0.25">
      <c r="A8" s="9" t="s">
        <v>17</v>
      </c>
      <c r="B8" s="6">
        <v>147483849.61000001</v>
      </c>
      <c r="C8" s="6">
        <f t="shared" ref="C8:M8" si="0">+B14</f>
        <v>158111229.04000002</v>
      </c>
      <c r="D8" s="6">
        <f t="shared" si="0"/>
        <v>162199578.15000001</v>
      </c>
      <c r="E8" s="6">
        <f t="shared" si="0"/>
        <v>174470939.97000003</v>
      </c>
      <c r="F8" s="6">
        <f t="shared" si="0"/>
        <v>184225626.90000004</v>
      </c>
      <c r="G8" s="6">
        <f t="shared" si="0"/>
        <v>188333223.04000005</v>
      </c>
      <c r="H8" s="6">
        <f t="shared" si="0"/>
        <v>201983440.96000004</v>
      </c>
      <c r="I8" s="6">
        <f t="shared" si="0"/>
        <v>212538815.99000001</v>
      </c>
      <c r="J8" s="6">
        <f t="shared" si="0"/>
        <v>225280632.12999997</v>
      </c>
      <c r="K8" s="6">
        <f t="shared" si="0"/>
        <v>235379560.06999993</v>
      </c>
      <c r="L8" s="6">
        <f t="shared" si="0"/>
        <v>200850235.98999995</v>
      </c>
      <c r="M8" s="6">
        <f t="shared" si="0"/>
        <v>210666560.53999996</v>
      </c>
      <c r="N8" s="6"/>
    </row>
    <row r="9" spans="1:15" s="5" customFormat="1" ht="13.2" x14ac:dyDescent="0.25">
      <c r="A9" s="9" t="s">
        <v>18</v>
      </c>
      <c r="B9" s="10">
        <v>15467104.370000007</v>
      </c>
      <c r="C9" s="10">
        <v>15999074.82</v>
      </c>
      <c r="D9" s="10">
        <v>17499459.369999997</v>
      </c>
      <c r="E9" s="10">
        <v>17484373.90000001</v>
      </c>
      <c r="F9" s="10">
        <v>13039393.109999999</v>
      </c>
      <c r="G9" s="10">
        <v>17540435.09</v>
      </c>
      <c r="H9" s="10">
        <v>15432597.439999994</v>
      </c>
      <c r="I9" s="10">
        <v>20752957.870000001</v>
      </c>
      <c r="J9" s="10">
        <v>11057727.889999999</v>
      </c>
      <c r="K9" s="10">
        <v>15493251.449999999</v>
      </c>
      <c r="L9" s="10">
        <v>14603412.030000003</v>
      </c>
      <c r="M9" s="10">
        <v>24957708.580000009</v>
      </c>
      <c r="N9" s="6">
        <f t="shared" ref="N9:N12" si="1">SUM(B9:M9)</f>
        <v>199327495.92000002</v>
      </c>
    </row>
    <row r="10" spans="1:15" s="5" customFormat="1" ht="13.2" x14ac:dyDescent="0.25">
      <c r="A10" s="9" t="s">
        <v>19</v>
      </c>
      <c r="B10" s="18">
        <v>7510532.8999999966</v>
      </c>
      <c r="C10" s="18">
        <v>7844208.6600000001</v>
      </c>
      <c r="D10" s="18">
        <v>7401173.1800000006</v>
      </c>
      <c r="E10" s="18">
        <v>10199809.59</v>
      </c>
      <c r="F10" s="18">
        <v>11549126.710000001</v>
      </c>
      <c r="G10" s="18">
        <v>12356588.439999999</v>
      </c>
      <c r="H10" s="18">
        <v>6516915.6599999983</v>
      </c>
      <c r="I10" s="18">
        <v>7383073.3599999975</v>
      </c>
      <c r="J10" s="18">
        <v>10061541.469999999</v>
      </c>
      <c r="K10" s="18">
        <v>5861433.75</v>
      </c>
      <c r="L10" s="18">
        <v>7551516.3100000005</v>
      </c>
      <c r="M10" s="18">
        <v>19143046.030000001</v>
      </c>
      <c r="N10" s="6">
        <f t="shared" si="1"/>
        <v>113378966.05999999</v>
      </c>
    </row>
    <row r="11" spans="1:15" s="5" customFormat="1" ht="13.2" x14ac:dyDescent="0.25">
      <c r="A11" s="9" t="s">
        <v>20</v>
      </c>
      <c r="B11" s="10">
        <v>238226.27</v>
      </c>
      <c r="C11" s="10">
        <v>260013.56000000006</v>
      </c>
      <c r="D11" s="10">
        <v>282615.5</v>
      </c>
      <c r="E11" s="10">
        <v>311166.61999999994</v>
      </c>
      <c r="F11" s="10">
        <v>344076.13</v>
      </c>
      <c r="G11" s="10">
        <v>384368.73000000004</v>
      </c>
      <c r="H11" s="10">
        <v>429145.1</v>
      </c>
      <c r="I11" s="10">
        <v>461004.91999999993</v>
      </c>
      <c r="J11" s="10">
        <v>488393.02999999997</v>
      </c>
      <c r="K11" s="10">
        <v>221105.8</v>
      </c>
      <c r="L11" s="10">
        <v>323651.21000000002</v>
      </c>
      <c r="M11" s="10">
        <v>350517.46</v>
      </c>
      <c r="N11" s="6">
        <f t="shared" si="1"/>
        <v>4094284.3299999996</v>
      </c>
    </row>
    <row r="12" spans="1:15" s="5" customFormat="1" ht="13.2" x14ac:dyDescent="0.25">
      <c r="A12" s="9" t="s">
        <v>21</v>
      </c>
      <c r="B12" s="11">
        <v>-12588484.110000009</v>
      </c>
      <c r="C12" s="11">
        <v>-20014947.929999996</v>
      </c>
      <c r="D12" s="11">
        <v>-12911886.229999997</v>
      </c>
      <c r="E12" s="11">
        <v>-18240663.180000007</v>
      </c>
      <c r="F12" s="11">
        <v>-20824999.810000006</v>
      </c>
      <c r="G12" s="11">
        <v>-16631174.339999992</v>
      </c>
      <c r="H12" s="11">
        <v>-11823283.170000006</v>
      </c>
      <c r="I12" s="11">
        <v>-15855220.010000007</v>
      </c>
      <c r="J12" s="11">
        <v>-11508734.450000005</v>
      </c>
      <c r="K12" s="11">
        <v>-56105115.079999998</v>
      </c>
      <c r="L12" s="11">
        <v>-12662255.000000002</v>
      </c>
      <c r="M12" s="11">
        <v>-9008880.9099999983</v>
      </c>
      <c r="N12" s="11">
        <f t="shared" si="1"/>
        <v>-218175644.22</v>
      </c>
    </row>
    <row r="13" spans="1:15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</row>
    <row r="14" spans="1:15" x14ac:dyDescent="0.3">
      <c r="A14" s="9" t="s">
        <v>22</v>
      </c>
      <c r="B14" s="15">
        <f t="shared" ref="B14:N14" si="2">SUM(B8:B13)</f>
        <v>158111229.04000002</v>
      </c>
      <c r="C14" s="15">
        <f t="shared" si="2"/>
        <v>162199578.15000001</v>
      </c>
      <c r="D14" s="15">
        <f t="shared" si="2"/>
        <v>174470939.97000003</v>
      </c>
      <c r="E14" s="15">
        <f t="shared" si="2"/>
        <v>184225626.90000004</v>
      </c>
      <c r="F14" s="15">
        <f t="shared" si="2"/>
        <v>188333223.04000005</v>
      </c>
      <c r="G14" s="15">
        <f t="shared" si="2"/>
        <v>201983440.96000004</v>
      </c>
      <c r="H14" s="15">
        <f t="shared" si="2"/>
        <v>212538815.99000001</v>
      </c>
      <c r="I14" s="15">
        <f t="shared" si="2"/>
        <v>225280632.12999997</v>
      </c>
      <c r="J14" s="15">
        <f t="shared" si="2"/>
        <v>235379560.06999993</v>
      </c>
      <c r="K14" s="15">
        <f t="shared" si="2"/>
        <v>200850235.98999995</v>
      </c>
      <c r="L14" s="15">
        <f t="shared" si="2"/>
        <v>210666560.53999996</v>
      </c>
      <c r="M14" s="15">
        <f t="shared" si="2"/>
        <v>246108951.69999999</v>
      </c>
      <c r="N14" s="15">
        <f t="shared" si="2"/>
        <v>98625102.090000004</v>
      </c>
    </row>
    <row r="16" spans="1:15" s="5" customFormat="1" ht="13.2" hidden="1" x14ac:dyDescent="0.25">
      <c r="A16" s="9" t="s">
        <v>20</v>
      </c>
      <c r="B16" s="16">
        <v>-238226.27000000002</v>
      </c>
      <c r="C16" s="16">
        <v>-260013.56</v>
      </c>
      <c r="D16" s="16">
        <v>-282615.5</v>
      </c>
      <c r="E16" s="16">
        <v>-311166.62</v>
      </c>
      <c r="F16" s="16">
        <v>-344076.13</v>
      </c>
      <c r="G16" s="16">
        <v>-384368.73</v>
      </c>
      <c r="H16" s="16">
        <v>-429145.10000000003</v>
      </c>
      <c r="I16" s="16">
        <v>-461004.92</v>
      </c>
      <c r="J16" s="16">
        <v>-488393.02999999997</v>
      </c>
      <c r="K16" s="16">
        <v>-221105.8</v>
      </c>
      <c r="L16" s="16">
        <v>-323651.21000000002</v>
      </c>
      <c r="M16" s="16">
        <v>-350517.46</v>
      </c>
      <c r="N16" s="16">
        <f>SUM(B16:M16)</f>
        <v>-4094284.3299999996</v>
      </c>
      <c r="O16" s="29"/>
    </row>
    <row r="17" spans="1:15" hidden="1" x14ac:dyDescent="0.3">
      <c r="A17" s="9" t="s">
        <v>23</v>
      </c>
      <c r="B17" s="17">
        <v>23215863.539999999</v>
      </c>
      <c r="C17" s="17">
        <v>24103297.039999999</v>
      </c>
      <c r="D17" s="17">
        <v>25183248.050000001</v>
      </c>
      <c r="E17" s="17">
        <v>27995350.109999999</v>
      </c>
      <c r="F17" s="17">
        <v>24932595.949999999</v>
      </c>
      <c r="G17" s="17">
        <v>30281392.260000002</v>
      </c>
      <c r="H17" s="17">
        <v>22378658.199999999</v>
      </c>
      <c r="I17" s="17">
        <v>28597036.149999999</v>
      </c>
      <c r="J17" s="17">
        <v>21607662.390000001</v>
      </c>
      <c r="K17" s="17">
        <v>21575791</v>
      </c>
      <c r="L17" s="17">
        <v>22478579.550000001</v>
      </c>
      <c r="M17" s="17">
        <v>44451272.07</v>
      </c>
      <c r="N17" s="17">
        <v>316800746.31</v>
      </c>
      <c r="O17" s="17"/>
    </row>
    <row r="18" spans="1:15" hidden="1" x14ac:dyDescent="0.3">
      <c r="A18" s="28" t="s">
        <v>24</v>
      </c>
      <c r="B18" s="17">
        <f t="shared" ref="B18:N18" si="3">SUM(B16:B17)</f>
        <v>22977637.27</v>
      </c>
      <c r="C18" s="17">
        <f t="shared" si="3"/>
        <v>23843283.48</v>
      </c>
      <c r="D18" s="17">
        <f t="shared" si="3"/>
        <v>24900632.550000001</v>
      </c>
      <c r="E18" s="17">
        <f t="shared" si="3"/>
        <v>27684183.489999998</v>
      </c>
      <c r="F18" s="17">
        <f t="shared" si="3"/>
        <v>24588519.82</v>
      </c>
      <c r="G18" s="17">
        <f t="shared" si="3"/>
        <v>29897023.530000001</v>
      </c>
      <c r="H18" s="17">
        <f t="shared" si="3"/>
        <v>21949513.099999998</v>
      </c>
      <c r="I18" s="17">
        <f t="shared" si="3"/>
        <v>28136031.229999997</v>
      </c>
      <c r="J18" s="17">
        <f t="shared" si="3"/>
        <v>21119269.359999999</v>
      </c>
      <c r="K18" s="17">
        <f t="shared" si="3"/>
        <v>21354685.199999999</v>
      </c>
      <c r="L18" s="17">
        <f t="shared" si="3"/>
        <v>22154928.34</v>
      </c>
      <c r="M18" s="17">
        <f t="shared" si="3"/>
        <v>44100754.609999999</v>
      </c>
      <c r="N18" s="17">
        <f t="shared" si="3"/>
        <v>312706461.98000002</v>
      </c>
      <c r="O18" s="17"/>
    </row>
    <row r="19" spans="1:15" hidden="1" x14ac:dyDescent="0.3">
      <c r="B19" s="17">
        <f>+B9-B18+B10</f>
        <v>0</v>
      </c>
      <c r="C19" s="17">
        <f t="shared" ref="C19:M19" si="4">+C9-C18+C10</f>
        <v>0</v>
      </c>
      <c r="D19" s="17">
        <f t="shared" si="4"/>
        <v>0</v>
      </c>
      <c r="E19" s="17">
        <f t="shared" si="4"/>
        <v>0</v>
      </c>
      <c r="F19" s="17">
        <f t="shared" si="4"/>
        <v>0</v>
      </c>
      <c r="G19" s="17">
        <f t="shared" si="4"/>
        <v>0</v>
      </c>
      <c r="H19" s="17">
        <f t="shared" si="4"/>
        <v>0</v>
      </c>
      <c r="I19" s="17">
        <f t="shared" si="4"/>
        <v>0</v>
      </c>
      <c r="J19" s="17">
        <f t="shared" si="4"/>
        <v>0</v>
      </c>
      <c r="K19" s="17">
        <f t="shared" si="4"/>
        <v>0</v>
      </c>
      <c r="L19" s="17">
        <f t="shared" si="4"/>
        <v>0</v>
      </c>
      <c r="M19" s="17">
        <f t="shared" si="4"/>
        <v>0</v>
      </c>
      <c r="N19" s="17">
        <f>+N9-N18+N10</f>
        <v>0</v>
      </c>
      <c r="O19" s="17"/>
    </row>
    <row r="20" spans="1:15" x14ac:dyDescent="0.3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3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BC32-68CC-4AAE-99F2-574FEA2F291A}">
  <dimension ref="A1:N21"/>
  <sheetViews>
    <sheetView zoomScale="80" zoomScaleNormal="80" workbookViewId="0">
      <selection activeCell="D27" sqref="D27"/>
    </sheetView>
  </sheetViews>
  <sheetFormatPr defaultRowHeight="14.4" x14ac:dyDescent="0.3"/>
  <cols>
    <col min="1" max="1" width="33.33203125" customWidth="1"/>
    <col min="2" max="10" width="15.109375" bestFit="1" customWidth="1"/>
    <col min="11" max="13" width="14.77734375" bestFit="1" customWidth="1"/>
    <col min="14" max="14" width="15.77734375" bestFit="1" customWidth="1"/>
  </cols>
  <sheetData>
    <row r="1" spans="1:14" ht="15.6" x14ac:dyDescent="0.3">
      <c r="A1" s="1" t="s">
        <v>0</v>
      </c>
    </row>
    <row r="2" spans="1:14" ht="15.6" x14ac:dyDescent="0.3">
      <c r="A2" s="1" t="s">
        <v>1</v>
      </c>
    </row>
    <row r="3" spans="1:14" ht="15.6" x14ac:dyDescent="0.3">
      <c r="A3" s="1" t="s">
        <v>2</v>
      </c>
    </row>
    <row r="5" spans="1:14" x14ac:dyDescent="0.3">
      <c r="B5" s="2">
        <v>2023</v>
      </c>
      <c r="C5" s="2">
        <v>2023</v>
      </c>
      <c r="D5" s="2">
        <v>2023</v>
      </c>
      <c r="E5" s="2">
        <v>2023</v>
      </c>
      <c r="F5" s="2">
        <v>2023</v>
      </c>
      <c r="G5" s="2">
        <v>2023</v>
      </c>
      <c r="H5" s="2">
        <v>2023</v>
      </c>
      <c r="I5" s="2">
        <v>2023</v>
      </c>
      <c r="J5" s="2">
        <v>2023</v>
      </c>
      <c r="K5" s="2">
        <v>2023</v>
      </c>
      <c r="L5" s="2">
        <v>2023</v>
      </c>
      <c r="M5" s="2">
        <v>2023</v>
      </c>
    </row>
    <row r="6" spans="1:14" s="5" customFormat="1" ht="13.2" x14ac:dyDescent="0.25">
      <c r="A6" s="3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16</v>
      </c>
    </row>
    <row r="7" spans="1:14" s="5" customFormat="1" ht="13.2" x14ac:dyDescent="0.25">
      <c r="B7" s="6"/>
      <c r="C7" s="6"/>
      <c r="D7" s="6"/>
      <c r="E7" s="6"/>
      <c r="F7" s="7"/>
      <c r="G7" s="7"/>
      <c r="H7" s="7"/>
      <c r="I7" s="7"/>
      <c r="J7" s="7"/>
      <c r="K7" s="7"/>
      <c r="L7" s="7"/>
      <c r="M7" s="7"/>
      <c r="N7" s="8"/>
    </row>
    <row r="8" spans="1:14" s="5" customFormat="1" ht="13.2" x14ac:dyDescent="0.25">
      <c r="A8" s="9" t="s">
        <v>17</v>
      </c>
      <c r="B8" s="6">
        <v>246108951.69999993</v>
      </c>
      <c r="C8" s="6">
        <f t="shared" ref="C8:M8" si="0">+B14</f>
        <v>260002512.32999989</v>
      </c>
      <c r="D8" s="6">
        <f t="shared" si="0"/>
        <v>268998197.51999986</v>
      </c>
      <c r="E8" s="6">
        <f t="shared" si="0"/>
        <v>284176260.20999986</v>
      </c>
      <c r="F8" s="30">
        <f t="shared" si="0"/>
        <v>302887969.57999986</v>
      </c>
      <c r="G8" s="30">
        <f t="shared" si="0"/>
        <v>302887969.57999986</v>
      </c>
      <c r="H8" s="30">
        <f t="shared" si="0"/>
        <v>302887969.57999986</v>
      </c>
      <c r="I8" s="30">
        <f t="shared" si="0"/>
        <v>302887969.57999986</v>
      </c>
      <c r="J8" s="30">
        <f t="shared" si="0"/>
        <v>302887969.57999986</v>
      </c>
      <c r="K8" s="30">
        <f t="shared" si="0"/>
        <v>302887969.57999986</v>
      </c>
      <c r="L8" s="30">
        <f t="shared" si="0"/>
        <v>302887969.57999986</v>
      </c>
      <c r="M8" s="30">
        <f t="shared" si="0"/>
        <v>302887969.57999986</v>
      </c>
      <c r="N8" s="6"/>
    </row>
    <row r="9" spans="1:14" s="5" customFormat="1" ht="13.2" x14ac:dyDescent="0.25">
      <c r="A9" s="9" t="s">
        <v>18</v>
      </c>
      <c r="B9" s="10">
        <v>17733446.160000008</v>
      </c>
      <c r="C9" s="10">
        <v>10972966.299999999</v>
      </c>
      <c r="D9" s="10">
        <v>22051627.130000003</v>
      </c>
      <c r="E9" s="10">
        <v>18632470.869999994</v>
      </c>
      <c r="F9" s="30"/>
      <c r="G9" s="30"/>
      <c r="H9" s="30"/>
      <c r="I9" s="30"/>
      <c r="J9" s="30"/>
      <c r="K9" s="30"/>
      <c r="L9" s="30"/>
      <c r="M9" s="30"/>
      <c r="N9" s="6">
        <f t="shared" ref="N9:N12" si="1">SUM(B9:M9)</f>
        <v>69390510.460000008</v>
      </c>
    </row>
    <row r="10" spans="1:14" s="5" customFormat="1" ht="13.2" x14ac:dyDescent="0.25">
      <c r="A10" s="9" t="s">
        <v>19</v>
      </c>
      <c r="B10" s="18">
        <v>10235624.489999998</v>
      </c>
      <c r="C10" s="18">
        <v>16389130.579999998</v>
      </c>
      <c r="D10" s="18">
        <v>15118192.639999997</v>
      </c>
      <c r="E10" s="18">
        <v>11088270.199999997</v>
      </c>
      <c r="F10" s="30"/>
      <c r="G10" s="30"/>
      <c r="H10" s="30"/>
      <c r="I10" s="30"/>
      <c r="J10" s="30"/>
      <c r="K10" s="30"/>
      <c r="L10" s="30"/>
      <c r="M10" s="30"/>
      <c r="N10" s="6">
        <f t="shared" si="1"/>
        <v>52831217.909999989</v>
      </c>
    </row>
    <row r="11" spans="1:14" s="5" customFormat="1" ht="13.2" x14ac:dyDescent="0.25">
      <c r="A11" s="9" t="s">
        <v>20</v>
      </c>
      <c r="B11" s="10">
        <v>427623.14</v>
      </c>
      <c r="C11" s="10">
        <v>462609.27</v>
      </c>
      <c r="D11" s="10">
        <v>494345.18000000005</v>
      </c>
      <c r="E11" s="10">
        <v>529713.80999999994</v>
      </c>
      <c r="F11" s="30"/>
      <c r="G11" s="30"/>
      <c r="H11" s="30"/>
      <c r="I11" s="30"/>
      <c r="J11" s="30"/>
      <c r="K11" s="30"/>
      <c r="L11" s="30"/>
      <c r="M11" s="30"/>
      <c r="N11" s="6">
        <f t="shared" si="1"/>
        <v>1914291.4</v>
      </c>
    </row>
    <row r="12" spans="1:14" s="5" customFormat="1" ht="13.2" x14ac:dyDescent="0.25">
      <c r="A12" s="9" t="s">
        <v>21</v>
      </c>
      <c r="B12" s="11">
        <v>-14503133.160000002</v>
      </c>
      <c r="C12" s="11">
        <v>-18829020.960000008</v>
      </c>
      <c r="D12" s="11">
        <v>-22486102.25999999</v>
      </c>
      <c r="E12" s="11">
        <v>-11538745.510000004</v>
      </c>
      <c r="F12" s="31"/>
      <c r="G12" s="31"/>
      <c r="H12" s="31"/>
      <c r="I12" s="31"/>
      <c r="J12" s="31"/>
      <c r="K12" s="31"/>
      <c r="L12" s="31"/>
      <c r="M12" s="31"/>
      <c r="N12" s="11">
        <f t="shared" si="1"/>
        <v>-67357001.890000001</v>
      </c>
    </row>
    <row r="13" spans="1:14" x14ac:dyDescent="0.3">
      <c r="A13" s="12"/>
      <c r="B13" s="13"/>
      <c r="C13" s="13"/>
      <c r="D13" s="13"/>
      <c r="E13" s="13"/>
      <c r="F13" s="32"/>
      <c r="G13" s="32"/>
      <c r="H13" s="32"/>
      <c r="I13" s="32"/>
      <c r="J13" s="32"/>
      <c r="K13" s="32"/>
      <c r="L13" s="32"/>
      <c r="M13" s="32"/>
      <c r="N13" s="14"/>
    </row>
    <row r="14" spans="1:14" x14ac:dyDescent="0.3">
      <c r="A14" s="9" t="s">
        <v>22</v>
      </c>
      <c r="B14" s="15">
        <f t="shared" ref="B14:N14" si="2">SUM(B8:B13)</f>
        <v>260002512.32999989</v>
      </c>
      <c r="C14" s="15">
        <f t="shared" si="2"/>
        <v>268998197.51999986</v>
      </c>
      <c r="D14" s="15">
        <f t="shared" si="2"/>
        <v>284176260.20999986</v>
      </c>
      <c r="E14" s="15">
        <f t="shared" si="2"/>
        <v>302887969.57999986</v>
      </c>
      <c r="F14" s="15">
        <f t="shared" si="2"/>
        <v>302887969.57999986</v>
      </c>
      <c r="G14" s="15">
        <f t="shared" si="2"/>
        <v>302887969.57999986</v>
      </c>
      <c r="H14" s="15">
        <f t="shared" si="2"/>
        <v>302887969.57999986</v>
      </c>
      <c r="I14" s="15">
        <f t="shared" si="2"/>
        <v>302887969.57999986</v>
      </c>
      <c r="J14" s="15">
        <f t="shared" si="2"/>
        <v>302887969.57999986</v>
      </c>
      <c r="K14" s="15">
        <f t="shared" si="2"/>
        <v>302887969.57999986</v>
      </c>
      <c r="L14" s="15">
        <f t="shared" si="2"/>
        <v>302887969.57999986</v>
      </c>
      <c r="M14" s="15">
        <f t="shared" si="2"/>
        <v>302887969.57999986</v>
      </c>
      <c r="N14" s="15">
        <f t="shared" si="2"/>
        <v>56779017.88000001</v>
      </c>
    </row>
    <row r="16" spans="1:14" s="5" customFormat="1" ht="13.2" hidden="1" x14ac:dyDescent="0.25">
      <c r="A16" s="9" t="s">
        <v>20</v>
      </c>
      <c r="B16" s="16">
        <v>-427623.14</v>
      </c>
      <c r="C16" s="16">
        <v>-462609.27</v>
      </c>
      <c r="D16" s="16">
        <v>-494345.18</v>
      </c>
      <c r="E16" s="16">
        <v>-529713.80999999994</v>
      </c>
      <c r="F16" s="33"/>
      <c r="G16" s="33"/>
      <c r="H16" s="33"/>
      <c r="I16" s="33"/>
      <c r="J16" s="33"/>
      <c r="K16" s="33"/>
      <c r="L16" s="33"/>
      <c r="M16" s="33"/>
      <c r="N16" s="16">
        <f>SUM(B16:M16)</f>
        <v>-1914291.4</v>
      </c>
    </row>
    <row r="17" spans="1:14" hidden="1" x14ac:dyDescent="0.3">
      <c r="A17" s="9" t="s">
        <v>23</v>
      </c>
      <c r="B17" s="17">
        <v>28396693.789999999</v>
      </c>
      <c r="C17" s="17">
        <v>27824706.149999999</v>
      </c>
      <c r="D17" s="17">
        <v>37664164.950000003</v>
      </c>
      <c r="E17" s="17">
        <v>30250454.879999999</v>
      </c>
      <c r="F17" s="17"/>
      <c r="G17" s="17"/>
      <c r="H17" s="17"/>
      <c r="I17" s="17"/>
      <c r="J17" s="17"/>
      <c r="K17" s="17"/>
      <c r="L17" s="17"/>
      <c r="M17" s="17"/>
      <c r="N17" s="17">
        <v>124136019.77</v>
      </c>
    </row>
    <row r="18" spans="1:14" hidden="1" x14ac:dyDescent="0.3">
      <c r="A18" s="28" t="s">
        <v>24</v>
      </c>
      <c r="B18" s="17">
        <f t="shared" ref="B18:H18" si="3">SUM(B16:B17)</f>
        <v>27969070.649999999</v>
      </c>
      <c r="C18" s="17">
        <f t="shared" si="3"/>
        <v>27362096.879999999</v>
      </c>
      <c r="D18" s="17">
        <f t="shared" si="3"/>
        <v>37169819.770000003</v>
      </c>
      <c r="E18" s="17">
        <f t="shared" si="3"/>
        <v>29720741.07</v>
      </c>
      <c r="F18" s="17">
        <f t="shared" si="3"/>
        <v>0</v>
      </c>
      <c r="G18" s="17">
        <f t="shared" si="3"/>
        <v>0</v>
      </c>
      <c r="H18" s="17">
        <f t="shared" si="3"/>
        <v>0</v>
      </c>
      <c r="I18" s="17">
        <f>SUM(I16:I17)</f>
        <v>0</v>
      </c>
      <c r="J18" s="17">
        <f t="shared" ref="J18:N18" si="4">SUM(J16:J17)</f>
        <v>0</v>
      </c>
      <c r="K18" s="17">
        <f t="shared" si="4"/>
        <v>0</v>
      </c>
      <c r="L18" s="17">
        <f t="shared" si="4"/>
        <v>0</v>
      </c>
      <c r="M18" s="17">
        <f t="shared" si="4"/>
        <v>0</v>
      </c>
      <c r="N18" s="17">
        <f t="shared" si="4"/>
        <v>122221728.36999999</v>
      </c>
    </row>
    <row r="19" spans="1:14" hidden="1" x14ac:dyDescent="0.3">
      <c r="B19" s="17">
        <f>+B9-B18+B10</f>
        <v>0</v>
      </c>
      <c r="C19" s="17">
        <f t="shared" ref="C19:M19" si="5">+C9-C18+C10</f>
        <v>0</v>
      </c>
      <c r="D19" s="17">
        <f t="shared" si="5"/>
        <v>0</v>
      </c>
      <c r="E19" s="17">
        <f t="shared" si="5"/>
        <v>0</v>
      </c>
      <c r="F19" s="17">
        <f t="shared" si="5"/>
        <v>0</v>
      </c>
      <c r="G19" s="17">
        <f t="shared" si="5"/>
        <v>0</v>
      </c>
      <c r="H19" s="17">
        <f t="shared" si="5"/>
        <v>0</v>
      </c>
      <c r="I19" s="17">
        <f t="shared" si="5"/>
        <v>0</v>
      </c>
      <c r="J19" s="17">
        <f t="shared" si="5"/>
        <v>0</v>
      </c>
      <c r="K19" s="17">
        <f t="shared" si="5"/>
        <v>0</v>
      </c>
      <c r="L19" s="17">
        <f t="shared" si="5"/>
        <v>0</v>
      </c>
      <c r="M19" s="17">
        <f t="shared" si="5"/>
        <v>0</v>
      </c>
      <c r="N19" s="17">
        <f>+N9-N18+N10</f>
        <v>0</v>
      </c>
    </row>
    <row r="20" spans="1:14" x14ac:dyDescent="0.3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3">
      <c r="B21" s="17"/>
      <c r="C21" s="17"/>
      <c r="D21" s="17"/>
      <c r="E21" s="17"/>
    </row>
  </sheetData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8" ma:contentTypeDescription="Create a new document." ma:contentTypeScope="" ma:versionID="45849dd9197746f20f4ab6a8c6450c2b">
  <xsd:schema xmlns:xsd="http://www.w3.org/2001/XMLSchema" xmlns:xs="http://www.w3.org/2001/XMLSchema" xmlns:p="http://schemas.microsoft.com/office/2006/metadata/properties" xmlns:ns2="9bbac886-2f20-4c15-ac8f-bd6773befed2" xmlns:ns3="f5f9a743-18e3-40ef-b0a4-47096f190587" targetNamespace="http://schemas.microsoft.com/office/2006/metadata/properties" ma:root="true" ma:fieldsID="52adc7b104ba52613c2eddb51410fe75" ns2:_="" ns3:_="">
    <xsd:import namespace="9bbac886-2f20-4c15-ac8f-bd6773befed2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90dcfc-fae9-4e4b-a5af-fefb3c7f5e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ab0eab9-6703-42af-a6a2-7b4a6e090421}" ma:internalName="TaxCatchAll" ma:showField="CatchAllData" ma:web="f5f9a743-18e3-40ef-b0a4-47096f1905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bac886-2f20-4c15-ac8f-bd6773befed2">
      <Terms xmlns="http://schemas.microsoft.com/office/infopath/2007/PartnerControls"/>
    </lcf76f155ced4ddcb4097134ff3c332f>
    <TaxCatchAll xmlns="f5f9a743-18e3-40ef-b0a4-47096f190587" xsi:nil="true"/>
  </documentManagement>
</p:properties>
</file>

<file path=customXml/itemProps1.xml><?xml version="1.0" encoding="utf-8"?>
<ds:datastoreItem xmlns:ds="http://schemas.openxmlformats.org/officeDocument/2006/customXml" ds:itemID="{7FF94AC6-BD10-4A38-9E33-1DBD4AC1BC4B}"/>
</file>

<file path=customXml/itemProps2.xml><?xml version="1.0" encoding="utf-8"?>
<ds:datastoreItem xmlns:ds="http://schemas.openxmlformats.org/officeDocument/2006/customXml" ds:itemID="{BF2D5ACB-F909-47BE-AEDF-DA3C5CF57702}"/>
</file>

<file path=customXml/itemProps3.xml><?xml version="1.0" encoding="utf-8"?>
<ds:datastoreItem xmlns:ds="http://schemas.openxmlformats.org/officeDocument/2006/customXml" ds:itemID="{D14FECF4-639F-44DF-A6C2-C6F588E769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McDuffie, Rose J.</dc:creator>
  <cp:lastModifiedBy>McDuffie, Rose J.</cp:lastModifiedBy>
  <dcterms:created xsi:type="dcterms:W3CDTF">2023-05-18T17:35:22Z</dcterms:created>
  <dcterms:modified xsi:type="dcterms:W3CDTF">2023-05-18T17:37:26Z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2023-05-18T17:36:04Z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012f158b-721f-48ca-98c8-77ec4494af18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</Properties>
</file>