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gy Savings of Total Retail " sheetId="1" r:id="rId4"/>
    <sheet state="visible" name="Correction Factor" sheetId="2" r:id="rId5"/>
  </sheets>
  <definedNames/>
  <calcPr/>
</workbook>
</file>

<file path=xl/sharedStrings.xml><?xml version="1.0" encoding="utf-8"?>
<sst xmlns="http://schemas.openxmlformats.org/spreadsheetml/2006/main" count="66" uniqueCount="35">
  <si>
    <t xml:space="preserve">Total Combined </t>
  </si>
  <si>
    <t xml:space="preserve">Utility </t>
  </si>
  <si>
    <t xml:space="preserve">Total GWh Savings @ Generator </t>
  </si>
  <si>
    <t xml:space="preserve">Correction Factor </t>
  </si>
  <si>
    <t>GWh Savings @ meter</t>
  </si>
  <si>
    <t>Total  Retail Sales (@ meter)</t>
  </si>
  <si>
    <t>Energy Savings as %of Total Retail Sales</t>
  </si>
  <si>
    <t>US Average*</t>
  </si>
  <si>
    <t>*2021 SACE EE Report</t>
  </si>
  <si>
    <t>FPL</t>
  </si>
  <si>
    <t>Duke</t>
  </si>
  <si>
    <t>OUC</t>
  </si>
  <si>
    <t xml:space="preserve">TECO </t>
  </si>
  <si>
    <t>JEA</t>
  </si>
  <si>
    <t xml:space="preserve">Residential </t>
  </si>
  <si>
    <t xml:space="preserve">Commercial and Industrial </t>
  </si>
  <si>
    <t>Total</t>
  </si>
  <si>
    <t>Total GWh Savings</t>
  </si>
  <si>
    <t>Residential GWh Savings</t>
  </si>
  <si>
    <t xml:space="preserve">Commercial and Industrial GWh Savings </t>
  </si>
  <si>
    <t>Residential Savings% of Total</t>
  </si>
  <si>
    <t>Commercial Savings % of Total</t>
  </si>
  <si>
    <t>Correction Factor Calculation Chart</t>
  </si>
  <si>
    <t>Utitlity</t>
  </si>
  <si>
    <t>@ Meter</t>
  </si>
  <si>
    <t>@ Generator</t>
  </si>
  <si>
    <t>Correction Factor</t>
  </si>
  <si>
    <t>Source of Data</t>
  </si>
  <si>
    <t xml:space="preserve">FPL </t>
  </si>
  <si>
    <t>Residential Low Income (Pg. 9)</t>
  </si>
  <si>
    <t>Home Energy Check (Pg. 3)</t>
  </si>
  <si>
    <t>Commerical Indoor Lighting Rebate (Pg. 3-19)</t>
  </si>
  <si>
    <t>TECO</t>
  </si>
  <si>
    <t>Neighborhood Weatherization (Pg. 47)</t>
  </si>
  <si>
    <t>Commercial Perscriptive Lighting (Pg. 10)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</si>
</sst>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2.0"/>
      <color theme="1"/>
      <name val="Comfortaa"/>
    </font>
    <font>
      <sz val="15.0"/>
      <color theme="1"/>
      <name val="Comfortaa"/>
    </font>
    <font/>
    <font>
      <u/>
      <sz val="12.0"/>
      <color rgb="FF0000FF"/>
      <name val="Comfortaa"/>
    </font>
    <font>
      <color theme="1"/>
      <name val="Comfortaa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A2C4C9"/>
        <bgColor rgb="FFA2C4C9"/>
      </patternFill>
    </fill>
  </fills>
  <borders count="14">
    <border/>
    <border>
      <left style="thick">
        <color rgb="FF434343"/>
      </left>
      <top style="thick">
        <color rgb="FF434343"/>
      </top>
    </border>
    <border>
      <top style="thick">
        <color rgb="FF434343"/>
      </top>
    </border>
    <border>
      <right style="thick">
        <color rgb="FF434343"/>
      </right>
      <top style="thick">
        <color rgb="FF434343"/>
      </top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 readingOrder="0" shrinkToFit="0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readingOrder="0" shrinkToFit="0" wrapText="1"/>
    </xf>
    <xf borderId="4" fillId="3" fontId="1" numFmtId="0" xfId="0" applyAlignment="1" applyBorder="1" applyFill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wrapText="1"/>
    </xf>
    <xf borderId="0" fillId="0" fontId="4" numFmtId="0" xfId="0" applyAlignment="1" applyFont="1">
      <alignment readingOrder="0" shrinkToFit="0" wrapText="1"/>
    </xf>
    <xf borderId="4" fillId="0" fontId="1" numFmtId="0" xfId="0" applyAlignment="1" applyBorder="1" applyFont="1">
      <alignment readingOrder="0" shrinkToFit="0" wrapText="1"/>
    </xf>
    <xf borderId="4" fillId="0" fontId="1" numFmtId="0" xfId="0" applyAlignment="1" applyBorder="1" applyFont="1">
      <alignment shrinkToFit="0" wrapText="1"/>
    </xf>
    <xf borderId="4" fillId="0" fontId="1" numFmtId="3" xfId="0" applyAlignment="1" applyBorder="1" applyFont="1" applyNumberFormat="1">
      <alignment readingOrder="0" shrinkToFit="0" wrapText="1"/>
    </xf>
    <xf borderId="0" fillId="0" fontId="1" numFmtId="0" xfId="0" applyAlignment="1" applyFont="1">
      <alignment horizontal="center" readingOrder="0" shrinkToFit="0" vertical="center" wrapText="1"/>
    </xf>
    <xf borderId="4" fillId="3" fontId="1" numFmtId="0" xfId="0" applyAlignment="1" applyBorder="1" applyFont="1">
      <alignment readingOrder="0" shrinkToFit="0" wrapText="1"/>
    </xf>
    <xf borderId="4" fillId="0" fontId="1" numFmtId="10" xfId="0" applyAlignment="1" applyBorder="1" applyFont="1" applyNumberFormat="1">
      <alignment shrinkToFit="0" wrapText="1"/>
    </xf>
    <xf borderId="0" fillId="0" fontId="5" numFmtId="0" xfId="0" applyFont="1"/>
    <xf borderId="5" fillId="4" fontId="2" numFmtId="0" xfId="0" applyAlignment="1" applyBorder="1" applyFill="1" applyFont="1">
      <alignment horizontal="center" readingOrder="0" vertical="center"/>
    </xf>
    <xf borderId="6" fillId="0" fontId="3" numFmtId="0" xfId="0" applyBorder="1" applyFont="1"/>
    <xf borderId="7" fillId="0" fontId="3" numFmtId="0" xfId="0" applyBorder="1" applyFont="1"/>
    <xf borderId="0" fillId="0" fontId="5" numFmtId="0" xfId="0" applyAlignment="1" applyFont="1">
      <alignment horizontal="center" readingOrder="0" vertical="center"/>
    </xf>
    <xf borderId="8" fillId="5" fontId="5" numFmtId="0" xfId="0" applyAlignment="1" applyBorder="1" applyFill="1" applyFont="1">
      <alignment horizontal="center" readingOrder="0" vertical="center"/>
    </xf>
    <xf borderId="9" fillId="5" fontId="5" numFmtId="0" xfId="0" applyAlignment="1" applyBorder="1" applyFont="1">
      <alignment horizontal="center" readingOrder="0" vertical="center"/>
    </xf>
    <xf borderId="10" fillId="5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readingOrder="0"/>
    </xf>
    <xf borderId="8" fillId="0" fontId="5" numFmtId="0" xfId="0" applyAlignment="1" applyBorder="1" applyFont="1">
      <alignment readingOrder="0"/>
    </xf>
    <xf borderId="9" fillId="0" fontId="5" numFmtId="3" xfId="0" applyAlignment="1" applyBorder="1" applyFont="1" applyNumberFormat="1">
      <alignment readingOrder="0"/>
    </xf>
    <xf borderId="9" fillId="0" fontId="5" numFmtId="0" xfId="0" applyBorder="1" applyFont="1"/>
    <xf borderId="10" fillId="0" fontId="5" numFmtId="0" xfId="0" applyAlignment="1" applyBorder="1" applyFont="1">
      <alignment readingOrder="0"/>
    </xf>
    <xf borderId="10" fillId="0" fontId="5" numFmtId="0" xfId="0" applyAlignment="1" applyBorder="1" applyFont="1">
      <alignment readingOrder="0" shrinkToFit="0" wrapText="1"/>
    </xf>
    <xf borderId="11" fillId="0" fontId="5" numFmtId="0" xfId="0" applyAlignment="1" applyBorder="1" applyFont="1">
      <alignment readingOrder="0"/>
    </xf>
    <xf borderId="12" fillId="0" fontId="5" numFmtId="3" xfId="0" applyAlignment="1" applyBorder="1" applyFont="1" applyNumberFormat="1">
      <alignment readingOrder="0"/>
    </xf>
    <xf borderId="12" fillId="0" fontId="5" numFmtId="0" xfId="0" applyBorder="1" applyFont="1"/>
    <xf borderId="13" fillId="0" fontId="5" numFmtId="0" xfId="0" applyAlignment="1" applyBorder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leanenergy.org/wp-content/uploads/Energy-Efficiency-in-the-Southeast-Fifth-Annual-Report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5" width="18.0"/>
    <col customWidth="1" min="6" max="6" width="20.38"/>
    <col customWidth="1" min="7" max="7" width="25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2" t="s">
        <v>0</v>
      </c>
      <c r="C7" s="3"/>
      <c r="D7" s="3"/>
      <c r="E7" s="3"/>
      <c r="F7" s="3"/>
      <c r="G7" s="4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33.75" customHeight="1">
      <c r="A8" s="1"/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7" t="s">
        <v>7</v>
      </c>
      <c r="I8" s="8" t="s">
        <v>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B9" s="9" t="s">
        <v>9</v>
      </c>
      <c r="C9" s="9">
        <v>83.92</v>
      </c>
      <c r="D9" s="9">
        <f>'Correction Factor'!F8</f>
        <v>0.9516558482</v>
      </c>
      <c r="E9" s="10">
        <f t="shared" ref="E9:E13" si="1">C9*D9</f>
        <v>79.86295878</v>
      </c>
      <c r="F9" s="11">
        <v>127904.0</v>
      </c>
      <c r="G9" s="10">
        <f t="shared" ref="G9:G13" si="2">100*(E9/F9)</f>
        <v>0.06243976637</v>
      </c>
      <c r="H9" s="7">
        <v>0.68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"/>
      <c r="B10" s="9" t="s">
        <v>10</v>
      </c>
      <c r="C10" s="9">
        <v>61.0</v>
      </c>
      <c r="D10" s="10">
        <f>'Correction Factor'!F9</f>
        <v>0.9500865932</v>
      </c>
      <c r="E10" s="10">
        <f t="shared" si="1"/>
        <v>57.95528219</v>
      </c>
      <c r="F10" s="11">
        <v>40832.0</v>
      </c>
      <c r="G10" s="10">
        <f t="shared" si="2"/>
        <v>0.141935938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/>
      <c r="B11" s="9" t="s">
        <v>11</v>
      </c>
      <c r="C11" s="9">
        <v>10.34</v>
      </c>
      <c r="D11" s="10">
        <f>'Correction Factor'!F10</f>
        <v>0.9624638703</v>
      </c>
      <c r="E11" s="10">
        <f t="shared" si="1"/>
        <v>9.951876419</v>
      </c>
      <c r="F11" s="11">
        <v>7155.0</v>
      </c>
      <c r="G11" s="10">
        <f t="shared" si="2"/>
        <v>0.1390898172</v>
      </c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B12" s="9" t="s">
        <v>12</v>
      </c>
      <c r="C12" s="9">
        <v>59.9</v>
      </c>
      <c r="D12" s="10">
        <f>'Correction Factor'!F11</f>
        <v>0.9469696709</v>
      </c>
      <c r="E12" s="10">
        <f t="shared" si="1"/>
        <v>56.72348329</v>
      </c>
      <c r="F12" s="11">
        <v>20791.0</v>
      </c>
      <c r="G12" s="10">
        <f t="shared" si="2"/>
        <v>0.2728271045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9" t="s">
        <v>13</v>
      </c>
      <c r="C13" s="9">
        <v>8.16</v>
      </c>
      <c r="D13" s="10">
        <f>'Correction Factor'!F12</f>
        <v>0.9633867277</v>
      </c>
      <c r="E13" s="10">
        <f t="shared" si="1"/>
        <v>7.861235698</v>
      </c>
      <c r="F13" s="9">
        <v>12295.0</v>
      </c>
      <c r="G13" s="10">
        <f t="shared" si="2"/>
        <v>0.0639384766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2" t="s">
        <v>14</v>
      </c>
      <c r="C16" s="3"/>
      <c r="D16" s="3"/>
      <c r="E16" s="3"/>
      <c r="F16" s="3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/>
      <c r="B17" s="6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/>
      <c r="B18" s="9" t="s">
        <v>9</v>
      </c>
      <c r="C18" s="9">
        <v>33.97</v>
      </c>
      <c r="D18" s="9">
        <f>'Correction Factor'!F8</f>
        <v>0.9516558482</v>
      </c>
      <c r="E18" s="10">
        <f t="shared" ref="E18:E22" si="3">C18*D18</f>
        <v>32.32774916</v>
      </c>
      <c r="F18" s="11">
        <v>127904.0</v>
      </c>
      <c r="G18" s="10">
        <f t="shared" ref="G18:G22" si="4">100*(E18/F18)</f>
        <v>0.02527501029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/>
      <c r="B19" s="9" t="s">
        <v>10</v>
      </c>
      <c r="C19" s="9">
        <v>50.0</v>
      </c>
      <c r="D19" s="9">
        <f>'Correction Factor'!F9</f>
        <v>0.9500865932</v>
      </c>
      <c r="E19" s="10">
        <f t="shared" si="3"/>
        <v>47.50432966</v>
      </c>
      <c r="F19" s="11">
        <v>40832.0</v>
      </c>
      <c r="G19" s="10">
        <f t="shared" si="4"/>
        <v>0.1163409328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9" t="s">
        <v>11</v>
      </c>
      <c r="C20" s="9">
        <v>1.856</v>
      </c>
      <c r="D20" s="9">
        <f>'Correction Factor'!F10</f>
        <v>0.9624638703</v>
      </c>
      <c r="E20" s="10">
        <f t="shared" si="3"/>
        <v>1.786332943</v>
      </c>
      <c r="F20" s="11">
        <v>7155.0</v>
      </c>
      <c r="G20" s="10">
        <f t="shared" si="4"/>
        <v>0.02496621864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B21" s="9" t="s">
        <v>12</v>
      </c>
      <c r="C21" s="9">
        <v>29.6</v>
      </c>
      <c r="D21" s="9">
        <f>'Correction Factor'!F11</f>
        <v>0.9469696709</v>
      </c>
      <c r="E21" s="10">
        <f t="shared" si="3"/>
        <v>28.03030226</v>
      </c>
      <c r="F21" s="11">
        <v>20791.0</v>
      </c>
      <c r="G21" s="10">
        <f t="shared" si="4"/>
        <v>0.1348194039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B22" s="9" t="s">
        <v>13</v>
      </c>
      <c r="C22" s="9">
        <v>3.61</v>
      </c>
      <c r="D22" s="9">
        <f>'Correction Factor'!F12</f>
        <v>0.9633867277</v>
      </c>
      <c r="E22" s="10">
        <f t="shared" si="3"/>
        <v>3.477826087</v>
      </c>
      <c r="F22" s="11">
        <v>12295.0</v>
      </c>
      <c r="G22" s="10">
        <f t="shared" si="4"/>
        <v>0.02828650742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2" t="s">
        <v>15</v>
      </c>
      <c r="C25" s="3"/>
      <c r="D25" s="3"/>
      <c r="E25" s="3"/>
      <c r="F25" s="3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3" t="s">
        <v>1</v>
      </c>
      <c r="C26" s="13" t="s">
        <v>2</v>
      </c>
      <c r="D26" s="13" t="s">
        <v>3</v>
      </c>
      <c r="E26" s="13" t="s">
        <v>4</v>
      </c>
      <c r="F26" s="13" t="s">
        <v>5</v>
      </c>
      <c r="G26" s="13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9" t="s">
        <v>9</v>
      </c>
      <c r="C27" s="9">
        <v>49.95</v>
      </c>
      <c r="D27" s="9">
        <f>'Correction Factor'!F8</f>
        <v>0.9516558482</v>
      </c>
      <c r="E27" s="10">
        <f t="shared" ref="E27:E31" si="5">C27*D27</f>
        <v>47.53520962</v>
      </c>
      <c r="F27" s="11">
        <v>127904.0</v>
      </c>
      <c r="G27" s="10">
        <f t="shared" ref="G27:G31" si="6">100*(E27/F27)</f>
        <v>0.03716475608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9" t="s">
        <v>10</v>
      </c>
      <c r="C28" s="9">
        <v>10.0</v>
      </c>
      <c r="D28" s="9">
        <f>'Correction Factor'!F9</f>
        <v>0.9500865932</v>
      </c>
      <c r="E28" s="10">
        <f t="shared" si="5"/>
        <v>9.500865932</v>
      </c>
      <c r="F28" s="11">
        <v>40832.0</v>
      </c>
      <c r="G28" s="10">
        <f t="shared" si="6"/>
        <v>0.02326818655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9" t="s">
        <v>11</v>
      </c>
      <c r="C29" s="9">
        <v>8.489</v>
      </c>
      <c r="D29" s="9">
        <f>'Correction Factor'!F10</f>
        <v>0.9624638703</v>
      </c>
      <c r="E29" s="10">
        <f t="shared" si="5"/>
        <v>8.170355795</v>
      </c>
      <c r="F29" s="11">
        <v>7155.0</v>
      </c>
      <c r="G29" s="10">
        <f t="shared" si="6"/>
        <v>0.1141908567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9" t="s">
        <v>12</v>
      </c>
      <c r="C30" s="9">
        <v>30.3</v>
      </c>
      <c r="D30" s="9">
        <f>'Correction Factor'!F11</f>
        <v>0.9469696709</v>
      </c>
      <c r="E30" s="10">
        <f t="shared" si="5"/>
        <v>28.69318103</v>
      </c>
      <c r="F30" s="11">
        <v>20791.0</v>
      </c>
      <c r="G30" s="10">
        <f t="shared" si="6"/>
        <v>0.1380077006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9" t="s">
        <v>13</v>
      </c>
      <c r="C31" s="9">
        <v>4.55</v>
      </c>
      <c r="D31" s="9">
        <f>'Correction Factor'!F12</f>
        <v>0.9633867277</v>
      </c>
      <c r="E31" s="10">
        <f t="shared" si="5"/>
        <v>4.383409611</v>
      </c>
      <c r="F31" s="9">
        <v>12295.0</v>
      </c>
      <c r="G31" s="10">
        <f t="shared" si="6"/>
        <v>0.03565196918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2" t="s">
        <v>16</v>
      </c>
      <c r="C34" s="3"/>
      <c r="D34" s="3"/>
      <c r="E34" s="3"/>
      <c r="F34" s="3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3" t="s">
        <v>1</v>
      </c>
      <c r="C35" s="13" t="s">
        <v>17</v>
      </c>
      <c r="D35" s="13" t="s">
        <v>18</v>
      </c>
      <c r="E35" s="13" t="s">
        <v>19</v>
      </c>
      <c r="F35" s="13" t="s">
        <v>20</v>
      </c>
      <c r="G35" s="13" t="s">
        <v>21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9" t="s">
        <v>9</v>
      </c>
      <c r="C36" s="9">
        <v>83.92</v>
      </c>
      <c r="D36" s="9">
        <v>33.97</v>
      </c>
      <c r="E36" s="9">
        <v>49.95</v>
      </c>
      <c r="F36" s="14">
        <f t="shared" ref="F36:F40" si="7">D36/C36</f>
        <v>0.4047902765</v>
      </c>
      <c r="G36" s="14">
        <f t="shared" ref="G36:G40" si="8">E36/C36</f>
        <v>0.5952097235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9" t="s">
        <v>10</v>
      </c>
      <c r="C37" s="9">
        <v>61.0</v>
      </c>
      <c r="D37" s="9">
        <v>50.0</v>
      </c>
      <c r="E37" s="9">
        <v>10.0</v>
      </c>
      <c r="F37" s="14">
        <f t="shared" si="7"/>
        <v>0.8196721311</v>
      </c>
      <c r="G37" s="14">
        <f t="shared" si="8"/>
        <v>0.1639344262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9" t="s">
        <v>11</v>
      </c>
      <c r="C38" s="9">
        <v>10.34</v>
      </c>
      <c r="D38" s="9">
        <v>1.856</v>
      </c>
      <c r="E38" s="9">
        <v>8.489</v>
      </c>
      <c r="F38" s="14">
        <f t="shared" si="7"/>
        <v>0.1794970986</v>
      </c>
      <c r="G38" s="14">
        <f t="shared" si="8"/>
        <v>0.8209864603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9" t="s">
        <v>12</v>
      </c>
      <c r="C39" s="9">
        <v>59.9</v>
      </c>
      <c r="D39" s="9">
        <v>29.6</v>
      </c>
      <c r="E39" s="9">
        <v>30.3</v>
      </c>
      <c r="F39" s="14">
        <f t="shared" si="7"/>
        <v>0.4941569282</v>
      </c>
      <c r="G39" s="14">
        <f t="shared" si="8"/>
        <v>0.5058430718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9" t="s">
        <v>13</v>
      </c>
      <c r="C40" s="9">
        <v>8.16</v>
      </c>
      <c r="D40" s="9">
        <v>3.61</v>
      </c>
      <c r="E40" s="9">
        <v>4.55</v>
      </c>
      <c r="F40" s="14">
        <f t="shared" si="7"/>
        <v>0.4424019608</v>
      </c>
      <c r="G40" s="14">
        <f t="shared" si="8"/>
        <v>0.5575980392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</sheetData>
  <mergeCells count="4">
    <mergeCell ref="B7:G7"/>
    <mergeCell ref="B16:G16"/>
    <mergeCell ref="B25:G25"/>
    <mergeCell ref="B34:G34"/>
  </mergeCells>
  <hyperlinks>
    <hyperlink r:id="rId1" ref="I8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16.5"/>
    <col customWidth="1" min="7" max="7" width="28.38"/>
  </cols>
  <sheetData>
    <row r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ht="26.25" customHeight="1">
      <c r="A6" s="15"/>
      <c r="B6" s="15"/>
      <c r="C6" s="16" t="s">
        <v>22</v>
      </c>
      <c r="D6" s="17"/>
      <c r="E6" s="17"/>
      <c r="F6" s="17"/>
      <c r="G6" s="18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ht="33.0" customHeight="1">
      <c r="A7" s="19"/>
      <c r="B7" s="19"/>
      <c r="C7" s="20" t="s">
        <v>23</v>
      </c>
      <c r="D7" s="21" t="s">
        <v>24</v>
      </c>
      <c r="E7" s="21" t="s">
        <v>25</v>
      </c>
      <c r="F7" s="21" t="s">
        <v>26</v>
      </c>
      <c r="G7" s="22" t="s">
        <v>27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</row>
    <row r="8">
      <c r="A8" s="24"/>
      <c r="B8" s="24"/>
      <c r="C8" s="25" t="s">
        <v>28</v>
      </c>
      <c r="D8" s="26">
        <v>1.5093375E7</v>
      </c>
      <c r="E8" s="26">
        <v>1.5860119E7</v>
      </c>
      <c r="F8" s="27">
        <f t="shared" ref="F8:F12" si="1">D8/E8</f>
        <v>0.9516558482</v>
      </c>
      <c r="G8" s="28" t="s">
        <v>29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>
      <c r="A9" s="24"/>
      <c r="B9" s="24"/>
      <c r="C9" s="25" t="s">
        <v>10</v>
      </c>
      <c r="D9" s="26">
        <v>2.2587714E7</v>
      </c>
      <c r="E9" s="26">
        <v>2.3774374E7</v>
      </c>
      <c r="F9" s="27">
        <f t="shared" si="1"/>
        <v>0.9500865932</v>
      </c>
      <c r="G9" s="28" t="s">
        <v>30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>
      <c r="A10" s="24"/>
      <c r="B10" s="24"/>
      <c r="C10" s="25" t="s">
        <v>11</v>
      </c>
      <c r="D10" s="26">
        <v>3232330.0</v>
      </c>
      <c r="E10" s="26">
        <v>3358391.0</v>
      </c>
      <c r="F10" s="27">
        <f t="shared" si="1"/>
        <v>0.9624638703</v>
      </c>
      <c r="G10" s="29" t="s">
        <v>31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>
      <c r="A11" s="24"/>
      <c r="B11" s="24"/>
      <c r="C11" s="25" t="s">
        <v>32</v>
      </c>
      <c r="D11" s="26">
        <v>1.5954456E7</v>
      </c>
      <c r="E11" s="26">
        <v>1.6847906E7</v>
      </c>
      <c r="F11" s="27">
        <f t="shared" si="1"/>
        <v>0.9469696709</v>
      </c>
      <c r="G11" s="29" t="s">
        <v>33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>
      <c r="A12" s="24"/>
      <c r="B12" s="24"/>
      <c r="C12" s="30" t="s">
        <v>13</v>
      </c>
      <c r="D12" s="31">
        <v>4252100.0</v>
      </c>
      <c r="E12" s="31">
        <v>4413700.0</v>
      </c>
      <c r="F12" s="32">
        <f t="shared" si="1"/>
        <v>0.9633867277</v>
      </c>
      <c r="G12" s="33" t="s">
        <v>34</v>
      </c>
      <c r="H12" s="24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</sheetData>
  <mergeCells count="1">
    <mergeCell ref="C6:G6"/>
  </mergeCells>
  <drawing r:id="rId1"/>
</worksheet>
</file>