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A\"/>
    </mc:Choice>
  </mc:AlternateContent>
  <xr:revisionPtr revIDLastSave="0" documentId="13_ncr:1_{B9D5574E-E08A-4813-A96E-9F949DA110BA}" xr6:coauthVersionLast="47" xr6:coauthVersionMax="47" xr10:uidLastSave="{00000000-0000-0000-0000-000000000000}"/>
  <bookViews>
    <workbookView xWindow="-108" yWindow="-108" windowWidth="23256" windowHeight="12456" xr2:uid="{886C7D66-BE8D-4C3F-B6E1-0FC820D0B719}"/>
  </bookViews>
  <sheets>
    <sheet name="MFR A-1 2027" sheetId="3" r:id="rId1"/>
    <sheet name="MFR A-1 2026" sheetId="2" r:id="rId2"/>
    <sheet name="MFR A-1 2025" sheetId="1" r:id="rId3"/>
  </sheets>
  <externalReferences>
    <externalReference r:id="rId4"/>
    <externalReference r:id="rId5"/>
    <externalReference r:id="rId6"/>
    <externalReference r:id="rId7"/>
  </externalReferences>
  <definedNames>
    <definedName name="__key2" localSheetId="1" hidden="1">#REF!</definedName>
    <definedName name="__key2" localSheetId="0" hidden="1">#REF!</definedName>
    <definedName name="__key2" hidden="1">#REF!</definedName>
    <definedName name="_Fill" localSheetId="1" hidden="1">#REF!</definedName>
    <definedName name="_Fill" localSheetId="0" hidden="1">#REF!</definedName>
    <definedName name="_Fill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aa" localSheetId="1" hidden="1">#REF!</definedName>
    <definedName name="aa" localSheetId="0" hidden="1">#REF!</definedName>
    <definedName name="aa" hidden="1">#REF!</definedName>
    <definedName name="anscount" hidden="1">1</definedName>
    <definedName name="AS2DocOpenMode" hidden="1">"AS2DocumentBrowse"</definedName>
    <definedName name="asdf" localSheetId="1" hidden="1">#REF!</definedName>
    <definedName name="asdf" localSheetId="0" hidden="1">#REF!</definedName>
    <definedName name="asdf" hidden="1">#REF!</definedName>
    <definedName name="DOCKET_NO">#REF!</definedName>
    <definedName name="HOURS">#REF!</definedName>
    <definedName name="HTML_CodePage" hidden="1">1252</definedName>
    <definedName name="HTML_Description" hidden="1">""</definedName>
    <definedName name="HTML_Email" hidden="1">""</definedName>
    <definedName name="HTML_Header" hidden="1">"Commentary"</definedName>
    <definedName name="HTML_LastUpdate" hidden="1">"08/14/2003"</definedName>
    <definedName name="HTML_LineAfter" hidden="1">FALSE</definedName>
    <definedName name="HTML_LineBefore" hidden="1">FALSE</definedName>
    <definedName name="HTML_Name" hidden="1">"Corporate User"</definedName>
    <definedName name="HTML_OBDlg2" hidden="1">TRUE</definedName>
    <definedName name="HTML_OBDlg4" hidden="1">TRUE</definedName>
    <definedName name="HTML_OS" hidden="1">0</definedName>
    <definedName name="HTML_PathFile" hidden="1">"C:\WINNT\Profiles\i11485\Desktop\MyHTML.htm"</definedName>
    <definedName name="HTML_Title" hidden="1">"New Reporting Summary 8-13-03"</definedName>
    <definedName name="pesc1" localSheetId="1" hidden="1">{#N/A,#N/A,FALSE,"Aging Summary";#N/A,#N/A,FALSE,"Ratio Analysis";#N/A,#N/A,FALSE,"Test 120 Day Accts";#N/A,#N/A,FALSE,"Tickmarks"}</definedName>
    <definedName name="pesc1" localSheetId="0" hidden="1">{#N/A,#N/A,FALSE,"Aging Summary";#N/A,#N/A,FALSE,"Ratio Analysis";#N/A,#N/A,FALSE,"Test 120 Day Accts";#N/A,#N/A,FALSE,"Tickmarks"}</definedName>
    <definedName name="pesc1" hidden="1">{#N/A,#N/A,FALSE,"Aging Summary";#N/A,#N/A,FALSE,"Ratio Analysis";#N/A,#N/A,FALSE,"Test 120 Day Accts";#N/A,#N/A,FALSE,"Tickmarks"}</definedName>
    <definedName name="_xlnm.Print_Area" localSheetId="2">'MFR A-1 2025'!$A$1:$M$33</definedName>
    <definedName name="_xlnm.Print_Area" localSheetId="1">'MFR A-1 2026'!$A$1:$M$33</definedName>
    <definedName name="_xlnm.Print_Area" localSheetId="0">'MFR A-1 2027'!$A$1:$M$33</definedName>
    <definedName name="rgrg" localSheetId="1" hidden="1">#REF!</definedName>
    <definedName name="rgrg" localSheetId="0" hidden="1">#REF!</definedName>
    <definedName name="rgrg" hidden="1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_Sheets." localSheetId="1" hidden="1">{#N/A,#N/A,FALSE,"CONT_MWH";#N/A,#N/A,FALSE,"CONT_MW";#N/A,#N/A,FALSE,"MIN_MWH";#N/A,#N/A,FALSE,"MIN_MW";#N/A,#N/A,FALSE,"BASECASE_MWH";#N/A,#N/A,FALSE,"BASECASE_MW"}</definedName>
    <definedName name="wrn.All_Sheets." localSheetId="0" hidden="1">{#N/A,#N/A,FALSE,"CONT_MWH";#N/A,#N/A,FALSE,"CONT_MW";#N/A,#N/A,FALSE,"MIN_MWH";#N/A,#N/A,FALSE,"MIN_MW";#N/A,#N/A,FALSE,"BASECASE_MWH";#N/A,#N/A,FALSE,"BASECASE_MW"}</definedName>
    <definedName name="wrn.All_Sheets." hidden="1">{#N/A,#N/A,FALSE,"CONT_MWH";#N/A,#N/A,FALSE,"CONT_MW";#N/A,#N/A,FALSE,"MIN_MWH";#N/A,#N/A,FALSE,"MIN_MW";#N/A,#N/A,FALSE,"BASECASE_MWH";#N/A,#N/A,FALSE,"BASECASE_MW"}</definedName>
    <definedName name="wrn.Complete._.Report." localSheetId="1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mplete._.Report." localSheetId="0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GL._.154._.BALANCE." localSheetId="1" hidden="1">{#N/A,#N/A,FALSE,"BALANCE"}</definedName>
    <definedName name="wrn.GL._.154._.BALANCE." localSheetId="0" hidden="1">{#N/A,#N/A,FALSE,"BALANCE"}</definedName>
    <definedName name="wrn.GL._.154._.BALANCE." hidden="1">{#N/A,#N/A,FALSE,"BALANCE"}</definedName>
    <definedName name="wrn.GL154._.ISSUES." localSheetId="1" hidden="1">{#N/A,#N/A,FALSE,"ISSUES"}</definedName>
    <definedName name="wrn.GL154._.ISSUES." localSheetId="0" hidden="1">{#N/A,#N/A,FALSE,"ISSUES"}</definedName>
    <definedName name="wrn.GL154._.ISSUES." hidden="1">{#N/A,#N/A,FALSE,"ISSUES"}</definedName>
    <definedName name="wrn.GL154._.RECEIPTS." localSheetId="1" hidden="1">{#N/A,#N/A,FALSE,"RECEIPTS"}</definedName>
    <definedName name="wrn.GL154._.RECEIPTS." localSheetId="0" hidden="1">{#N/A,#N/A,FALSE,"RECEIPTS"}</definedName>
    <definedName name="wrn.GL154._.RECEIPTS." hidden="1">{#N/A,#N/A,FALSE,"RECEIPTS"}</definedName>
    <definedName name="wrn.GL154._.SALVAGE." localSheetId="1" hidden="1">{#N/A,#N/A,FALSE,"SALVAGE"}</definedName>
    <definedName name="wrn.GL154._.SALVAGE." localSheetId="0" hidden="1">{#N/A,#N/A,FALSE,"SALVAGE"}</definedName>
    <definedName name="wrn.GL154._.SALVAGE." hidden="1">{#N/A,#N/A,FALSE,"SALVAGE"}</definedName>
    <definedName name="wrn.GL154._.SYSTEM._.LEDGER._.REPORTS." localSheetId="1" hidden="1">{#N/A,#N/A,FALSE,"BALANCE";#N/A,#N/A,FALSE,"ISSUES";#N/A,#N/A,FALSE,"RECEIPTS";#N/A,#N/A,FALSE,"SALVAGE"}</definedName>
    <definedName name="wrn.GL154._.SYSTEM._.LEDGER._.REPORTS." localSheetId="0" hidden="1">{#N/A,#N/A,FALSE,"BALANCE";#N/A,#N/A,FALSE,"ISSUES";#N/A,#N/A,FALSE,"RECEIPTS";#N/A,#N/A,FALSE,"SALVAGE"}</definedName>
    <definedName name="wrn.GL154._.SYSTEM._.LEDGER._.REPORTS." hidden="1">{#N/A,#N/A,FALSE,"BALANCE";#N/A,#N/A,FALSE,"ISSUES";#N/A,#N/A,FALSE,"RECEIPTS";#N/A,#N/A,FALSE,"SALVAGE"}</definedName>
    <definedName name="wrn.Monthly._.Report." localSheetId="1" hidden="1">{"Mwh Monthly Analysis",#N/A,FALSE,"Mwh Analysis";"Burn Monthly Analysis",#N/A,FALSE,"Burned Analysis"}</definedName>
    <definedName name="wrn.Monthly._.Report." localSheetId="0" hidden="1">{"Mwh Monthly Analysis",#N/A,FALSE,"Mwh Analysis";"Burn Monthly Analysis",#N/A,FALSE,"Burned Analysis"}</definedName>
    <definedName name="wrn.Monthly._.Report." hidden="1">{"Mwh Monthly Analysis",#N/A,FALSE,"Mwh Analysis";"Burn Monthly Analysis",#N/A,FALSE,"Burned Analysis"}</definedName>
    <definedName name="wrn.Summary._.Report." localSheetId="1" hidden="1">{"Mwh Summary",#N/A,FALSE,"Mwh Analysis";"Burn Summary",#N/A,FALSE,"Burned Analysis";"Summary 2008",#N/A,FALSE,"Summary 2008"}</definedName>
    <definedName name="wrn.Summary._.Report." localSheetId="0" hidden="1">{"Mwh Summary",#N/A,FALSE,"Mwh Analysis";"Burn Summary",#N/A,FALSE,"Burned Analysis";"Summary 2008",#N/A,FALSE,"Summary 2008"}</definedName>
    <definedName name="wrn.Summary._.Report." hidden="1">{"Mwh Summary",#N/A,FALSE,"Mwh Analysis";"Burn Summary",#N/A,FALSE,"Burned Analysis";"Summary 2008",#N/A,FALSE,"Summary 2008"}</definedName>
    <definedName name="XRefColumnsCount" hidden="1">3</definedName>
    <definedName name="XRefCopyRangeCount" hidden="1">3</definedName>
    <definedName name="XRefPasteRangeCount" hidden="1">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3" l="1"/>
  <c r="J21" i="2"/>
  <c r="J21" i="1"/>
  <c r="J18" i="1" l="1"/>
  <c r="J16" i="1" l="1"/>
  <c r="J16" i="2"/>
  <c r="J16" i="3"/>
  <c r="A7" i="1" l="1"/>
  <c r="A7" i="2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J15" i="1" l="1"/>
  <c r="J15" i="2" l="1"/>
  <c r="G20" i="1"/>
  <c r="J17" i="1"/>
  <c r="J15" i="3"/>
  <c r="J17" i="3" l="1"/>
  <c r="J19" i="1"/>
  <c r="J22" i="1" s="1"/>
  <c r="J17" i="2"/>
  <c r="J18" i="3" l="1"/>
  <c r="G20" i="3" l="1"/>
  <c r="J19" i="3"/>
  <c r="J22" i="3" s="1"/>
  <c r="J18" i="2"/>
  <c r="G20" i="2" l="1"/>
  <c r="J19" i="2"/>
  <c r="J22" i="2" s="1"/>
</calcChain>
</file>

<file path=xl/sharedStrings.xml><?xml version="1.0" encoding="utf-8"?>
<sst xmlns="http://schemas.openxmlformats.org/spreadsheetml/2006/main" count="163" uniqueCount="50">
  <si>
    <t>Jurisdictional Adjusted Rate Base</t>
  </si>
  <si>
    <t>Rate of Return on Rate Base Requested</t>
  </si>
  <si>
    <t>Jurisdictional Net Operating Income Requested</t>
  </si>
  <si>
    <t>Jurisdictional Adjusted Net Operating Income</t>
  </si>
  <si>
    <t>Net Operating Income Deficiency (Excess)</t>
  </si>
  <si>
    <t>Earned Rate of Return</t>
  </si>
  <si>
    <t>Net Operating Income Multiplier</t>
  </si>
  <si>
    <t>Revenue Increase (Decrease) Requested</t>
  </si>
  <si>
    <t>SCHEDULE A-1</t>
  </si>
  <si>
    <t>FULL REVENUE REQUIREMENTS INCREASE REQUESTED</t>
  </si>
  <si>
    <t xml:space="preserve"> Page 1 of 3</t>
  </si>
  <si>
    <t>FLORIDA PUBLIC SERVICE COMMISSION</t>
  </si>
  <si>
    <t xml:space="preserve">Explanation:  </t>
  </si>
  <si>
    <t>Provide the calculation of the requested</t>
  </si>
  <si>
    <t xml:space="preserve"> </t>
  </si>
  <si>
    <t>Type of Data Shown:</t>
  </si>
  <si>
    <t>full revenue requirements increase.</t>
  </si>
  <si>
    <t>__X__</t>
  </si>
  <si>
    <t>Projected Test Year 3 Ended</t>
  </si>
  <si>
    <t>Company: DUKE ENERGY FLORIDA</t>
  </si>
  <si>
    <t>_____</t>
  </si>
  <si>
    <t>Projected Test Year 2 Ended</t>
  </si>
  <si>
    <t>Projected Test Year 1 Ended</t>
  </si>
  <si>
    <t>Docket No.: 20240025-EI</t>
  </si>
  <si>
    <t xml:space="preserve">Prior Year  Ended </t>
  </si>
  <si>
    <t>Historical Year Ended</t>
  </si>
  <si>
    <t>Witness: Olivier</t>
  </si>
  <si>
    <t>(A)</t>
  </si>
  <si>
    <t>(B)</t>
  </si>
  <si>
    <t>(C)</t>
  </si>
  <si>
    <t>Line</t>
  </si>
  <si>
    <t>No.</t>
  </si>
  <si>
    <t>Description</t>
  </si>
  <si>
    <t>Source</t>
  </si>
  <si>
    <t>Amount ($000)</t>
  </si>
  <si>
    <t>Schedule B-1</t>
  </si>
  <si>
    <t>$</t>
  </si>
  <si>
    <t>Schedule D-1a</t>
  </si>
  <si>
    <t>x</t>
  </si>
  <si>
    <t>Line 1 x Line 2</t>
  </si>
  <si>
    <t>Schedule C-1</t>
  </si>
  <si>
    <t>Line 3 - Line 4</t>
  </si>
  <si>
    <t>Line 4/ Line 1</t>
  </si>
  <si>
    <t>Schedule C-44</t>
  </si>
  <si>
    <t>Line 5 x Line 7</t>
  </si>
  <si>
    <t>Note:  Totals may not add due to rounding.</t>
  </si>
  <si>
    <t>Supporting Schedules: A-2, A-7, A-19a, A-18</t>
  </si>
  <si>
    <t>Recap Schedules:</t>
  </si>
  <si>
    <t xml:space="preserve"> Page 2 of 3</t>
  </si>
  <si>
    <t xml:space="preserve"> Page 3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</si>
</sst>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$&quot;\ * #,##0.00_);_(&quot;$&quot;\ * \(#,##0.00\);_(&quot;$&quot;\ * &quot;-&quot;??_);_(@_)"/>
    <numFmt numFmtId="165" formatCode="_(* #,##0_);_(* \(#,##0\);_(* &quot;-&quot;??_);_(@_)"/>
    <numFmt numFmtId="166" formatCode="&quot;$&quot;\ #,##0_);\(&quot;$&quot;\ #,##0\)"/>
    <numFmt numFmtId="167" formatCode="0.0000_)"/>
    <numFmt numFmtId="168" formatCode="_(* #,##0.0000_);_(* \(#,##0.0000\);_(* &quot;-&quot;??_);_(@_)"/>
    <numFmt numFmtId="169" formatCode="#,##0.0000_);\(#,##0.0000\)"/>
  </numFmts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fill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right" indent="1"/>
    </xf>
    <xf numFmtId="37" fontId="1" fillId="0" borderId="0" xfId="1" applyNumberFormat="1" applyFont="1"/>
    <xf numFmtId="165" fontId="1" fillId="0" borderId="0" xfId="2" applyNumberFormat="1" applyFont="1" applyProtection="1"/>
    <xf numFmtId="166" fontId="1" fillId="0" borderId="0" xfId="0" applyNumberFormat="1" applyFont="1"/>
    <xf numFmtId="37" fontId="1" fillId="0" borderId="0" xfId="0" applyNumberFormat="1" applyFont="1"/>
    <xf numFmtId="37" fontId="1" fillId="0" borderId="1" xfId="0" applyNumberFormat="1" applyFont="1" applyBorder="1"/>
    <xf numFmtId="10" fontId="1" fillId="0" borderId="1" xfId="3" applyNumberFormat="1" applyFont="1" applyFill="1" applyBorder="1" applyProtection="1"/>
    <xf numFmtId="165" fontId="1" fillId="0" borderId="0" xfId="2" applyNumberFormat="1" applyFont="1"/>
    <xf numFmtId="167" fontId="1" fillId="0" borderId="0" xfId="0" applyNumberFormat="1" applyFont="1"/>
    <xf numFmtId="10" fontId="1" fillId="0" borderId="1" xfId="3" applyNumberFormat="1" applyFont="1" applyBorder="1" applyAlignment="1"/>
    <xf numFmtId="43" fontId="1" fillId="0" borderId="0" xfId="0" applyNumberFormat="1" applyFont="1"/>
    <xf numFmtId="168" fontId="1" fillId="0" borderId="1" xfId="2" applyNumberFormat="1" applyFont="1" applyBorder="1" applyProtection="1"/>
    <xf numFmtId="0" fontId="1" fillId="0" borderId="3" xfId="0" applyFont="1" applyBorder="1"/>
    <xf numFmtId="165" fontId="1" fillId="0" borderId="3" xfId="2" applyNumberFormat="1" applyFont="1" applyBorder="1"/>
    <xf numFmtId="169" fontId="1" fillId="0" borderId="0" xfId="0" applyNumberFormat="1" applyFont="1"/>
  </cellXfs>
  <cellStyles count="4">
    <cellStyle name="Comma 10" xfId="2" xr:uid="{4226FE5C-AC65-4DC2-B370-4058E056D8F0}"/>
    <cellStyle name="Currency 12" xfId="1" xr:uid="{07D45BD6-00E4-4719-88B6-78AE56EE08C2}"/>
    <cellStyle name="Normal" xfId="0" builtinId="0"/>
    <cellStyle name="Percent 10" xfId="3" xr:uid="{63AEEF6A-494D-4256-ABFE-9E3BC88F3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ukeenergy.sharepoint.com/sites/DEFRC2024/Shared%20Documents/MFRs/5.%20%202024%20Litigated%20Filing/MFR%20B%20Schedules/B-%201%20%20Adjusted%20Rate%20Base.xlsx" TargetMode="External"/><Relationship Id="rId1" Type="http://schemas.openxmlformats.org/officeDocument/2006/relationships/externalLinkPath" Target="https://dukeenergy.sharepoint.com/sites/DEFRC2024/Shared%20Documents/MFRs/5.%20%202024%20Litigated%20Filing/MFR%20B%20Schedules/B-%201%20%20Adjusted%20Rate%20Bas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ukeenergy.sharepoint.com/sites/DEFRC2024/Shared%20Documents/MFRs/5.%20%202024%20Litigated%20Filing/MFR%20D%20Schedules/D1a%20&amp;%20b%20-%20Cost%20of%20Capital.xlsx" TargetMode="External"/><Relationship Id="rId1" Type="http://schemas.openxmlformats.org/officeDocument/2006/relationships/externalLinkPath" Target="https://dukeenergy.sharepoint.com/sites/DEFRC2024/Shared%20Documents/MFRs/5.%20%202024%20Litigated%20Filing/MFR%20D%20Schedules/D1a%20&amp;%20b%20-%20Cost%20of%20Capit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ukeenergy.sharepoint.com/sites/DEFRC2024/Shared%20Documents/MFRs/5.%20%202024%20Litigated%20Filing/MFR%20C%20Schedules/C%201-5%20Net%20Operating%20Income%20&amp;%20Adjustments.xlsx" TargetMode="External"/><Relationship Id="rId1" Type="http://schemas.openxmlformats.org/officeDocument/2006/relationships/externalLinkPath" Target="https://dukeenergy.sharepoint.com/sites/DEFRC2024/Shared%20Documents/MFRs/5.%20%202024%20Litigated%20Filing/MFR%20C%20Schedules/C%201-5%20Net%20Operating%20Income%20&amp;%20Adjustment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ukeenergy.sharepoint.com/sites/DEFRC2024/Shared%20Documents/MFRs/5.%20%202024%20Litigated%20Filing/MFR%20C%20Schedules/C-44%20Revenue%20Expansion%20Factor.xlsx" TargetMode="External"/><Relationship Id="rId1" Type="http://schemas.openxmlformats.org/officeDocument/2006/relationships/externalLinkPath" Target="https://dukeenergy.sharepoint.com/sites/DEFRC2024/Shared%20Documents/MFRs/5.%20%202024%20Litigated%20Filing/MFR%20C%20Schedules/C-44%20Revenue%20Expansion%20Fac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o4MPKTTRsE-l96KzXGXWBge4DMvL5JdBoKn_QiHQZcl3RZsfENUKTZt3WKfOBQVz" itemId="01H67I67QAHBV4BCSFQVAZFUMVUBF7PFCY">
      <xxl21:absoluteUrl r:id="rId2"/>
    </xxl21:alternateUrls>
    <sheetNames>
      <sheetName val="Tie Points &amp; Inputs"/>
      <sheetName val="MFR Adj's Side by Side view"/>
      <sheetName val="Test Year 3"/>
      <sheetName val="Test Year 2"/>
      <sheetName val="Test Year 1"/>
      <sheetName val="Prior Year"/>
      <sheetName val="Historical Year"/>
      <sheetName val="SUPPORT UIP ---&gt;"/>
      <sheetName val="REG FL  Summary - 2 System Per "/>
      <sheetName val="REG FL  Summary - 9 Retail Per "/>
      <sheetName val="REG FL  Summary - 13 Retail Adj"/>
      <sheetName val="Scenario Info"/>
      <sheetName val="HISTORICAL SUPPORT UIP ---&gt;"/>
      <sheetName val="HIST REG FL Summary - 2 System "/>
      <sheetName val="HIST REG FL Summary - 9 Retail"/>
      <sheetName val="HIST REG FL Summary - 13 RetaiL"/>
      <sheetName val="HIST Scenario Info "/>
    </sheetNames>
    <sheetDataSet>
      <sheetData sheetId="0"/>
      <sheetData sheetId="1"/>
      <sheetData sheetId="2">
        <row r="49">
          <cell r="D49">
            <v>29243305.339120906</v>
          </cell>
          <cell r="L49">
            <v>22198156.85173041</v>
          </cell>
        </row>
      </sheetData>
      <sheetData sheetId="3">
        <row r="49">
          <cell r="D49">
            <v>27773075.140794825</v>
          </cell>
          <cell r="L49">
            <v>21428995.345897246</v>
          </cell>
        </row>
      </sheetData>
      <sheetData sheetId="4">
        <row r="49">
          <cell r="D49">
            <v>26060890.660042927</v>
          </cell>
          <cell r="L49">
            <v>20534270.882589493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o4MPKTTRsE-l96KzXGXWBge4DMvL5JdBoKn_QiHQZcl3RZsfENUKTZt3WKfOBQVz" itemId="01H67I67XOOE6FOVMHZRBKBY5D67D7NWMK">
      <xxl21:absoluteUrl r:id="rId2"/>
    </xxl21:alternateUrls>
    <sheetNames>
      <sheetName val="C-5"/>
      <sheetName val="MFR D Setup &amp; Recon"/>
      <sheetName val="2027 D-1a"/>
      <sheetName val="2026 D-1a"/>
      <sheetName val="2025 D-1a"/>
      <sheetName val="2024 D-1a"/>
      <sheetName val="2023 D-1a"/>
      <sheetName val="D-1b"/>
      <sheetName val="2023 Capital Structure - Per"/>
      <sheetName val="2023 Summary - 2 System Per "/>
      <sheetName val="2023 Summary - 4 System Adjs"/>
      <sheetName val="2024-27 Capital Structure - Per"/>
      <sheetName val="2024-27 Summary - 2 System Per"/>
      <sheetName val="2024-27 Summary - 4 System Adjs"/>
      <sheetName val="2023 Scenario Info"/>
      <sheetName val="2024-27 Scenario Info"/>
    </sheetNames>
    <sheetDataSet>
      <sheetData sheetId="0"/>
      <sheetData sheetId="1"/>
      <sheetData sheetId="2">
        <row r="25">
          <cell r="R25">
            <v>7.0653013441684925E-2</v>
          </cell>
        </row>
      </sheetData>
      <sheetData sheetId="3">
        <row r="25">
          <cell r="R25">
            <v>7.024201642156451E-2</v>
          </cell>
        </row>
      </sheetData>
      <sheetData sheetId="4">
        <row r="25">
          <cell r="R25">
            <v>7.0051696534161753E-2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o4MPKTTRsE-l96KzXGXWBge4DMvL5JdBoKn_QiHQZcl3RZsfENUKTZt3WKfOBQVz" itemId="01H67I67SJUXVXWRYREZFLITNH74SPTRGN">
      <xxl21:absoluteUrl r:id="rId2"/>
    </xxl21:alternateUrls>
    <sheetNames>
      <sheetName val="MFR C Logic"/>
      <sheetName val="C-1 (TY3)"/>
      <sheetName val="C-1 (TY2)"/>
      <sheetName val="C-1 (TY1)"/>
      <sheetName val="C-1 (PY)"/>
      <sheetName val="C-1 (HY)"/>
      <sheetName val="C-2 (TY3 p1)"/>
      <sheetName val="C-2 (TY3 p2)"/>
      <sheetName val="C-2 (TY3 p3)"/>
      <sheetName val="C-2 (TY2 p1)"/>
      <sheetName val="C-2 (TY2 p2)"/>
      <sheetName val="C-2 (TY2 p3)"/>
      <sheetName val="C-2 (TY1 p1)"/>
      <sheetName val="C-2 (TY1 p2)"/>
      <sheetName val="C-2 (TY1 p3)"/>
      <sheetName val="C-2 (PY p1)"/>
      <sheetName val="C-2 (PY p2)"/>
      <sheetName val="C-2 (HY p1)"/>
      <sheetName val="C-2 (HY p2)"/>
      <sheetName val="C-3 (TY3 p1)"/>
      <sheetName val="C-3 (TY3 p2)"/>
      <sheetName val="C-3 (TY2 p1)"/>
      <sheetName val="C-3 (TY2 p2)"/>
      <sheetName val="C-3 (TY1 p1)"/>
      <sheetName val="C-3 (TY1 p2)"/>
      <sheetName val="C-3 (PY p1)"/>
      <sheetName val="C-3 (PY p2)"/>
      <sheetName val="C-3 (HY p1)"/>
      <sheetName val="C-3 (HY p2)"/>
      <sheetName val="C-4 (TY3)"/>
      <sheetName val="C-4 (TY2)"/>
      <sheetName val="C-4 (TY1)"/>
      <sheetName val="C-4 (PY)"/>
      <sheetName val="C-4 (HY)"/>
      <sheetName val="C-5 (TY3)"/>
      <sheetName val="C-5 (TY2)"/>
      <sheetName val="C-5 (TY1)"/>
      <sheetName val="C-5 (PY)"/>
      <sheetName val="C-5 (HY)"/>
      <sheetName val="Revenue Allocation to Classes"/>
      <sheetName val="MFR C-6"/>
      <sheetName val="MFR C-6 Detail"/>
      <sheetName val="UI Export Files Begin Here--.&gt;"/>
      <sheetName val="REG FL  Deprec Expense - 2  (2)"/>
      <sheetName val="REG FL  Deprec Expense - 4  (2)"/>
      <sheetName val="REG FL  Deprec Expense - 9  (2)"/>
      <sheetName val="REG FL  Deprec Expense - 11 (2)"/>
      <sheetName val="REG FL  O&amp;M - 2 System Per  (2)"/>
      <sheetName val="REG FL  O&amp;M - 4 System Adjs (2)"/>
      <sheetName val="REG FL  O&amp;M - 9 Retail Per  (2)"/>
      <sheetName val="REG FL  O&amp;M - 11 Retail Adj (2)"/>
      <sheetName val="REG FL  Revenue - 2 System  (2)"/>
      <sheetName val="REG FL  Revenue - 4 System  (2)"/>
      <sheetName val="REG FL  Revenue - 9 Retail  (2)"/>
      <sheetName val="REG FL  Revenue - 11 Retail (2)"/>
      <sheetName val="REG FL  Revenue - 13 Retail (2)"/>
      <sheetName val="REG FL  Taxes Other - 2 Sys (2)"/>
      <sheetName val="REG FL  Taxes Other - 4 Sys (2)"/>
      <sheetName val="REG FL  Taxes Other - 9 Ret (2)"/>
      <sheetName val="REG FL  Taxes Other - 11 Re (2)"/>
      <sheetName val="REG FL  FERC IS - 1  Import (2)"/>
      <sheetName val="REG FL  FERC IS - 4 - 12 Mo (2)"/>
      <sheetName val="REG FL  FERC IS - 2  Adj s (2)"/>
      <sheetName val="REG FL  FERC IS - 3 Adjuste (2)"/>
      <sheetName val="REG FL  Summary - 2 System  (2)"/>
      <sheetName val="REG FL  Summary - 4 System  (2)"/>
      <sheetName val="REG FL  Summary - 9 Retail  (2)"/>
      <sheetName val="REG FL  Summary - 11 Retail (2)"/>
      <sheetName val="REG FL  Summary - 13 Retail (2)"/>
      <sheetName val="REG FL  Revenue By Retail R (2)"/>
      <sheetName val="REG FL  Revenue By Revenue  (2)"/>
      <sheetName val="REG FL  Deprec Expense - 2 Syst"/>
      <sheetName val="REG FL  Deprec Expense - 4 Syst"/>
      <sheetName val="REG FL  Deprec Expense - 9 Reta"/>
      <sheetName val="REG FL  Deprec Expense - 11 Ret"/>
      <sheetName val="REG FL  O&amp;M - 2 System Per Book"/>
      <sheetName val="REG FL  O&amp;M - 4 System Adjs (12"/>
      <sheetName val="REG FL  O&amp;M - 9 Retail Per Book"/>
      <sheetName val="REG FL  O&amp;M - 11 Retail Adjs (1"/>
      <sheetName val="REG FL  Revenue - 2 System Per "/>
      <sheetName val="REG FL Revenue - 4 System Adjs"/>
      <sheetName val="REG FL  Revenue - 7 Jur Sep Fac"/>
      <sheetName val="REG FL  Revenue - 9 Retail Per "/>
      <sheetName val="REG FL  Revenue - 11 Retail Adj"/>
      <sheetName val="REG FL  Revenue - 12 Retail Adj"/>
      <sheetName val="REG FL  Revenue - 13 Retail Adj"/>
      <sheetName val="REG FL  Taxes Other - 2 System "/>
      <sheetName val="REG FL  Taxes Other - 4 System "/>
      <sheetName val="REG FL  Taxes Other - 9 Retail "/>
      <sheetName val="REG FL  Taxes Other - 11 Retail"/>
      <sheetName val="REG FL  FERC IS - 1  Import"/>
      <sheetName val="REG FL  FERC IS - 4 - 12 Mo End"/>
      <sheetName val="REG FL  FERC IS - 2  Adj s"/>
      <sheetName val="REG FL  FERC IS - 3 Adjusted"/>
      <sheetName val="REG FL  Summary - 2 System Per "/>
      <sheetName val="REG FL  Summary - 4 System Adjs"/>
      <sheetName val="REG FL  Summary - 9 Retail Per "/>
      <sheetName val="REG FL  Summary - 11 Retail Adj"/>
      <sheetName val="REG FL  Summary - 13 Retail Adj"/>
    </sheetNames>
    <sheetDataSet>
      <sheetData sheetId="0"/>
      <sheetData sheetId="1">
        <row r="37">
          <cell r="M37">
            <v>958304.23415376293</v>
          </cell>
        </row>
      </sheetData>
      <sheetData sheetId="2">
        <row r="37">
          <cell r="M37">
            <v>990687.52261843253</v>
          </cell>
        </row>
      </sheetData>
      <sheetData sheetId="3">
        <row r="37">
          <cell r="M37">
            <v>996670.66714643408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o4MPKTTRsE-l96KzXGXWBge4DMvL5JdBoKn_QiHQZcl3RZsfENUKTZt3WKfOBQVz" itemId="01H67I67TZPNKZQFNASNGIKFOWF22DODXF">
      <xxl21:absoluteUrl r:id="rId2"/>
    </xxl21:alternateUrls>
    <sheetNames>
      <sheetName val="Procedures &amp; Inputs"/>
      <sheetName val="C-44"/>
    </sheetNames>
    <sheetDataSet>
      <sheetData sheetId="0"/>
      <sheetData sheetId="1">
        <row r="33">
          <cell r="C33">
            <v>1.3432771683172464</v>
          </cell>
          <cell r="E33">
            <v>1.3436493890199293</v>
          </cell>
          <cell r="G33">
            <v>1.344034056080655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84F2-E6CD-4CCA-9B55-49B732C9D596}">
  <dimension ref="A1:M33"/>
  <sheetViews>
    <sheetView tabSelected="1" topLeftCell="A10" workbookViewId="0">
      <selection activeCell="J22" sqref="J22"/>
    </sheetView>
  </sheetViews>
  <sheetFormatPr defaultColWidth="9.109375" defaultRowHeight="13.8" x14ac:dyDescent="0.3"/>
  <cols>
    <col min="1" max="1" width="5" style="1" customWidth="1"/>
    <col min="2" max="2" width="27.88671875" style="1" customWidth="1"/>
    <col min="3" max="3" width="8.88671875" style="1" customWidth="1"/>
    <col min="4" max="4" width="10.5546875" style="1" customWidth="1"/>
    <col min="5" max="6" width="8.88671875" style="1" customWidth="1"/>
    <col min="7" max="7" width="7.5546875" style="1" customWidth="1"/>
    <col min="8" max="8" width="2.88671875" style="1" customWidth="1"/>
    <col min="9" max="9" width="3.5546875" style="1" customWidth="1"/>
    <col min="10" max="10" width="12.88671875" style="1" bestFit="1" customWidth="1"/>
    <col min="11" max="11" width="9.109375" style="1"/>
    <col min="12" max="12" width="15.44140625" style="1" customWidth="1"/>
    <col min="13" max="13" width="10.5546875" style="1" bestFit="1" customWidth="1"/>
    <col min="14" max="17" width="1.88671875" style="1" bestFit="1" customWidth="1"/>
    <col min="18" max="19" width="9.109375" style="1"/>
    <col min="20" max="20" width="10.5546875" style="1" bestFit="1" customWidth="1"/>
    <col min="21" max="16384" width="9.109375" style="1"/>
  </cols>
  <sheetData>
    <row r="1" spans="1:13" x14ac:dyDescent="0.3">
      <c r="A1" s="1" t="s">
        <v>8</v>
      </c>
      <c r="E1" s="1" t="s">
        <v>9</v>
      </c>
      <c r="M1" s="2" t="s">
        <v>10</v>
      </c>
    </row>
    <row r="2" spans="1:13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3">
      <c r="A3" s="1" t="s">
        <v>11</v>
      </c>
      <c r="D3" s="1" t="s">
        <v>12</v>
      </c>
      <c r="E3" s="1" t="s">
        <v>13</v>
      </c>
      <c r="J3" s="1" t="s">
        <v>14</v>
      </c>
      <c r="K3" s="1" t="s">
        <v>15</v>
      </c>
    </row>
    <row r="4" spans="1:13" x14ac:dyDescent="0.3">
      <c r="E4" s="1" t="s">
        <v>16</v>
      </c>
      <c r="J4" s="4" t="s">
        <v>17</v>
      </c>
      <c r="K4" s="5" t="s">
        <v>18</v>
      </c>
      <c r="M4" s="6">
        <v>46752</v>
      </c>
    </row>
    <row r="5" spans="1:13" x14ac:dyDescent="0.3">
      <c r="A5" s="1" t="s">
        <v>19</v>
      </c>
      <c r="J5" s="4" t="s">
        <v>20</v>
      </c>
      <c r="K5" s="5" t="s">
        <v>21</v>
      </c>
      <c r="M5" s="6">
        <v>46387</v>
      </c>
    </row>
    <row r="6" spans="1:13" x14ac:dyDescent="0.3">
      <c r="J6" s="4" t="s">
        <v>20</v>
      </c>
      <c r="K6" s="5" t="s">
        <v>22</v>
      </c>
      <c r="M6" s="6">
        <v>46022</v>
      </c>
    </row>
    <row r="7" spans="1:13" x14ac:dyDescent="0.3">
      <c r="A7" s="1" t="s">
        <v>23</v>
      </c>
      <c r="J7" s="4" t="s">
        <v>20</v>
      </c>
      <c r="K7" s="5" t="s">
        <v>24</v>
      </c>
      <c r="M7" s="6">
        <v>45657</v>
      </c>
    </row>
    <row r="8" spans="1:13" x14ac:dyDescent="0.3">
      <c r="J8" s="4" t="s">
        <v>20</v>
      </c>
      <c r="K8" s="5" t="s">
        <v>25</v>
      </c>
      <c r="M8" s="6">
        <v>45291</v>
      </c>
    </row>
    <row r="10" spans="1:13" x14ac:dyDescent="0.3">
      <c r="A10" s="3"/>
      <c r="B10" s="3"/>
      <c r="C10" s="3"/>
      <c r="D10" s="3"/>
      <c r="E10" s="3"/>
      <c r="F10" s="3"/>
      <c r="G10" s="3"/>
      <c r="H10" s="3"/>
      <c r="I10" s="3"/>
      <c r="K10" s="1" t="s">
        <v>26</v>
      </c>
      <c r="M10" s="3"/>
    </row>
    <row r="11" spans="1:13" x14ac:dyDescent="0.3">
      <c r="A11" s="7"/>
      <c r="B11" s="8" t="s">
        <v>27</v>
      </c>
      <c r="C11" s="8"/>
      <c r="D11" s="8"/>
      <c r="E11" s="8" t="s">
        <v>28</v>
      </c>
      <c r="F11" s="8"/>
      <c r="G11" s="8"/>
      <c r="H11" s="8"/>
      <c r="I11" s="8"/>
      <c r="J11" s="8" t="s">
        <v>29</v>
      </c>
      <c r="K11" s="8"/>
      <c r="L11" s="8"/>
      <c r="M11" s="8"/>
    </row>
    <row r="12" spans="1:13" x14ac:dyDescent="0.3">
      <c r="A12" s="2" t="s">
        <v>30</v>
      </c>
      <c r="E12" s="9"/>
      <c r="F12" s="9"/>
      <c r="H12" s="9"/>
      <c r="I12" s="9"/>
      <c r="K12" s="9"/>
      <c r="L12" s="9"/>
    </row>
    <row r="13" spans="1:13" x14ac:dyDescent="0.3">
      <c r="A13" s="10" t="s">
        <v>31</v>
      </c>
      <c r="B13" s="11" t="s">
        <v>32</v>
      </c>
      <c r="C13" s="11"/>
      <c r="D13" s="12"/>
      <c r="E13" s="11" t="s">
        <v>33</v>
      </c>
      <c r="F13" s="11"/>
      <c r="G13" s="11"/>
      <c r="H13" s="11"/>
      <c r="I13" s="12"/>
      <c r="J13" s="11" t="s">
        <v>34</v>
      </c>
      <c r="K13" s="11"/>
      <c r="L13" s="11"/>
      <c r="M13" s="11"/>
    </row>
    <row r="15" spans="1:13" ht="19.350000000000001" customHeight="1" x14ac:dyDescent="0.3">
      <c r="A15" s="13">
        <v>1</v>
      </c>
      <c r="B15" s="1" t="s">
        <v>0</v>
      </c>
      <c r="C15" s="14"/>
      <c r="E15" s="1" t="s">
        <v>35</v>
      </c>
      <c r="I15" s="1" t="s">
        <v>36</v>
      </c>
      <c r="J15" s="15">
        <f>+'[1]Test Year 3'!$L$49</f>
        <v>22198156.85173041</v>
      </c>
      <c r="L15" s="16"/>
      <c r="M15" s="16"/>
    </row>
    <row r="16" spans="1:13" ht="19.350000000000001" customHeight="1" x14ac:dyDescent="0.3">
      <c r="A16" s="13">
        <f>+A15+1</f>
        <v>2</v>
      </c>
      <c r="B16" s="1" t="s">
        <v>1</v>
      </c>
      <c r="C16" s="17"/>
      <c r="E16" s="17" t="s">
        <v>37</v>
      </c>
      <c r="F16" s="17"/>
      <c r="G16" s="17"/>
      <c r="I16" s="18" t="s">
        <v>38</v>
      </c>
      <c r="J16" s="19">
        <f>+'[2]2027 D-1a'!$R$25</f>
        <v>7.0653013441684925E-2</v>
      </c>
      <c r="K16" s="17"/>
      <c r="M16" s="17"/>
    </row>
    <row r="17" spans="1:13" ht="19.350000000000001" customHeight="1" x14ac:dyDescent="0.3">
      <c r="A17" s="13">
        <f t="shared" ref="A17:A32" si="0">+A16+1</f>
        <v>3</v>
      </c>
      <c r="B17" s="1" t="s">
        <v>2</v>
      </c>
      <c r="E17" s="1" t="s">
        <v>39</v>
      </c>
      <c r="I17" s="1" t="s">
        <v>36</v>
      </c>
      <c r="J17" s="20">
        <f>J15*J16</f>
        <v>1568366.6744259391</v>
      </c>
    </row>
    <row r="18" spans="1:13" ht="19.350000000000001" customHeight="1" x14ac:dyDescent="0.3">
      <c r="A18" s="13">
        <f t="shared" si="0"/>
        <v>4</v>
      </c>
      <c r="B18" s="1" t="s">
        <v>3</v>
      </c>
      <c r="C18" s="17"/>
      <c r="E18" s="17" t="s">
        <v>40</v>
      </c>
      <c r="F18" s="17"/>
      <c r="G18" s="17"/>
      <c r="I18" s="18"/>
      <c r="J18" s="18">
        <f>+'[3]C-1 (TY3)'!$M$37</f>
        <v>958304.23415376293</v>
      </c>
      <c r="K18" s="17"/>
      <c r="L18" s="17"/>
      <c r="M18" s="17"/>
    </row>
    <row r="19" spans="1:13" ht="19.350000000000001" customHeight="1" x14ac:dyDescent="0.3">
      <c r="A19" s="13">
        <f t="shared" si="0"/>
        <v>5</v>
      </c>
      <c r="B19" s="1" t="s">
        <v>4</v>
      </c>
      <c r="C19" s="21"/>
      <c r="E19" s="21" t="s">
        <v>41</v>
      </c>
      <c r="F19" s="21"/>
      <c r="G19" s="21"/>
      <c r="I19" s="1" t="s">
        <v>36</v>
      </c>
      <c r="J19" s="15">
        <f>J17-J18</f>
        <v>610062.44027217617</v>
      </c>
      <c r="K19" s="21"/>
      <c r="L19" s="21"/>
    </row>
    <row r="20" spans="1:13" ht="19.350000000000001" customHeight="1" x14ac:dyDescent="0.3">
      <c r="A20" s="13">
        <f t="shared" si="0"/>
        <v>6</v>
      </c>
      <c r="B20" s="1" t="s">
        <v>5</v>
      </c>
      <c r="E20" s="1" t="s">
        <v>42</v>
      </c>
      <c r="G20" s="22">
        <f>J18/J15</f>
        <v>4.3170441607140023E-2</v>
      </c>
      <c r="J20" s="23"/>
    </row>
    <row r="21" spans="1:13" ht="19.350000000000001" customHeight="1" x14ac:dyDescent="0.3">
      <c r="A21" s="13">
        <f t="shared" si="0"/>
        <v>7</v>
      </c>
      <c r="B21" s="1" t="s">
        <v>6</v>
      </c>
      <c r="E21" s="1" t="s">
        <v>43</v>
      </c>
      <c r="I21" s="18" t="s">
        <v>38</v>
      </c>
      <c r="J21" s="24">
        <f>+'[4]C-44'!$G$33</f>
        <v>1.344034056080655</v>
      </c>
    </row>
    <row r="22" spans="1:13" ht="19.350000000000001" customHeight="1" thickBot="1" x14ac:dyDescent="0.35">
      <c r="A22" s="13">
        <f t="shared" si="0"/>
        <v>8</v>
      </c>
      <c r="B22" s="1" t="s">
        <v>7</v>
      </c>
      <c r="E22" s="1" t="s">
        <v>44</v>
      </c>
      <c r="I22" s="25" t="s">
        <v>36</v>
      </c>
      <c r="J22" s="26">
        <f>J19*J21</f>
        <v>819944.6960614752</v>
      </c>
    </row>
    <row r="23" spans="1:13" ht="19.350000000000001" customHeight="1" thickTop="1" x14ac:dyDescent="0.3">
      <c r="A23" s="13">
        <f t="shared" si="0"/>
        <v>9</v>
      </c>
    </row>
    <row r="24" spans="1:13" ht="19.350000000000001" customHeight="1" x14ac:dyDescent="0.3">
      <c r="A24" s="13">
        <f t="shared" si="0"/>
        <v>10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19.350000000000001" customHeight="1" x14ac:dyDescent="0.3">
      <c r="A25" s="13">
        <f t="shared" si="0"/>
        <v>11</v>
      </c>
    </row>
    <row r="26" spans="1:13" ht="19.350000000000001" customHeight="1" x14ac:dyDescent="0.3">
      <c r="A26" s="13">
        <f t="shared" si="0"/>
        <v>12</v>
      </c>
      <c r="B26" s="1" t="s">
        <v>45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3" ht="19.350000000000001" customHeight="1" x14ac:dyDescent="0.3">
      <c r="A27" s="13">
        <f t="shared" si="0"/>
        <v>13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3" ht="19.350000000000001" customHeight="1" x14ac:dyDescent="0.3">
      <c r="A28" s="13">
        <f t="shared" si="0"/>
        <v>14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3" ht="19.350000000000001" customHeight="1" x14ac:dyDescent="0.3">
      <c r="A29" s="13">
        <f t="shared" si="0"/>
        <v>15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3" ht="19.350000000000001" customHeight="1" x14ac:dyDescent="0.3">
      <c r="A30" s="13">
        <f t="shared" si="0"/>
        <v>16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3" ht="19.350000000000001" customHeight="1" x14ac:dyDescent="0.3">
      <c r="A31" s="13">
        <f t="shared" si="0"/>
        <v>17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18.600000000000001" customHeight="1" x14ac:dyDescent="0.3">
      <c r="A32" s="13">
        <f t="shared" si="0"/>
        <v>18</v>
      </c>
    </row>
    <row r="33" spans="1:13" x14ac:dyDescent="0.3">
      <c r="A33" s="7" t="s">
        <v>46</v>
      </c>
      <c r="B33" s="7"/>
      <c r="C33" s="7"/>
      <c r="D33" s="7"/>
      <c r="E33" s="7"/>
      <c r="F33" s="7"/>
      <c r="G33" s="7"/>
      <c r="H33" s="7"/>
      <c r="I33" s="7"/>
      <c r="J33" s="7"/>
      <c r="K33" s="7" t="s">
        <v>47</v>
      </c>
      <c r="L33" s="7"/>
      <c r="M33" s="7"/>
    </row>
  </sheetData>
  <pageMargins left="0.5" right="0.5" top="0.75" bottom="0.5" header="0.3" footer="0.3"/>
  <pageSetup scale="93" orientation="landscape" r:id="rId1"/>
  <headerFooter>
    <oddHeader xml:space="preserve">&amp;RDEF’s Response to OPC POD 1 (1-26)
Q7
</oddHeader>
    <oddFooter>&amp;R20240025-OPCPOD1-00004207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1DE20-F946-4DEA-93A1-4A5DEB8FB743}">
  <dimension ref="A1:M33"/>
  <sheetViews>
    <sheetView tabSelected="1" topLeftCell="A7" workbookViewId="0">
      <selection activeCell="J22" sqref="J22"/>
    </sheetView>
  </sheetViews>
  <sheetFormatPr defaultColWidth="9.109375" defaultRowHeight="13.8" x14ac:dyDescent="0.3"/>
  <cols>
    <col min="1" max="1" width="5" style="1" customWidth="1"/>
    <col min="2" max="2" width="27.88671875" style="1" customWidth="1"/>
    <col min="3" max="3" width="8.88671875" style="1" customWidth="1"/>
    <col min="4" max="4" width="10.5546875" style="1" customWidth="1"/>
    <col min="5" max="6" width="8.88671875" style="1" customWidth="1"/>
    <col min="7" max="7" width="7.5546875" style="1" customWidth="1"/>
    <col min="8" max="8" width="2.88671875" style="1" customWidth="1"/>
    <col min="9" max="9" width="3.5546875" style="1" customWidth="1"/>
    <col min="10" max="10" width="12.88671875" style="1" bestFit="1" customWidth="1"/>
    <col min="11" max="11" width="9.109375" style="1"/>
    <col min="12" max="12" width="15.44140625" style="1" customWidth="1"/>
    <col min="13" max="13" width="10.5546875" style="1" bestFit="1" customWidth="1"/>
    <col min="14" max="17" width="1.88671875" style="1" bestFit="1" customWidth="1"/>
    <col min="18" max="19" width="9.109375" style="1"/>
    <col min="20" max="20" width="10.5546875" style="1" bestFit="1" customWidth="1"/>
    <col min="21" max="16384" width="9.109375" style="1"/>
  </cols>
  <sheetData>
    <row r="1" spans="1:13" x14ac:dyDescent="0.3">
      <c r="A1" s="1" t="s">
        <v>8</v>
      </c>
      <c r="E1" s="1" t="s">
        <v>9</v>
      </c>
      <c r="M1" s="2" t="s">
        <v>48</v>
      </c>
    </row>
    <row r="2" spans="1:13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3">
      <c r="A3" s="1" t="s">
        <v>11</v>
      </c>
      <c r="D3" s="1" t="s">
        <v>12</v>
      </c>
      <c r="E3" s="1" t="s">
        <v>13</v>
      </c>
      <c r="J3" s="1" t="s">
        <v>14</v>
      </c>
      <c r="K3" s="1" t="s">
        <v>15</v>
      </c>
    </row>
    <row r="4" spans="1:13" x14ac:dyDescent="0.3">
      <c r="E4" s="1" t="s">
        <v>16</v>
      </c>
      <c r="J4" s="4" t="s">
        <v>20</v>
      </c>
      <c r="K4" s="5" t="s">
        <v>18</v>
      </c>
      <c r="M4" s="6">
        <v>46752</v>
      </c>
    </row>
    <row r="5" spans="1:13" x14ac:dyDescent="0.3">
      <c r="A5" s="1" t="s">
        <v>19</v>
      </c>
      <c r="J5" s="4" t="s">
        <v>17</v>
      </c>
      <c r="K5" s="5" t="s">
        <v>21</v>
      </c>
      <c r="M5" s="6">
        <v>46387</v>
      </c>
    </row>
    <row r="6" spans="1:13" x14ac:dyDescent="0.3">
      <c r="J6" s="4" t="s">
        <v>20</v>
      </c>
      <c r="K6" s="5" t="s">
        <v>22</v>
      </c>
      <c r="M6" s="6">
        <v>46022</v>
      </c>
    </row>
    <row r="7" spans="1:13" x14ac:dyDescent="0.3">
      <c r="A7" s="1" t="str">
        <f>+'MFR A-1 2027'!A7</f>
        <v>Docket No.: 20240025-EI</v>
      </c>
      <c r="J7" s="4" t="s">
        <v>20</v>
      </c>
      <c r="K7" s="5" t="s">
        <v>24</v>
      </c>
      <c r="M7" s="6">
        <v>45657</v>
      </c>
    </row>
    <row r="8" spans="1:13" x14ac:dyDescent="0.3">
      <c r="J8" s="4" t="s">
        <v>20</v>
      </c>
      <c r="K8" s="5" t="s">
        <v>25</v>
      </c>
      <c r="M8" s="6">
        <v>45291</v>
      </c>
    </row>
    <row r="10" spans="1:13" x14ac:dyDescent="0.3">
      <c r="A10" s="3"/>
      <c r="B10" s="3"/>
      <c r="C10" s="3"/>
      <c r="D10" s="3"/>
      <c r="E10" s="3"/>
      <c r="F10" s="3"/>
      <c r="G10" s="3"/>
      <c r="H10" s="3"/>
      <c r="I10" s="3"/>
      <c r="K10" s="1" t="s">
        <v>26</v>
      </c>
      <c r="M10" s="3"/>
    </row>
    <row r="11" spans="1:13" x14ac:dyDescent="0.3">
      <c r="A11" s="7"/>
      <c r="B11" s="8" t="s">
        <v>27</v>
      </c>
      <c r="C11" s="8"/>
      <c r="D11" s="8"/>
      <c r="E11" s="8" t="s">
        <v>28</v>
      </c>
      <c r="F11" s="8"/>
      <c r="G11" s="8"/>
      <c r="H11" s="8"/>
      <c r="I11" s="8"/>
      <c r="J11" s="8" t="s">
        <v>29</v>
      </c>
      <c r="K11" s="8"/>
      <c r="L11" s="8"/>
      <c r="M11" s="8"/>
    </row>
    <row r="12" spans="1:13" x14ac:dyDescent="0.3">
      <c r="A12" s="2" t="s">
        <v>30</v>
      </c>
      <c r="E12" s="9"/>
      <c r="F12" s="9"/>
      <c r="H12" s="9"/>
      <c r="I12" s="9"/>
      <c r="K12" s="9"/>
      <c r="L12" s="9"/>
    </row>
    <row r="13" spans="1:13" x14ac:dyDescent="0.3">
      <c r="A13" s="10" t="s">
        <v>31</v>
      </c>
      <c r="B13" s="11" t="s">
        <v>32</v>
      </c>
      <c r="C13" s="11"/>
      <c r="D13" s="12"/>
      <c r="E13" s="11" t="s">
        <v>33</v>
      </c>
      <c r="F13" s="11"/>
      <c r="G13" s="11"/>
      <c r="H13" s="11"/>
      <c r="I13" s="12"/>
      <c r="J13" s="11" t="s">
        <v>34</v>
      </c>
      <c r="K13" s="11"/>
      <c r="L13" s="11"/>
      <c r="M13" s="11"/>
    </row>
    <row r="15" spans="1:13" ht="19.350000000000001" customHeight="1" x14ac:dyDescent="0.3">
      <c r="A15" s="13">
        <v>1</v>
      </c>
      <c r="B15" s="1" t="s">
        <v>0</v>
      </c>
      <c r="C15" s="14"/>
      <c r="E15" s="1" t="s">
        <v>35</v>
      </c>
      <c r="I15" s="1" t="s">
        <v>36</v>
      </c>
      <c r="J15" s="15">
        <f>+'[1]Test Year 2'!$L$49</f>
        <v>21428995.345897246</v>
      </c>
      <c r="L15" s="16"/>
      <c r="M15" s="16"/>
    </row>
    <row r="16" spans="1:13" ht="19.350000000000001" customHeight="1" x14ac:dyDescent="0.3">
      <c r="A16" s="13">
        <f>+A15+1</f>
        <v>2</v>
      </c>
      <c r="B16" s="1" t="s">
        <v>1</v>
      </c>
      <c r="C16" s="17"/>
      <c r="E16" s="17" t="s">
        <v>37</v>
      </c>
      <c r="F16" s="17"/>
      <c r="G16" s="17"/>
      <c r="I16" s="18" t="s">
        <v>38</v>
      </c>
      <c r="J16" s="19">
        <f>+'[2]2026 D-1a'!$R$25</f>
        <v>7.024201642156451E-2</v>
      </c>
      <c r="K16" s="17"/>
      <c r="M16" s="17"/>
    </row>
    <row r="17" spans="1:13" ht="19.350000000000001" customHeight="1" x14ac:dyDescent="0.3">
      <c r="A17" s="13">
        <f t="shared" ref="A17:A32" si="0">+A16+1</f>
        <v>3</v>
      </c>
      <c r="B17" s="1" t="s">
        <v>2</v>
      </c>
      <c r="E17" s="1" t="s">
        <v>39</v>
      </c>
      <c r="I17" s="1" t="s">
        <v>36</v>
      </c>
      <c r="J17" s="20">
        <f>J15*J16</f>
        <v>1505215.8429841439</v>
      </c>
    </row>
    <row r="18" spans="1:13" ht="19.350000000000001" customHeight="1" x14ac:dyDescent="0.3">
      <c r="A18" s="13">
        <f t="shared" si="0"/>
        <v>4</v>
      </c>
      <c r="B18" s="1" t="s">
        <v>3</v>
      </c>
      <c r="C18" s="17"/>
      <c r="E18" s="17" t="s">
        <v>40</v>
      </c>
      <c r="F18" s="17"/>
      <c r="G18" s="17"/>
      <c r="I18" s="18"/>
      <c r="J18" s="18">
        <f>+'[3]C-1 (TY2)'!$M$37</f>
        <v>990687.52261843253</v>
      </c>
      <c r="K18" s="17"/>
      <c r="L18" s="17"/>
      <c r="M18" s="17"/>
    </row>
    <row r="19" spans="1:13" ht="19.350000000000001" customHeight="1" x14ac:dyDescent="0.3">
      <c r="A19" s="13">
        <f t="shared" si="0"/>
        <v>5</v>
      </c>
      <c r="B19" s="1" t="s">
        <v>4</v>
      </c>
      <c r="C19" s="21"/>
      <c r="E19" s="21" t="s">
        <v>41</v>
      </c>
      <c r="F19" s="21"/>
      <c r="G19" s="21"/>
      <c r="I19" s="1" t="s">
        <v>36</v>
      </c>
      <c r="J19" s="15">
        <f>J17-J18</f>
        <v>514528.32036571135</v>
      </c>
      <c r="K19" s="21"/>
      <c r="L19" s="21"/>
    </row>
    <row r="20" spans="1:13" ht="19.350000000000001" customHeight="1" x14ac:dyDescent="0.3">
      <c r="A20" s="13">
        <f t="shared" si="0"/>
        <v>6</v>
      </c>
      <c r="B20" s="1" t="s">
        <v>5</v>
      </c>
      <c r="E20" s="1" t="s">
        <v>42</v>
      </c>
      <c r="G20" s="22">
        <f>J18/J15</f>
        <v>4.6231169806479407E-2</v>
      </c>
      <c r="J20" s="23"/>
    </row>
    <row r="21" spans="1:13" ht="19.350000000000001" customHeight="1" x14ac:dyDescent="0.3">
      <c r="A21" s="13">
        <f t="shared" si="0"/>
        <v>7</v>
      </c>
      <c r="B21" s="1" t="s">
        <v>6</v>
      </c>
      <c r="E21" s="1" t="s">
        <v>43</v>
      </c>
      <c r="I21" s="18" t="s">
        <v>38</v>
      </c>
      <c r="J21" s="24">
        <f>+'[4]C-44'!$E$33</f>
        <v>1.3436493890199293</v>
      </c>
    </row>
    <row r="22" spans="1:13" ht="19.350000000000001" customHeight="1" thickBot="1" x14ac:dyDescent="0.35">
      <c r="A22" s="13">
        <f t="shared" si="0"/>
        <v>8</v>
      </c>
      <c r="B22" s="1" t="s">
        <v>7</v>
      </c>
      <c r="E22" s="1" t="s">
        <v>44</v>
      </c>
      <c r="I22" s="25" t="s">
        <v>36</v>
      </c>
      <c r="J22" s="26">
        <f>J19*J21</f>
        <v>691345.66329283849</v>
      </c>
    </row>
    <row r="23" spans="1:13" ht="19.350000000000001" customHeight="1" thickTop="1" x14ac:dyDescent="0.3">
      <c r="A23" s="13">
        <f t="shared" si="0"/>
        <v>9</v>
      </c>
    </row>
    <row r="24" spans="1:13" ht="19.350000000000001" customHeight="1" x14ac:dyDescent="0.3">
      <c r="A24" s="13">
        <f t="shared" si="0"/>
        <v>10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19.350000000000001" customHeight="1" x14ac:dyDescent="0.3">
      <c r="A25" s="13">
        <f t="shared" si="0"/>
        <v>11</v>
      </c>
    </row>
    <row r="26" spans="1:13" ht="19.350000000000001" customHeight="1" x14ac:dyDescent="0.3">
      <c r="A26" s="13">
        <f t="shared" si="0"/>
        <v>12</v>
      </c>
      <c r="B26" s="1" t="s">
        <v>45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3" ht="19.350000000000001" customHeight="1" x14ac:dyDescent="0.3">
      <c r="A27" s="13">
        <f t="shared" si="0"/>
        <v>13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3" ht="19.350000000000001" customHeight="1" x14ac:dyDescent="0.3">
      <c r="A28" s="13">
        <f t="shared" si="0"/>
        <v>14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3" ht="19.350000000000001" customHeight="1" x14ac:dyDescent="0.3">
      <c r="A29" s="13">
        <f t="shared" si="0"/>
        <v>15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3" ht="19.350000000000001" customHeight="1" x14ac:dyDescent="0.3">
      <c r="A30" s="13">
        <f t="shared" si="0"/>
        <v>16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3" ht="19.350000000000001" customHeight="1" x14ac:dyDescent="0.3">
      <c r="A31" s="13">
        <f t="shared" si="0"/>
        <v>17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18.600000000000001" customHeight="1" x14ac:dyDescent="0.3">
      <c r="A32" s="13">
        <f t="shared" si="0"/>
        <v>18</v>
      </c>
    </row>
    <row r="33" spans="1:13" x14ac:dyDescent="0.3">
      <c r="A33" s="7" t="s">
        <v>46</v>
      </c>
      <c r="B33" s="7"/>
      <c r="C33" s="7"/>
      <c r="D33" s="7"/>
      <c r="E33" s="7"/>
      <c r="F33" s="7"/>
      <c r="G33" s="7"/>
      <c r="H33" s="7"/>
      <c r="I33" s="7"/>
      <c r="J33" s="7"/>
      <c r="K33" s="7" t="s">
        <v>47</v>
      </c>
      <c r="L33" s="7"/>
      <c r="M33" s="7"/>
    </row>
  </sheetData>
  <pageMargins left="0.5" right="0.5" top="0.75" bottom="0.5" header="0.3" footer="0.3"/>
  <pageSetup scale="93" orientation="landscape" r:id="rId1"/>
  <headerFooter>
    <oddHeader xml:space="preserve">&amp;RDEF’s Response to OPC POD 1 (1-26)
Q7
</oddHeader>
    <oddFooter>&amp;R20240025-OPCPOD1-00004207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B94D-C72E-4FC0-9254-B4DB134E903E}">
  <dimension ref="A1:M33"/>
  <sheetViews>
    <sheetView tabSelected="1" topLeftCell="A7" workbookViewId="0">
      <selection activeCell="J22" sqref="J22"/>
    </sheetView>
  </sheetViews>
  <sheetFormatPr defaultColWidth="9.109375" defaultRowHeight="13.8" x14ac:dyDescent="0.3"/>
  <cols>
    <col min="1" max="1" width="5" style="1" customWidth="1"/>
    <col min="2" max="2" width="27.88671875" style="1" customWidth="1"/>
    <col min="3" max="3" width="8.88671875" style="1" customWidth="1"/>
    <col min="4" max="4" width="10.5546875" style="1" customWidth="1"/>
    <col min="5" max="6" width="8.88671875" style="1" customWidth="1"/>
    <col min="7" max="7" width="7.5546875" style="1" customWidth="1"/>
    <col min="8" max="8" width="2.88671875" style="1" customWidth="1"/>
    <col min="9" max="9" width="3.5546875" style="1" customWidth="1"/>
    <col min="10" max="10" width="12.88671875" style="1" bestFit="1" customWidth="1"/>
    <col min="11" max="11" width="9.109375" style="1"/>
    <col min="12" max="12" width="15.44140625" style="1" customWidth="1"/>
    <col min="13" max="13" width="10.5546875" style="1" bestFit="1" customWidth="1"/>
    <col min="14" max="17" width="1.88671875" style="1" bestFit="1" customWidth="1"/>
    <col min="18" max="18" width="9.109375" style="1"/>
    <col min="19" max="19" width="13.5546875" style="1" bestFit="1" customWidth="1"/>
    <col min="20" max="20" width="10.5546875" style="1" bestFit="1" customWidth="1"/>
    <col min="21" max="16384" width="9.109375" style="1"/>
  </cols>
  <sheetData>
    <row r="1" spans="1:13" x14ac:dyDescent="0.3">
      <c r="A1" s="1" t="s">
        <v>8</v>
      </c>
      <c r="E1" s="1" t="s">
        <v>9</v>
      </c>
      <c r="M1" s="2" t="s">
        <v>49</v>
      </c>
    </row>
    <row r="2" spans="1:13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3">
      <c r="A3" s="1" t="s">
        <v>11</v>
      </c>
      <c r="D3" s="1" t="s">
        <v>12</v>
      </c>
      <c r="E3" s="1" t="s">
        <v>13</v>
      </c>
      <c r="J3" s="1" t="s">
        <v>14</v>
      </c>
      <c r="K3" s="1" t="s">
        <v>15</v>
      </c>
    </row>
    <row r="4" spans="1:13" x14ac:dyDescent="0.3">
      <c r="E4" s="1" t="s">
        <v>16</v>
      </c>
      <c r="J4" s="4" t="s">
        <v>20</v>
      </c>
      <c r="K4" s="5" t="s">
        <v>18</v>
      </c>
      <c r="M4" s="6">
        <v>46752</v>
      </c>
    </row>
    <row r="5" spans="1:13" x14ac:dyDescent="0.3">
      <c r="A5" s="1" t="s">
        <v>19</v>
      </c>
      <c r="J5" s="4" t="s">
        <v>20</v>
      </c>
      <c r="K5" s="5" t="s">
        <v>21</v>
      </c>
      <c r="M5" s="6">
        <v>46387</v>
      </c>
    </row>
    <row r="6" spans="1:13" x14ac:dyDescent="0.3">
      <c r="J6" s="4" t="s">
        <v>17</v>
      </c>
      <c r="K6" s="5" t="s">
        <v>22</v>
      </c>
      <c r="M6" s="6">
        <v>46022</v>
      </c>
    </row>
    <row r="7" spans="1:13" x14ac:dyDescent="0.3">
      <c r="A7" s="1" t="str">
        <f>+'MFR A-1 2026'!A7</f>
        <v>Docket No.: 20240025-EI</v>
      </c>
      <c r="J7" s="4" t="s">
        <v>20</v>
      </c>
      <c r="K7" s="5" t="s">
        <v>24</v>
      </c>
      <c r="M7" s="6">
        <v>45657</v>
      </c>
    </row>
    <row r="8" spans="1:13" x14ac:dyDescent="0.3">
      <c r="J8" s="4" t="s">
        <v>20</v>
      </c>
      <c r="K8" s="5" t="s">
        <v>25</v>
      </c>
      <c r="M8" s="6">
        <v>45291</v>
      </c>
    </row>
    <row r="10" spans="1:13" x14ac:dyDescent="0.3">
      <c r="A10" s="3"/>
      <c r="B10" s="3"/>
      <c r="C10" s="3"/>
      <c r="D10" s="3"/>
      <c r="E10" s="3"/>
      <c r="F10" s="3"/>
      <c r="G10" s="3"/>
      <c r="H10" s="3"/>
      <c r="I10" s="3"/>
      <c r="K10" s="1" t="s">
        <v>26</v>
      </c>
      <c r="M10" s="3"/>
    </row>
    <row r="11" spans="1:13" x14ac:dyDescent="0.3">
      <c r="A11" s="7"/>
      <c r="B11" s="8" t="s">
        <v>27</v>
      </c>
      <c r="C11" s="8"/>
      <c r="D11" s="8"/>
      <c r="E11" s="8" t="s">
        <v>28</v>
      </c>
      <c r="F11" s="8"/>
      <c r="G11" s="8"/>
      <c r="H11" s="8"/>
      <c r="I11" s="8"/>
      <c r="J11" s="8" t="s">
        <v>29</v>
      </c>
      <c r="K11" s="8"/>
      <c r="L11" s="8"/>
      <c r="M11" s="8"/>
    </row>
    <row r="12" spans="1:13" x14ac:dyDescent="0.3">
      <c r="A12" s="2" t="s">
        <v>30</v>
      </c>
      <c r="E12" s="9"/>
      <c r="F12" s="9"/>
      <c r="H12" s="9"/>
      <c r="I12" s="9"/>
      <c r="K12" s="9"/>
      <c r="L12" s="9"/>
    </row>
    <row r="13" spans="1:13" x14ac:dyDescent="0.3">
      <c r="A13" s="10" t="s">
        <v>31</v>
      </c>
      <c r="B13" s="11" t="s">
        <v>32</v>
      </c>
      <c r="C13" s="11"/>
      <c r="D13" s="12"/>
      <c r="E13" s="11" t="s">
        <v>33</v>
      </c>
      <c r="F13" s="11"/>
      <c r="G13" s="11"/>
      <c r="H13" s="11"/>
      <c r="I13" s="12"/>
      <c r="J13" s="11" t="s">
        <v>34</v>
      </c>
      <c r="K13" s="11"/>
      <c r="L13" s="11"/>
      <c r="M13" s="11"/>
    </row>
    <row r="15" spans="1:13" ht="19.350000000000001" customHeight="1" x14ac:dyDescent="0.3">
      <c r="A15" s="13">
        <v>1</v>
      </c>
      <c r="B15" s="1" t="s">
        <v>0</v>
      </c>
      <c r="C15" s="14"/>
      <c r="E15" s="1" t="s">
        <v>35</v>
      </c>
      <c r="I15" s="1" t="s">
        <v>36</v>
      </c>
      <c r="J15" s="15">
        <f>+'[1]Test Year 1'!$L$49</f>
        <v>20534270.882589493</v>
      </c>
      <c r="L15" s="16"/>
      <c r="M15" s="16"/>
    </row>
    <row r="16" spans="1:13" ht="19.350000000000001" customHeight="1" x14ac:dyDescent="0.3">
      <c r="A16" s="13">
        <f>+A15+1</f>
        <v>2</v>
      </c>
      <c r="B16" s="1" t="s">
        <v>1</v>
      </c>
      <c r="C16" s="17"/>
      <c r="E16" s="17" t="s">
        <v>37</v>
      </c>
      <c r="F16" s="17"/>
      <c r="G16" s="17"/>
      <c r="I16" s="18" t="s">
        <v>38</v>
      </c>
      <c r="J16" s="19">
        <f>+'[2]2025 D-1a'!$R$25</f>
        <v>7.0051696534161753E-2</v>
      </c>
      <c r="K16" s="17"/>
      <c r="M16" s="17"/>
    </row>
    <row r="17" spans="1:13" ht="19.350000000000001" customHeight="1" x14ac:dyDescent="0.3">
      <c r="A17" s="13">
        <f t="shared" ref="A17:A32" si="0">+A16+1</f>
        <v>3</v>
      </c>
      <c r="B17" s="1" t="s">
        <v>2</v>
      </c>
      <c r="E17" s="1" t="s">
        <v>39</v>
      </c>
      <c r="I17" s="1" t="s">
        <v>36</v>
      </c>
      <c r="J17" s="20">
        <f>J15*J16</f>
        <v>1438460.5124174331</v>
      </c>
    </row>
    <row r="18" spans="1:13" ht="19.350000000000001" customHeight="1" x14ac:dyDescent="0.3">
      <c r="A18" s="13">
        <f t="shared" si="0"/>
        <v>4</v>
      </c>
      <c r="B18" s="1" t="s">
        <v>3</v>
      </c>
      <c r="C18" s="17"/>
      <c r="E18" s="17" t="s">
        <v>40</v>
      </c>
      <c r="F18" s="17"/>
      <c r="G18" s="17"/>
      <c r="I18" s="18"/>
      <c r="J18" s="18">
        <f>+'[3]C-1 (TY1)'!$M$37</f>
        <v>996670.66714643408</v>
      </c>
      <c r="K18" s="17"/>
      <c r="L18" s="17"/>
      <c r="M18" s="17"/>
    </row>
    <row r="19" spans="1:13" ht="19.350000000000001" customHeight="1" x14ac:dyDescent="0.3">
      <c r="A19" s="13">
        <f t="shared" si="0"/>
        <v>5</v>
      </c>
      <c r="B19" s="1" t="s">
        <v>4</v>
      </c>
      <c r="C19" s="21"/>
      <c r="E19" s="21" t="s">
        <v>41</v>
      </c>
      <c r="F19" s="21"/>
      <c r="G19" s="21"/>
      <c r="I19" s="1" t="s">
        <v>36</v>
      </c>
      <c r="J19" s="15">
        <f>J17-J18</f>
        <v>441789.84527099901</v>
      </c>
      <c r="K19" s="21"/>
      <c r="L19" s="21"/>
    </row>
    <row r="20" spans="1:13" ht="19.350000000000001" customHeight="1" x14ac:dyDescent="0.3">
      <c r="A20" s="13">
        <f t="shared" si="0"/>
        <v>6</v>
      </c>
      <c r="B20" s="1" t="s">
        <v>5</v>
      </c>
      <c r="E20" s="1" t="s">
        <v>42</v>
      </c>
      <c r="G20" s="22">
        <f>J18/J15</f>
        <v>4.8536939677341392E-2</v>
      </c>
      <c r="J20" s="23"/>
    </row>
    <row r="21" spans="1:13" ht="19.350000000000001" customHeight="1" x14ac:dyDescent="0.3">
      <c r="A21" s="13">
        <f t="shared" si="0"/>
        <v>7</v>
      </c>
      <c r="B21" s="1" t="s">
        <v>6</v>
      </c>
      <c r="E21" s="1" t="s">
        <v>43</v>
      </c>
      <c r="I21" s="18" t="s">
        <v>38</v>
      </c>
      <c r="J21" s="24">
        <f>+'[4]C-44'!$C$33</f>
        <v>1.3432771683172464</v>
      </c>
    </row>
    <row r="22" spans="1:13" ht="19.350000000000001" customHeight="1" thickBot="1" x14ac:dyDescent="0.35">
      <c r="A22" s="13">
        <f t="shared" si="0"/>
        <v>8</v>
      </c>
      <c r="B22" s="1" t="s">
        <v>7</v>
      </c>
      <c r="E22" s="1" t="s">
        <v>44</v>
      </c>
      <c r="I22" s="25" t="s">
        <v>36</v>
      </c>
      <c r="J22" s="26">
        <f>J19*J21</f>
        <v>593446.21234694193</v>
      </c>
    </row>
    <row r="23" spans="1:13" ht="19.350000000000001" customHeight="1" thickTop="1" x14ac:dyDescent="0.3">
      <c r="A23" s="13">
        <f t="shared" si="0"/>
        <v>9</v>
      </c>
    </row>
    <row r="24" spans="1:13" ht="19.350000000000001" customHeight="1" x14ac:dyDescent="0.3">
      <c r="A24" s="13">
        <f t="shared" si="0"/>
        <v>10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19.350000000000001" customHeight="1" x14ac:dyDescent="0.3">
      <c r="A25" s="13">
        <f t="shared" si="0"/>
        <v>11</v>
      </c>
    </row>
    <row r="26" spans="1:13" ht="19.350000000000001" customHeight="1" x14ac:dyDescent="0.3">
      <c r="A26" s="13">
        <f t="shared" si="0"/>
        <v>12</v>
      </c>
      <c r="B26" s="1" t="s">
        <v>45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3" ht="19.350000000000001" customHeight="1" x14ac:dyDescent="0.3">
      <c r="A27" s="13">
        <f t="shared" si="0"/>
        <v>13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3" ht="19.350000000000001" customHeight="1" x14ac:dyDescent="0.3">
      <c r="A28" s="13">
        <f t="shared" si="0"/>
        <v>14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3" ht="19.350000000000001" customHeight="1" x14ac:dyDescent="0.3">
      <c r="A29" s="13">
        <f t="shared" si="0"/>
        <v>15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3" ht="19.350000000000001" customHeight="1" x14ac:dyDescent="0.3">
      <c r="A30" s="13">
        <f t="shared" si="0"/>
        <v>16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3" ht="19.350000000000001" customHeight="1" x14ac:dyDescent="0.3">
      <c r="A31" s="13">
        <f t="shared" si="0"/>
        <v>17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18.600000000000001" customHeight="1" x14ac:dyDescent="0.3">
      <c r="A32" s="13">
        <f t="shared" si="0"/>
        <v>18</v>
      </c>
    </row>
    <row r="33" spans="1:13" x14ac:dyDescent="0.3">
      <c r="A33" s="7" t="s">
        <v>46</v>
      </c>
      <c r="B33" s="7"/>
      <c r="C33" s="7"/>
      <c r="D33" s="7"/>
      <c r="E33" s="7"/>
      <c r="F33" s="7"/>
      <c r="G33" s="7"/>
      <c r="H33" s="7"/>
      <c r="I33" s="7"/>
      <c r="J33" s="7"/>
      <c r="K33" s="7" t="s">
        <v>47</v>
      </c>
      <c r="L33" s="7"/>
      <c r="M33" s="7"/>
    </row>
  </sheetData>
  <pageMargins left="0.5" right="0.5" top="0.75" bottom="0.5" header="0.3" footer="0.3"/>
  <pageSetup scale="93" orientation="landscape" r:id="rId1"/>
  <headerFooter>
    <oddHeader xml:space="preserve">&amp;RDEF’s Response to OPC POD 1 (1-26)
Q7
</oddHeader>
    <oddFooter>&amp;R20240025-OPCPOD1-00004207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1A0BD7-B20D-4C30-AA9C-37218F5A8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91FCF7-2CC9-43DA-8BAB-D15B9DC823E9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3.xml><?xml version="1.0" encoding="utf-8"?>
<ds:datastoreItem xmlns:ds="http://schemas.openxmlformats.org/officeDocument/2006/customXml" ds:itemID="{56A8CE90-5F3C-4E73-8B75-5885A1B004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MFR A-1 2027</vt:lpstr>
      <vt:lpstr>MFR A-1 2026</vt:lpstr>
      <vt:lpstr>MFR A-1 2025</vt:lpstr>
      <vt:lpstr>'MFR A-1 2025'!Print_Area</vt:lpstr>
      <vt:lpstr>'MFR A-1 2026'!Print_Area</vt:lpstr>
      <vt:lpstr>'MFR A-1 2027'!Print_Area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Olivier, Marcia J</dc:creator>
  <cp:keywords/>
  <dc:description/>
  <cp:lastModifiedBy>Hampton, Monique</cp:lastModifiedBy>
  <cp:revision/>
  <cp:lastPrinted>2024-04-14T16:24:12Z</cp:lastPrinted>
  <dcterms:created xsi:type="dcterms:W3CDTF">2023-08-28T20:24:10Z</dcterms:created>
  <dcterms:modified xsi:type="dcterms:W3CDTF">2024-04-14T16:24:18Z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